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örderrechner" sheetId="1" r:id="rId4"/>
    <sheet state="visible" name="Nassläuferpumpen" sheetId="2" r:id="rId5"/>
    <sheet state="visible" name="Trockenläuferpumpen" sheetId="3" r:id="rId6"/>
    <sheet state="hidden" name="Biral" sheetId="4" r:id="rId7"/>
    <sheet state="hidden" name="Grundfos" sheetId="5" r:id="rId8"/>
    <sheet state="hidden" name="IMP" sheetId="6" r:id="rId9"/>
    <sheet state="hidden" name="KSB" sheetId="7" r:id="rId10"/>
    <sheet state="hidden" name="Wilo" sheetId="8" r:id="rId11"/>
    <sheet state="hidden" name="sonstige" sheetId="9" r:id="rId12"/>
    <sheet state="visible" name="Wirkungsgrade" sheetId="10" r:id="rId13"/>
    <sheet state="hidden" name="Dropdowns" sheetId="11" r:id="rId14"/>
    <sheet state="hidden" name="Standardprofile" sheetId="12" r:id="rId15"/>
    <sheet state="hidden" name="Adresse_hidden" sheetId="13" r:id="rId16"/>
  </sheets>
  <definedNames>
    <definedName name="FU">Dropdowns!$D$25:$D$26</definedName>
    <definedName name="Transmission">Dropdowns!$C$25:$C$27</definedName>
    <definedName name="sonstige">sonstige!$C$4:$C$799</definedName>
    <definedName name="Pumpensystem">Dropdowns!$B$25:$B$26</definedName>
    <definedName name="Wilo">Wilo!$B$4:$B$702</definedName>
    <definedName name="KSB">KSB!$B$4:$B$736</definedName>
    <definedName name="Hersteller">Dropdowns!$A$25:$A$30</definedName>
    <definedName name="IMP">IMP!$B$4:$B$643</definedName>
    <definedName name="Biral">Biral!$B$4:$B$701</definedName>
    <definedName name="Grundfos">Grundfos!$B$4:$B$698</definedName>
  </definedNames>
  <calcPr/>
  <extLst>
    <ext uri="GoogleSheetsCustomDataVersion2">
      <go:sheetsCustomData xmlns:go="http://customooxmlschemas.google.com/" r:id="rId17" roundtripDataChecksum="cA/ZnZrBHWaNcoN8NajVSSBu5bj4N1H6jr1oLGqK8WM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L8">
      <text>
        <t xml:space="preserve">======
ID#AAABqJtGiGc
Laura Arnold    (2025-08-28 06:47:18)
Bitte melden Sie sich bei uns, wenn Ihre neue Nassläuferpumpe nicht zur Auswahl steht.
-&gt; stromeffizienz@ezs.ch, Tel.: +41 61 545 84 06 (Trockenläuferpumpen bitte im entsprechenden Register eintragen.)</t>
      </text>
    </comment>
  </commentList>
  <extLst>
    <ext uri="GoogleSheetsCustomDataVersion2">
      <go:sheetsCustomData xmlns:go="http://customooxmlschemas.google.com/" r:id="rId1" roundtripDataSignature="AMtx7mgeBXWwijfsZ8TvW0ZK3oFMcdd73g=="/>
    </ext>
  </extLst>
</comments>
</file>

<file path=xl/sharedStrings.xml><?xml version="1.0" encoding="utf-8"?>
<sst xmlns="http://schemas.openxmlformats.org/spreadsheetml/2006/main" count="1276" uniqueCount="684">
  <si>
    <t>Neue Biral Pumpen</t>
  </si>
  <si>
    <t>grün hinterlegte Zellen bitte ausfüllen</t>
  </si>
  <si>
    <t>Nr</t>
  </si>
  <si>
    <t>Typ</t>
  </si>
  <si>
    <t>Bemerkung</t>
  </si>
  <si>
    <t>Anschluss G/F</t>
  </si>
  <si>
    <t>EEI</t>
  </si>
  <si>
    <t>bitte über + (siehe oben) aufklappen und Angaben eintragen</t>
  </si>
  <si>
    <t>Förderhöhe max</t>
  </si>
  <si>
    <t>Max. Leistungsaufnahme P1</t>
  </si>
  <si>
    <t>Druck (bar)</t>
  </si>
  <si>
    <t>Min</t>
  </si>
  <si>
    <t>Max</t>
  </si>
  <si>
    <t>Faktor für PUMPEN 2</t>
  </si>
  <si>
    <t>Standard-Betriebszeit und -Lastprofil dürfen unter + (siehe oben) OPTIONAL angepasst werden.</t>
  </si>
  <si>
    <t>Anrechenbare Leistung PUMPEN 2</t>
  </si>
  <si>
    <t>[m]</t>
  </si>
  <si>
    <t>[W]</t>
  </si>
  <si>
    <t>Berechnung Ersatz Nassläuferpumpen</t>
  </si>
  <si>
    <t>Standard (5400 h/Jahr für Heizungspumpen) kann überschrieben werden</t>
  </si>
  <si>
    <t>Förderprogramme</t>
  </si>
  <si>
    <t>ModulA 50-18 270</t>
  </si>
  <si>
    <t>6- 16</t>
  </si>
  <si>
    <t>Anlage</t>
  </si>
  <si>
    <t>Situation vor der Umsetzung</t>
  </si>
  <si>
    <r>
      <rPr>
        <rFont val="Calibri"/>
        <b/>
        <i/>
        <color theme="1"/>
        <sz val="9.0"/>
      </rPr>
      <t xml:space="preserve">Standardanwendung </t>
    </r>
    <r>
      <rPr>
        <rFont val="Calibri"/>
        <i/>
        <color theme="1"/>
        <sz val="9.0"/>
      </rPr>
      <t xml:space="preserve">
= Alle Arten von Pumpsystemen, ausser Anlagen, bei denen nahezu ausschliesslich Hebearbeit verrichtet wird (z.B. Reservoir füllen).</t>
    </r>
  </si>
  <si>
    <t>Energie Zukunft Schweiz</t>
  </si>
  <si>
    <t xml:space="preserve">Situation nach der Umsetzung </t>
  </si>
  <si>
    <t>Angaben zur Berechnung der elektrischen Leistungsaufnahme bitte unter + (siehe oben) eintragen</t>
  </si>
  <si>
    <t>Stromeinsparung</t>
  </si>
  <si>
    <t>Bei mehrstufigem Betrieb oder Betrieb mit Frequenzumrichter (FU) bitte Angaben unter + (siehe oben) aufklappen und eintragen</t>
  </si>
  <si>
    <t>Aeschenplatz 6</t>
  </si>
  <si>
    <t>CH-4052 Basel</t>
  </si>
  <si>
    <t>Tel. +41 61 500 18 72</t>
  </si>
  <si>
    <t>Nr.</t>
  </si>
  <si>
    <t>Pumpenbezeichnung</t>
  </si>
  <si>
    <t>Hersteller</t>
  </si>
  <si>
    <t>stromeffizienz@energiezukunftschweiz.ch</t>
  </si>
  <si>
    <t>Maximale Leistungsaufnahme der eingestellten Stufe (P1)</t>
  </si>
  <si>
    <t>Betriebszeit</t>
  </si>
  <si>
    <t>Erklärung zur Betriebszeit</t>
  </si>
  <si>
    <t>Stromverbrauch</t>
  </si>
  <si>
    <r>
      <rPr>
        <rFont val="Calibri"/>
        <i/>
        <color rgb="FFFF0000"/>
        <sz val="11.0"/>
      </rPr>
      <t>falls bekannt, bitte Angaben unter Berechnungsvariante 1</t>
    </r>
    <r>
      <rPr>
        <rFont val="Calibri"/>
        <b/>
        <i/>
        <color rgb="FFFF0000"/>
        <sz val="11.0"/>
      </rPr>
      <t xml:space="preserve"> oder</t>
    </r>
    <r>
      <rPr>
        <rFont val="Calibri"/>
        <i/>
        <color rgb="FFFF0000"/>
        <sz val="11.0"/>
      </rPr>
      <t xml:space="preserve"> Berechnungsvariante 2 ausfüllen</t>
    </r>
  </si>
  <si>
    <t>anrechenbare Leistungsaufnahme</t>
  </si>
  <si>
    <t>ModulA 65-8</t>
  </si>
  <si>
    <t>Lastprofil für Pumpen mit einer maximalen Förderhöhe &gt; 10 m</t>
  </si>
  <si>
    <t>ModulA 65-8 270</t>
  </si>
  <si>
    <t>Berechnung Ersatz Trockenläuferpumpen</t>
  </si>
  <si>
    <t>W</t>
  </si>
  <si>
    <t>h/Jahr</t>
  </si>
  <si>
    <t>nur notwendig, falls von Standard (5400 h/Jahr) abweichend</t>
  </si>
  <si>
    <t>kWh/Jahr</t>
  </si>
  <si>
    <t>Standard (IE1) kann überschrieben werden</t>
  </si>
  <si>
    <t>bitte auswählen</t>
  </si>
  <si>
    <t>ModulA 65-12 340</t>
  </si>
  <si>
    <t>https://foerderplattform.ch/</t>
  </si>
  <si>
    <t>nur notwendig, falls von Betriebszeit vor der Umsetzung abweichend</t>
  </si>
  <si>
    <t>% Volumenstrom</t>
  </si>
  <si>
    <t>% Betriebsstunden</t>
  </si>
  <si>
    <r>
      <rPr>
        <rFont val="Calibri"/>
        <i/>
        <color rgb="FFFF0000"/>
        <sz val="11.0"/>
      </rPr>
      <t xml:space="preserve">bitte Angaben unter Berechnungsvariante 1 </t>
    </r>
    <r>
      <rPr>
        <rFont val="Calibri"/>
        <b/>
        <i/>
        <color rgb="FFFF0000"/>
        <sz val="11.0"/>
      </rPr>
      <t>oder</t>
    </r>
    <r>
      <rPr>
        <rFont val="Calibri"/>
        <i/>
        <color rgb="FFFF0000"/>
        <sz val="11.0"/>
      </rPr>
      <t xml:space="preserve"> Berechnungsvariante 2 ausfüllen</t>
    </r>
  </si>
  <si>
    <t>ModulA 65-15 340</t>
  </si>
  <si>
    <t>%</t>
  </si>
  <si>
    <t>Standard (IE4) kann überschrieben werden</t>
  </si>
  <si>
    <t>Beispiel</t>
  </si>
  <si>
    <t>ModulA 80-8</t>
  </si>
  <si>
    <t>Heizung R01</t>
  </si>
  <si>
    <t>Grundfos</t>
  </si>
  <si>
    <t>UPS 25-40</t>
  </si>
  <si>
    <t>ModulA 80-8 360 PN10/16</t>
  </si>
  <si>
    <t>Standard für Heizungspumpe</t>
  </si>
  <si>
    <t>Berechnungsvariante 1</t>
  </si>
  <si>
    <t>ModulA 80-8 360 PN6</t>
  </si>
  <si>
    <t>Berechnungsvariante 2</t>
  </si>
  <si>
    <t>Förderrechner</t>
  </si>
  <si>
    <t>Wilo</t>
  </si>
  <si>
    <t>Diese Seite dient der Übersicht. Es müssen bloss die Investitionskosten eingetragen werden.</t>
  </si>
  <si>
    <t>ModulA 80-12 360 PN10/16</t>
  </si>
  <si>
    <t>Stratos 25/1-6</t>
  </si>
  <si>
    <t>ModulA 80-12 360 PN6</t>
  </si>
  <si>
    <t>ModulA 100-12</t>
  </si>
  <si>
    <t>ModulA 100-12, EEI: 0.17, Fmax: 12 m, anrechenbare Leistung: 530 W gelöscht -&gt; auf der Förderplattform ohne anrechenbare Leistung drin, deshalb dort drin gelassen</t>
  </si>
  <si>
    <t>ModulA-D 50-18 270</t>
  </si>
  <si>
    <t>Investitionskosten</t>
  </si>
  <si>
    <t>ModulA-D 65-12 340</t>
  </si>
  <si>
    <t>ModulA-D 65-15 340</t>
  </si>
  <si>
    <t>ModulA-D 65-8-340</t>
  </si>
  <si>
    <t>ModulA-D 80-12 360 PN10/16</t>
  </si>
  <si>
    <t>ModulA-D 80-12 360 PN6</t>
  </si>
  <si>
    <t>ModulA-D 80-8 360 PN10/16</t>
  </si>
  <si>
    <t>Stromrelevante Investitionskosten:</t>
  </si>
  <si>
    <t>ModulA-D 80-8 360 PN6</t>
  </si>
  <si>
    <t>ModulA-D 100-12 450 PN10/16</t>
  </si>
  <si>
    <t>Pumpensystem</t>
  </si>
  <si>
    <t>ModulA-D 100-12 450 PN6</t>
  </si>
  <si>
    <t>Mechanischer Leistungsbedarf der Pumpe an der Welle</t>
  </si>
  <si>
    <t>CHF</t>
  </si>
  <si>
    <t>Nenn-Fördervolumen</t>
  </si>
  <si>
    <t>PrimAX 15-3 130</t>
  </si>
  <si>
    <t>Nenn-Förderhöhe</t>
  </si>
  <si>
    <t>PrimAX 15-3 RED</t>
  </si>
  <si>
    <t>Durchschnittlicher Stromtarif:</t>
  </si>
  <si>
    <t>Wirkungsgrad der Pumpe</t>
  </si>
  <si>
    <t>PrimAX 15-4</t>
  </si>
  <si>
    <t>Transmission</t>
  </si>
  <si>
    <t>Nennleistung des Motors</t>
  </si>
  <si>
    <r>
      <rPr>
        <rFont val="Calibri"/>
        <b/>
        <color theme="1"/>
        <sz val="11.0"/>
      </rPr>
      <t xml:space="preserve">Wirkungsgrad des Motors
</t>
    </r>
    <r>
      <rPr>
        <rFont val="Calibri"/>
        <b val="0"/>
        <color theme="1"/>
        <sz val="11.0"/>
      </rPr>
      <t>(vgl. Register "Wirkungsgrade")</t>
    </r>
  </si>
  <si>
    <t>PrimAX 15-6</t>
  </si>
  <si>
    <t>elektrische Leistungsaufnahme gem. Pumpenangaben</t>
  </si>
  <si>
    <t>Rp/kWh</t>
  </si>
  <si>
    <t>elektrische Leistungsaufnahme gem. Motor</t>
  </si>
  <si>
    <t>PrimAX 25-3</t>
  </si>
  <si>
    <t>Wird die bestehende Pumpe mit einem Frequenzumrichter (FU) betrieben?</t>
  </si>
  <si>
    <r>
      <rPr>
        <rFont val="Calibri"/>
        <b/>
        <color theme="1"/>
        <sz val="11.0"/>
      </rPr>
      <t xml:space="preserve">Lastprofil für FU betriebene Pumpen
</t>
    </r>
    <r>
      <rPr>
        <rFont val="Calibri"/>
        <b val="0"/>
        <i/>
        <color theme="1"/>
        <sz val="11.0"/>
      </rPr>
      <t>-&gt; bei Pumpen ohne FU muss hier nichts eingetragen werden</t>
    </r>
  </si>
  <si>
    <t>PrimAX 25-3 RED</t>
  </si>
  <si>
    <t>Erwartete Stromeinsparung</t>
  </si>
  <si>
    <t>PrimAX 25-4</t>
  </si>
  <si>
    <t>Standardprofil -&gt; Vorgegebenes Profil kann übernommen oder bei bekannter Lastverteilung auch angepasst werden.</t>
  </si>
  <si>
    <t>Lastfaktor</t>
  </si>
  <si>
    <t>Wirkungsgrad FU</t>
  </si>
  <si>
    <t>PrimAX 25-6</t>
  </si>
  <si>
    <t>Stromverbrauch der bestehenden Anlage:</t>
  </si>
  <si>
    <t>PrimAX 32-3</t>
  </si>
  <si>
    <t>PrimAX 32-3 RED</t>
  </si>
  <si>
    <t xml:space="preserve">Nenn-Fördervolumen </t>
  </si>
  <si>
    <t>PrimAX 32-4</t>
  </si>
  <si>
    <r>
      <rPr>
        <rFont val="Calibri"/>
        <b/>
        <color theme="1"/>
        <sz val="11.0"/>
      </rPr>
      <t>Nennleistung des Motors</t>
    </r>
    <r>
      <rPr>
        <rFont val="Calibri"/>
        <b val="0"/>
        <color theme="1"/>
        <sz val="11.0"/>
      </rPr>
      <t xml:space="preserve"> (falls bekannt)</t>
    </r>
  </si>
  <si>
    <r>
      <rPr>
        <rFont val="Calibri"/>
        <b/>
        <color theme="1"/>
        <sz val="11.0"/>
      </rPr>
      <t xml:space="preserve">Wirkungsgrad des Motors
</t>
    </r>
    <r>
      <rPr>
        <rFont val="Calibri"/>
        <b val="0"/>
        <color theme="1"/>
        <sz val="11.0"/>
      </rPr>
      <t>(vgl. Register "Wirkungsgrade")</t>
    </r>
  </si>
  <si>
    <t>PrimAX 32-6</t>
  </si>
  <si>
    <t>elektrische Leistungsaufnahme</t>
  </si>
  <si>
    <t>rote Werte: Gegenüber Pumpenmodelliste angepasst auf so wie die Werte für die Förderplattform angegeben wurden</t>
  </si>
  <si>
    <t>Wird die neue Pumpe mit einem Frequenzumrichter (FU) betrieben?</t>
  </si>
  <si>
    <r>
      <rPr>
        <rFont val="Calibri"/>
        <b/>
        <color theme="1"/>
        <sz val="11.0"/>
      </rPr>
      <t xml:space="preserve">Lastprofil für FU betriebene Pumpen
</t>
    </r>
    <r>
      <rPr>
        <rFont val="Calibri"/>
        <b val="0"/>
        <i/>
        <color theme="1"/>
        <sz val="11.0"/>
      </rPr>
      <t>-&gt; bei Pumpen ohne FU muss hier nichts eingetragen werden</t>
    </r>
  </si>
  <si>
    <t>Stromverbrauch der neuen energieeffizienten Anlage:</t>
  </si>
  <si>
    <t>kW</t>
  </si>
  <si>
    <r>
      <rPr>
        <rFont val="Calibri"/>
        <b/>
        <color theme="1"/>
        <sz val="11.0"/>
      </rPr>
      <t>m</t>
    </r>
    <r>
      <rPr>
        <rFont val="Calibri"/>
        <b/>
        <color theme="1"/>
        <sz val="11.0"/>
        <vertAlign val="superscript"/>
      </rPr>
      <t>3</t>
    </r>
    <r>
      <rPr>
        <rFont val="Calibri"/>
        <b/>
        <color theme="1"/>
        <sz val="11.0"/>
      </rPr>
      <t>/h</t>
    </r>
  </si>
  <si>
    <t>m</t>
  </si>
  <si>
    <t>Betriebspunkt 1</t>
  </si>
  <si>
    <t>Einsparung pro Jahr gegenüber bestehender Anlage:</t>
  </si>
  <si>
    <t>Betriebspunkt 2</t>
  </si>
  <si>
    <t>Betriebspunkt 3</t>
  </si>
  <si>
    <t>Betriebspunkt 4</t>
  </si>
  <si>
    <t>Anrechenbare Nutzungsdauer der neuen Anlagen:</t>
  </si>
  <si>
    <r>
      <rPr>
        <rFont val="Calibri"/>
        <b/>
        <color theme="1"/>
        <sz val="11.0"/>
      </rPr>
      <t>m</t>
    </r>
    <r>
      <rPr>
        <rFont val="Calibri"/>
        <b/>
        <color theme="1"/>
        <sz val="11.0"/>
        <vertAlign val="superscript"/>
      </rPr>
      <t>3</t>
    </r>
    <r>
      <rPr>
        <rFont val="Calibri"/>
        <b/>
        <color theme="1"/>
        <sz val="11.0"/>
      </rPr>
      <t>/h</t>
    </r>
  </si>
  <si>
    <t>Jahre</t>
  </si>
  <si>
    <t>Erwartete Stromeinsparung über Nutzungsdauer:</t>
  </si>
  <si>
    <t>kWh</t>
  </si>
  <si>
    <t>Bsp.</t>
  </si>
  <si>
    <t>Paybackzeit und maximaler ProKilowatt-Förderbeitrag</t>
  </si>
  <si>
    <t>Tauchmotorpumpe</t>
  </si>
  <si>
    <t>Max. Förderbeitrag ProKilowatt:</t>
  </si>
  <si>
    <t>keine Standardanwendung</t>
  </si>
  <si>
    <t>KSB</t>
  </si>
  <si>
    <t>ARX F150-230/077F4USG</t>
  </si>
  <si>
    <r>
      <rPr>
        <rFont val="Calibri"/>
        <i/>
        <color rgb="FF008000"/>
        <sz val="11.0"/>
      </rPr>
      <t>vgl. Datenblatt oder Typenschild der Pumpe (</t>
    </r>
    <r>
      <rPr>
        <rFont val="Calibri"/>
        <b/>
        <i/>
        <color rgb="FF008000"/>
        <sz val="11.0"/>
      </rPr>
      <t>nicht des Motors!</t>
    </r>
    <r>
      <rPr>
        <rFont val="Calibri"/>
        <i/>
        <color rgb="FF008000"/>
        <sz val="11.0"/>
      </rPr>
      <t>)</t>
    </r>
  </si>
  <si>
    <t>Direktantrieb</t>
  </si>
  <si>
    <t>Förderbeitrag</t>
  </si>
  <si>
    <t>vgl. Datenblatt oder Typenschild des Motors</t>
  </si>
  <si>
    <t>während Sommerhalbjahr, 24 h/Tag in Betrieb</t>
  </si>
  <si>
    <t>Nein</t>
  </si>
  <si>
    <t>TPE2 200-200 A-F-A-BQQE-QWA</t>
  </si>
  <si>
    <t>Förderbeitrag Corona-Bonus (bei Umsetzung bis 31.12.2021)</t>
  </si>
  <si>
    <r>
      <rPr>
        <rFont val="Calibri"/>
        <i/>
        <color rgb="FF008000"/>
        <sz val="11.0"/>
      </rPr>
      <t>vgl. Datenblatt oder Typenschild der Pumpe (</t>
    </r>
    <r>
      <rPr>
        <rFont val="Calibri"/>
        <b/>
        <i/>
        <color rgb="FF008000"/>
        <sz val="11.0"/>
      </rPr>
      <t>nicht des Motors!</t>
    </r>
    <r>
      <rPr>
        <rFont val="Calibri"/>
        <i/>
        <color rgb="FF008000"/>
        <sz val="11.0"/>
      </rPr>
      <t>)</t>
    </r>
  </si>
  <si>
    <t>Standard</t>
  </si>
  <si>
    <t>vgl. Datenblatt oder Typenschild Motor</t>
  </si>
  <si>
    <t>Erwarteter Förderbeitrag</t>
  </si>
  <si>
    <t>Ja</t>
  </si>
  <si>
    <t>Payback ohne Fördermittel ProKilowatt:</t>
  </si>
  <si>
    <t>Jahr(e)</t>
  </si>
  <si>
    <t>Förderanteil in % der Investitionskosten</t>
  </si>
  <si>
    <t>Kostenwirksamkeit des Förderbeitrags</t>
  </si>
  <si>
    <t>Neue Grundfos Pumpen</t>
  </si>
  <si>
    <t>Alpha 2 15-40</t>
  </si>
  <si>
    <t>Alpha2 15-40</t>
  </si>
  <si>
    <t>Alpha 2 15-60</t>
  </si>
  <si>
    <t>Alpha2 15-60</t>
  </si>
  <si>
    <t>Alpha 2 25-40</t>
  </si>
  <si>
    <t>Alpha 2 25-60</t>
  </si>
  <si>
    <t>Alpha 2 32-40</t>
  </si>
  <si>
    <t>Alpha 2 32-60</t>
  </si>
  <si>
    <t>Alpha 3 15-40</t>
  </si>
  <si>
    <t>Alpha 3 15-60</t>
  </si>
  <si>
    <t>Alpha 3 25-40</t>
  </si>
  <si>
    <t>Alpha 3 25-60</t>
  </si>
  <si>
    <t>Alpha 3 32-40</t>
  </si>
  <si>
    <t>Alpha 3 32-60</t>
  </si>
  <si>
    <t>Alpha2 25-40 (N)</t>
  </si>
  <si>
    <t>Alpha2 25-60 (N)</t>
  </si>
  <si>
    <t>Alpha2 32-40 (N)</t>
  </si>
  <si>
    <t>Alpha2 32-60 (N)</t>
  </si>
  <si>
    <t>MAGNA3 50-120 F (N)</t>
  </si>
  <si>
    <t>MAGNA3 50-150 F (N)</t>
  </si>
  <si>
    <t>MAGNA3 50-180 F (N)</t>
  </si>
  <si>
    <t>MAGNA3 65-80 F (N)</t>
  </si>
  <si>
    <t>MAGNA3 65-100 F (N)</t>
  </si>
  <si>
    <t>MAGNA3 65-120 F (N)</t>
  </si>
  <si>
    <t>MAGNA3 65-150 F (N)</t>
  </si>
  <si>
    <t>MAGNA3 80-40 F</t>
  </si>
  <si>
    <t>MAGNA3 80-60 F</t>
  </si>
  <si>
    <t>MAGNA3 80-80 F</t>
  </si>
  <si>
    <t>MAGNA3 80-100 F</t>
  </si>
  <si>
    <t>MAGNA3 80-120 F</t>
  </si>
  <si>
    <t>MAGNA3 100-40 F</t>
  </si>
  <si>
    <t>MAGNA3 100-60 F</t>
  </si>
  <si>
    <t>MAGNA3 100-80 F</t>
  </si>
  <si>
    <t>MAGNA3 100-100 F</t>
  </si>
  <si>
    <t>MAGNA3 100-120 F</t>
  </si>
  <si>
    <t>MAGNA3 D 65-80 F</t>
  </si>
  <si>
    <t>MAGNA3 D 65-100 F</t>
  </si>
  <si>
    <t>MAGNA3 D 65-120 F</t>
  </si>
  <si>
    <t>MAGNA3 D 65-150 F</t>
  </si>
  <si>
    <t>MAGNA3 D 80-100 F</t>
  </si>
  <si>
    <t>MAGNA3 D 80-120 F</t>
  </si>
  <si>
    <t>MAGNA3 D 100-80 F</t>
  </si>
  <si>
    <t>MAGNA3 D 100-100 F</t>
  </si>
  <si>
    <t>MAGNA3 D 100-120 F</t>
  </si>
  <si>
    <t>Neue IMP Pumpen</t>
  </si>
  <si>
    <t xml:space="preserve">NMT PLUS 15/40-130 </t>
  </si>
  <si>
    <t xml:space="preserve">NMT PLUS 20/40-130 </t>
  </si>
  <si>
    <t xml:space="preserve">NMT PLUS 20/40-180 </t>
  </si>
  <si>
    <t xml:space="preserve">NMT PLUS 25/40-130 </t>
  </si>
  <si>
    <t xml:space="preserve">NMT PLUS 25/40-180 </t>
  </si>
  <si>
    <t xml:space="preserve">NMT PLUS 32/40-180 </t>
  </si>
  <si>
    <t xml:space="preserve">NMT PLUS ER 15/40-130 </t>
  </si>
  <si>
    <t xml:space="preserve">NMT PLUS ER 20/40-130 </t>
  </si>
  <si>
    <t xml:space="preserve">NMT PLUS ER 20/40-180 </t>
  </si>
  <si>
    <t xml:space="preserve">NMT PLUS ER 25/40-130 </t>
  </si>
  <si>
    <t xml:space="preserve">NMT PLUS ER 25/40-180 </t>
  </si>
  <si>
    <t xml:space="preserve">NMT PLUS ER 32/40-180 </t>
  </si>
  <si>
    <t xml:space="preserve">NMT PLUS PWM H 15/40-130 </t>
  </si>
  <si>
    <t xml:space="preserve">NMT PLUS PWM H 20/40-130 </t>
  </si>
  <si>
    <t xml:space="preserve">NMT PLUS PWM H 20/40-180 </t>
  </si>
  <si>
    <t xml:space="preserve">NMT PLUS PWM H 25/40-130 </t>
  </si>
  <si>
    <t xml:space="preserve">NMT PLUS PWM H 25/40-180 </t>
  </si>
  <si>
    <t xml:space="preserve">NMT PLUS PWM H 32/40-180 </t>
  </si>
  <si>
    <t xml:space="preserve">NMT PLUS PWM S 15/40-130 </t>
  </si>
  <si>
    <t xml:space="preserve">NMT PLUS PWM S 20/40-130 </t>
  </si>
  <si>
    <t xml:space="preserve">NMT PLUS PWM S 20/40-180 </t>
  </si>
  <si>
    <t xml:space="preserve">NMT PLUS PWM S 25/40-130 </t>
  </si>
  <si>
    <t xml:space="preserve">NMT PLUS PWM S 25/40-180 </t>
  </si>
  <si>
    <t xml:space="preserve">NMT PLUS PWM S 32/40-180 </t>
  </si>
  <si>
    <t xml:space="preserve">NMT SAN PLUS 20/40-130 </t>
  </si>
  <si>
    <t xml:space="preserve">NMT SAN PLUS 20/60-130 </t>
  </si>
  <si>
    <t xml:space="preserve">NMT SAN PLUS 25/40-130 </t>
  </si>
  <si>
    <t xml:space="preserve">NMT SAN PLUS 25/60-130 </t>
  </si>
  <si>
    <t xml:space="preserve">NMTD PLUS 25/40-180 </t>
  </si>
  <si>
    <t xml:space="preserve">NMTD PLUS 32/40-180 </t>
  </si>
  <si>
    <t>Neue KSB Pumpen</t>
  </si>
  <si>
    <t>Neue Wilo Pumpen</t>
  </si>
  <si>
    <t>Stratos MAXO 40/0.5-12</t>
  </si>
  <si>
    <t>Stratos MAXO 40/0,5-16</t>
  </si>
  <si>
    <t>Stratos MAXO 50/0,5-8</t>
  </si>
  <si>
    <t>Stratos MAXO 50/0,5-9</t>
  </si>
  <si>
    <t>Stratos MAXO 50/0,5-16</t>
  </si>
  <si>
    <t>Stratos MAXO 65/0,5-6</t>
  </si>
  <si>
    <t>Stratos MAXO 65/0,5-9</t>
  </si>
  <si>
    <t>Stratos MAXO 65/0,5-12</t>
  </si>
  <si>
    <t>Stratos MAXO 65/0,5-16</t>
  </si>
  <si>
    <t xml:space="preserve">Stratos MAXO 80/0,5-6 </t>
  </si>
  <si>
    <t>Stratos MAXO 80/0,5-12</t>
  </si>
  <si>
    <t>Stratos MAXO 80/0,5-16</t>
  </si>
  <si>
    <t>LAAR: War 2x drin, einmal gelöscht resp. auf Förderplattform archiviert, + PN16 im Namen gelöscht</t>
  </si>
  <si>
    <t>Stratos MAXO 100/0,5-6</t>
  </si>
  <si>
    <t>Stratos MAXO 100/0.5-12</t>
  </si>
  <si>
    <t>LAAR: Es gab noch eine "Straso MAXO 100/0.5-12" mit derselben anrechenbaren Leistung (560 W) -&gt; gelöscht. Auf der Förderplattform ist diese Pumpe nur 1x aufgeführt, aber mit einer P1max von 1330 W -&gt; bestehende Pumpe archiviert und neue mit 1290 W erfassen</t>
  </si>
  <si>
    <t>Stratos Pico 15/1-4</t>
  </si>
  <si>
    <t>Stratos Pico 25/1-4</t>
  </si>
  <si>
    <t>Stratos Pico 30/1-4</t>
  </si>
  <si>
    <t>Stratos Pico plus 15/1-4</t>
  </si>
  <si>
    <t>Stratos Pico plus 25/0.5-4</t>
  </si>
  <si>
    <t>Stratos Pico plus 25/1-4</t>
  </si>
  <si>
    <t>Stratos Pico plus 30/1-4</t>
  </si>
  <si>
    <t>Yonos Pico-Z 25/0,5-4</t>
  </si>
  <si>
    <t>Buderus</t>
  </si>
  <si>
    <t>Hilfstabelle Wirkungsgrade für Motoren und Pumpen</t>
  </si>
  <si>
    <t>Grüne Felder=Eingabe, Dropdown</t>
  </si>
  <si>
    <t>P2 output</t>
  </si>
  <si>
    <t>IEO</t>
  </si>
  <si>
    <t>IE1</t>
  </si>
  <si>
    <t>IE2</t>
  </si>
  <si>
    <t>IE3</t>
  </si>
  <si>
    <t>IE4</t>
  </si>
  <si>
    <t>Wirkungsgrad in %</t>
  </si>
  <si>
    <t>IE0</t>
  </si>
  <si>
    <t xml:space="preserve">Wirkungsgrade in %  für 4-polige Elektromotoren für die Effizienzklassen IE1, IE2, IE3 und IE4. </t>
  </si>
  <si>
    <t>Jahrgang</t>
  </si>
  <si>
    <t>Eff.-klasse</t>
  </si>
  <si>
    <t>Motorengrösse Nennleistung in kW*</t>
  </si>
  <si>
    <t>IE Klasse**</t>
  </si>
  <si>
    <t>Wirkungsgrad</t>
  </si>
  <si>
    <t>vor 2000</t>
  </si>
  <si>
    <t>IEO (EFff3)</t>
  </si>
  <si>
    <t>ab 2000</t>
  </si>
  <si>
    <t>IE1 (Eff2)</t>
  </si>
  <si>
    <t>ab 2012</t>
  </si>
  <si>
    <t>IE2 (Eff1)</t>
  </si>
  <si>
    <t>ab 2015</t>
  </si>
  <si>
    <t xml:space="preserve">IE3 </t>
  </si>
  <si>
    <t xml:space="preserve">*=Ablesen von Motorentypenschild
</t>
  </si>
  <si>
    <t>**=Falls unbekannt, kann man mittels des Jahrgangs des Motors die Effizienzklasse aus der Tabelle Rechts auslesen</t>
  </si>
  <si>
    <t>Wirkungsgrad Pumpe</t>
  </si>
  <si>
    <t>m3/h</t>
  </si>
  <si>
    <t>Fördervolumen</t>
  </si>
  <si>
    <t>eta (Rückwärts&amp;Axial)</t>
  </si>
  <si>
    <t>eta (Vorwärts,"Trommel")</t>
  </si>
  <si>
    <t>Dropdowns</t>
  </si>
  <si>
    <t>Raumnutzung</t>
  </si>
  <si>
    <t>Volllast-stunden (h/a)</t>
  </si>
  <si>
    <t>ProKilowatt-Höchstwert für den spezifischen Elektrizitätsbedarf der Neuanlage (kWh/m2)</t>
  </si>
  <si>
    <t>Affectation</t>
  </si>
  <si>
    <t>Utilizzazione di spazi</t>
  </si>
  <si>
    <t>wählen</t>
  </si>
  <si>
    <t>choisir</t>
  </si>
  <si>
    <t>scegliere</t>
  </si>
  <si>
    <t>DE_Technologie</t>
  </si>
  <si>
    <t>IT_Technologie</t>
  </si>
  <si>
    <t>FR_Technologie</t>
  </si>
  <si>
    <t>Deutsche Dropdowns</t>
  </si>
  <si>
    <t>Französische Dropdowns</t>
  </si>
  <si>
    <t>Italienische Dropdowns</t>
  </si>
  <si>
    <t>Hotelzimmer</t>
  </si>
  <si>
    <t>Chambre d’hôtel</t>
  </si>
  <si>
    <t>Camera d'albergo</t>
  </si>
  <si>
    <t>Selection</t>
  </si>
  <si>
    <t>Kälteanlage</t>
  </si>
  <si>
    <t>Unità refrigerante</t>
  </si>
  <si>
    <t>Groupe frigorifique</t>
  </si>
  <si>
    <t>Volumenstrom / Regelstrategie</t>
  </si>
  <si>
    <t>Effizienzkategorie Motor</t>
  </si>
  <si>
    <t>Drehzahlregelung</t>
  </si>
  <si>
    <t>Regelparameter</t>
  </si>
  <si>
    <t>Typ des Ventilators</t>
  </si>
  <si>
    <t xml:space="preserve">Betriebszeit </t>
  </si>
  <si>
    <t xml:space="preserve">Sprache </t>
  </si>
  <si>
    <t>Technologie</t>
  </si>
  <si>
    <t>Raumnutzungstypen</t>
  </si>
  <si>
    <r>
      <rPr>
        <rFont val="Calibri"/>
        <b/>
        <color theme="1"/>
        <sz val="11.0"/>
      </rPr>
      <t>Type d’utilisation des locaux</t>
    </r>
  </si>
  <si>
    <t>Empfang, Lobby</t>
  </si>
  <si>
    <t>Réception, zone d’accueil</t>
  </si>
  <si>
    <t>Ricezione, hall</t>
  </si>
  <si>
    <t>Lüftungsanlage</t>
  </si>
  <si>
    <t>Sistema di ventilazione</t>
  </si>
  <si>
    <t>Système de ventilation</t>
  </si>
  <si>
    <t>Druckluftanlage</t>
  </si>
  <si>
    <t>Sistema ad aria compressa</t>
  </si>
  <si>
    <t>Système d'air comprimé</t>
  </si>
  <si>
    <t>Ungeregelt - fixer Volumenstrom</t>
  </si>
  <si>
    <t>keine</t>
  </si>
  <si>
    <t>Rückwärtsgekrümmt</t>
  </si>
  <si>
    <t>Betriebszeit eingeben</t>
  </si>
  <si>
    <t>Deutsch</t>
  </si>
  <si>
    <t>Eigenes Profil</t>
  </si>
  <si>
    <r>
      <rPr>
        <rFont val="Calibri"/>
        <color theme="1"/>
        <sz val="11.0"/>
      </rPr>
      <t>Non régulé - débit volumétrique constant</t>
    </r>
  </si>
  <si>
    <r>
      <rPr>
        <rFont val="Calibri"/>
        <color rgb="FF000000"/>
        <sz val="11.0"/>
      </rPr>
      <t>Oui</t>
    </r>
  </si>
  <si>
    <r>
      <rPr>
        <rFont val="Calibri"/>
        <color theme="1"/>
        <sz val="11.0"/>
      </rPr>
      <t>Non régulé - débit volumétrique constant</t>
    </r>
  </si>
  <si>
    <r>
      <rPr>
        <rFont val="Calibri"/>
        <color theme="1"/>
        <sz val="11.0"/>
      </rPr>
      <t>aucun</t>
    </r>
  </si>
  <si>
    <r>
      <rPr>
        <rFont val="Calibri"/>
        <color theme="1"/>
        <sz val="11.0"/>
      </rPr>
      <t>Courbé vers l’arrière</t>
    </r>
  </si>
  <si>
    <r>
      <rPr>
        <rFont val="Calibri"/>
        <color rgb="FF000000"/>
        <sz val="11.0"/>
      </rPr>
      <t>Saisir le temps de fonctionnement</t>
    </r>
  </si>
  <si>
    <r>
      <rPr>
        <rFont val="Calibri"/>
        <color theme="1"/>
        <sz val="11.0"/>
      </rPr>
      <t>Profil personnalisé</t>
    </r>
  </si>
  <si>
    <t>Non regolato - portata in volume fissa</t>
  </si>
  <si>
    <t>Sì</t>
  </si>
  <si>
    <t>Nessuno</t>
  </si>
  <si>
    <t>Curvate all’indietro</t>
  </si>
  <si>
    <t>Immettere il tempo di funzionamento</t>
  </si>
  <si>
    <t>Proprio profilo</t>
  </si>
  <si>
    <t>Einzel-, Gruppenbüro</t>
  </si>
  <si>
    <t xml:space="preserve">Bureau individuel, bureau collectif </t>
  </si>
  <si>
    <t>Ufficio, gruppo di uffici</t>
  </si>
  <si>
    <t>Innenbeleuchtung</t>
  </si>
  <si>
    <t>Illuminazione interna</t>
  </si>
  <si>
    <t>Systèmes d'éclairage</t>
  </si>
  <si>
    <t>Pumpen</t>
  </si>
  <si>
    <t>Pompe</t>
  </si>
  <si>
    <t>Pompes</t>
  </si>
  <si>
    <t>Zweistufig</t>
  </si>
  <si>
    <t>Uhrzeit</t>
  </si>
  <si>
    <t>Vorwärtsgekrümmt</t>
  </si>
  <si>
    <t>Eingeben</t>
  </si>
  <si>
    <t>français</t>
  </si>
  <si>
    <t>Anlage läuft immer auf Volllast</t>
  </si>
  <si>
    <r>
      <rPr>
        <rFont val="Calibri"/>
        <color theme="1"/>
        <sz val="11.0"/>
      </rPr>
      <t>Biétage</t>
    </r>
  </si>
  <si>
    <r>
      <rPr>
        <rFont val="Calibri"/>
        <color rgb="FF000000"/>
        <sz val="11.0"/>
      </rPr>
      <t>Non</t>
    </r>
  </si>
  <si>
    <r>
      <rPr>
        <rFont val="Calibri"/>
        <color theme="1"/>
        <sz val="11.0"/>
      </rPr>
      <t>Biétage</t>
    </r>
  </si>
  <si>
    <r>
      <rPr>
        <rFont val="Calibri"/>
        <color theme="1"/>
        <sz val="11.0"/>
      </rPr>
      <t>Heure</t>
    </r>
  </si>
  <si>
    <r>
      <rPr>
        <rFont val="Calibri"/>
        <color theme="1"/>
        <sz val="11.0"/>
      </rPr>
      <t>Courbé vers l’avant</t>
    </r>
  </si>
  <si>
    <r>
      <rPr>
        <rFont val="Calibri"/>
        <color rgb="FF000000"/>
        <sz val="11.0"/>
      </rPr>
      <t>Saisir</t>
    </r>
  </si>
  <si>
    <r>
      <rPr>
        <rFont val="Calibri"/>
        <color theme="1"/>
        <sz val="11.0"/>
      </rPr>
      <t>L’installation fonctionne toujours à pleine charge</t>
    </r>
  </si>
  <si>
    <t>Bistadio</t>
  </si>
  <si>
    <t>No</t>
  </si>
  <si>
    <t>Ora</t>
  </si>
  <si>
    <t>Curvate in avanti</t>
  </si>
  <si>
    <t>Immettere</t>
  </si>
  <si>
    <t>L’impianto funziona sempre a pieno carico</t>
  </si>
  <si>
    <t>Grossraumbüro</t>
  </si>
  <si>
    <t>Bureau paysagé</t>
  </si>
  <si>
    <t>Ufficio "open space"</t>
  </si>
  <si>
    <t>Andere Technologie</t>
  </si>
  <si>
    <t>Altra tecnologia</t>
  </si>
  <si>
    <t>Autres technologies</t>
  </si>
  <si>
    <t>Sonstiges</t>
  </si>
  <si>
    <t>Altro</t>
  </si>
  <si>
    <t>Divers</t>
  </si>
  <si>
    <t>Mehrstufig</t>
  </si>
  <si>
    <t>IE5</t>
  </si>
  <si>
    <t>Temperatur</t>
  </si>
  <si>
    <t>italiano</t>
  </si>
  <si>
    <t>Wohnen MFH</t>
  </si>
  <si>
    <r>
      <rPr>
        <rFont val="Calibri"/>
        <color theme="1"/>
        <sz val="11.0"/>
      </rPr>
      <t>Pluriétage</t>
    </r>
  </si>
  <si>
    <r>
      <rPr>
        <rFont val="Calibri"/>
        <color theme="1"/>
        <sz val="11.0"/>
      </rPr>
      <t>Pluriétage</t>
    </r>
  </si>
  <si>
    <r>
      <rPr>
        <rFont val="Calibri"/>
        <color theme="1"/>
        <sz val="11.0"/>
      </rPr>
      <t>Température</t>
    </r>
  </si>
  <si>
    <r>
      <rPr>
        <rFont val="Calibri"/>
        <color theme="1"/>
        <sz val="11.0"/>
      </rPr>
      <t>Maison résidentielle collective</t>
    </r>
  </si>
  <si>
    <t>A più stadi</t>
  </si>
  <si>
    <t>Temperatura</t>
  </si>
  <si>
    <t>Abitativo, condominio</t>
  </si>
  <si>
    <t>Sitzungszimmer</t>
  </si>
  <si>
    <t>Salle de réunion</t>
  </si>
  <si>
    <t>Sala riunioni</t>
  </si>
  <si>
    <t>Stufenlos - variabler Volumenstrom</t>
  </si>
  <si>
    <t>EC</t>
  </si>
  <si>
    <r>
      <rPr>
        <rFont val="Calibri"/>
        <color theme="1"/>
        <sz val="11.0"/>
      </rPr>
      <t>CO</t>
    </r>
    <r>
      <rPr>
        <rFont val="Calibri"/>
        <color theme="1"/>
        <sz val="11.0"/>
        <vertAlign val="subscript"/>
      </rPr>
      <t>2</t>
    </r>
    <r>
      <rPr>
        <rFont val="Calibri"/>
        <color theme="1"/>
        <sz val="11.0"/>
      </rPr>
      <t>-Gehalt</t>
    </r>
  </si>
  <si>
    <r>
      <rPr>
        <rFont val="Calibri"/>
        <color theme="1"/>
        <sz val="11.0"/>
      </rPr>
      <t>CO</t>
    </r>
    <r>
      <rPr>
        <rFont val="Calibri"/>
        <color theme="1"/>
        <sz val="11.0"/>
        <vertAlign val="subscript"/>
      </rPr>
      <t>2</t>
    </r>
    <r>
      <rPr>
        <rFont val="Calibri"/>
        <color theme="1"/>
        <sz val="11.0"/>
      </rPr>
      <t>-Gehalt</t>
    </r>
  </si>
  <si>
    <t>Wohnen EFH</t>
  </si>
  <si>
    <r>
      <rPr>
        <rFont val="Calibri"/>
        <color theme="1"/>
        <sz val="11.0"/>
      </rPr>
      <t>Débit volumétrique librement variable</t>
    </r>
  </si>
  <si>
    <r>
      <rPr>
        <rFont val="Calibri"/>
        <color theme="1"/>
        <sz val="11.0"/>
      </rPr>
      <t>Débit volumétrique librement variable</t>
    </r>
  </si>
  <si>
    <r>
      <rPr>
        <rFont val="Calibri"/>
        <color theme="1"/>
        <sz val="11.0"/>
      </rPr>
      <t>Taux de CO</t>
    </r>
    <r>
      <rPr>
        <rFont val="Calibri"/>
        <color rgb="FF000000"/>
        <sz val="11.0"/>
        <vertAlign val="subscript"/>
      </rPr>
      <t>2</t>
    </r>
  </si>
  <si>
    <r>
      <rPr>
        <rFont val="Calibri"/>
        <color theme="1"/>
        <sz val="11.0"/>
      </rPr>
      <t>Maison résidentielle familiale</t>
    </r>
  </si>
  <si>
    <t>Continuo - portata in volume variabile</t>
  </si>
  <si>
    <r>
      <rPr>
        <rFont val="Calibri"/>
        <color theme="1"/>
        <sz val="11.0"/>
      </rPr>
      <t>Contenuto di CO</t>
    </r>
    <r>
      <rPr>
        <rFont val="Calibri"/>
        <color theme="1"/>
        <sz val="11.0"/>
        <vertAlign val="subscript"/>
      </rPr>
      <t>2</t>
    </r>
  </si>
  <si>
    <t>Abitativo, casa unifamiliare</t>
  </si>
  <si>
    <t>Schalterhalle, Empfang</t>
  </si>
  <si>
    <t>Hall des guichets, zone clientèle</t>
  </si>
  <si>
    <t>Area sportelli, clientela</t>
  </si>
  <si>
    <t xml:space="preserve">Hotelzimmer </t>
  </si>
  <si>
    <t xml:space="preserve">Chambre d’hôtel </t>
  </si>
  <si>
    <t xml:space="preserve">Camera d'albergo </t>
  </si>
  <si>
    <t>Schulzimmer</t>
  </si>
  <si>
    <t>Salle d’école</t>
  </si>
  <si>
    <t>Aula scolastica</t>
  </si>
  <si>
    <t xml:space="preserve">Réception, zone d’accueil </t>
  </si>
  <si>
    <t xml:space="preserve">Ricezione, hall </t>
  </si>
  <si>
    <t>Lehrerzimmer</t>
  </si>
  <si>
    <t>Salle des maîtres</t>
  </si>
  <si>
    <t>Aula insegnanti</t>
  </si>
  <si>
    <t>Effizienzkategorie FU</t>
  </si>
  <si>
    <t xml:space="preserve">Ufficio, gruppo di uffici </t>
  </si>
  <si>
    <t>Bibliothek</t>
  </si>
  <si>
    <t>Bibliothèque</t>
  </si>
  <si>
    <t>Biblioteca</t>
  </si>
  <si>
    <t xml:space="preserve">Bureau paysagé </t>
  </si>
  <si>
    <t xml:space="preserve">Ufficio "open space" </t>
  </si>
  <si>
    <t>Hörsaal</t>
  </si>
  <si>
    <t>Auditoire</t>
  </si>
  <si>
    <t>Sala conferenze</t>
  </si>
  <si>
    <t xml:space="preserve">Salle de réunion </t>
  </si>
  <si>
    <t xml:space="preserve">Sala riunioni </t>
  </si>
  <si>
    <t>Schulfachraum</t>
  </si>
  <si>
    <t>Locaux spéciaux</t>
  </si>
  <si>
    <t>Aula tecnica</t>
  </si>
  <si>
    <t xml:space="preserve">Hall des guichets, zone clientèle </t>
  </si>
  <si>
    <t xml:space="preserve">Area sportelli, clientela </t>
  </si>
  <si>
    <t>Lebensmittelverkauf</t>
  </si>
  <si>
    <t>Magasin d’alimentation</t>
  </si>
  <si>
    <t>Negozio di alimentari</t>
  </si>
  <si>
    <t xml:space="preserve">Salle de classe </t>
  </si>
  <si>
    <t xml:space="preserve">Aula scolastica </t>
  </si>
  <si>
    <t>Fachgeschäft</t>
  </si>
  <si>
    <t>Magasin spécialisé</t>
  </si>
  <si>
    <t>Negozio specializzato</t>
  </si>
  <si>
    <t xml:space="preserve">Salle des maîtres </t>
  </si>
  <si>
    <t xml:space="preserve">Aula insegnanti </t>
  </si>
  <si>
    <t>Verkauf Möbel, Bau, Garten</t>
  </si>
  <si>
    <t>Magasin de meubles, centre de bricolage, de jardinage</t>
  </si>
  <si>
    <t>Negozio di mobili, negozio fai da te</t>
  </si>
  <si>
    <t xml:space="preserve">Bibliothèque </t>
  </si>
  <si>
    <t xml:space="preserve">Biblioteca </t>
  </si>
  <si>
    <t>Restaurant</t>
  </si>
  <si>
    <t>Ristorante</t>
  </si>
  <si>
    <t xml:space="preserve">Auditoire </t>
  </si>
  <si>
    <t xml:space="preserve">Sala conferenze </t>
  </si>
  <si>
    <t>Selbstbedienungsrestaurant</t>
  </si>
  <si>
    <t>Restaurant self-service</t>
  </si>
  <si>
    <t>Ristorante self-service</t>
  </si>
  <si>
    <t>Schulfachraum (Spezialraum)</t>
  </si>
  <si>
    <t xml:space="preserve">Locaux spéciaux </t>
  </si>
  <si>
    <t xml:space="preserve">Aula tecnica </t>
  </si>
  <si>
    <t>Küche zu Restaurant</t>
  </si>
  <si>
    <t>Cuisine de restaurant</t>
  </si>
  <si>
    <t>Cucina ristorante</t>
  </si>
  <si>
    <t xml:space="preserve">Magasin d’alimentation </t>
  </si>
  <si>
    <t xml:space="preserve">Negozio di alimentari </t>
  </si>
  <si>
    <t>Küche zu Selbstbedienungsrestaurant</t>
  </si>
  <si>
    <t>Cuisine de restaurant self-service</t>
  </si>
  <si>
    <t>Cucina self-service</t>
  </si>
  <si>
    <t xml:space="preserve">Magasin spécialisé </t>
  </si>
  <si>
    <t xml:space="preserve">Negozio specializzato </t>
  </si>
  <si>
    <t>Vorstellungsraum</t>
  </si>
  <si>
    <t>Salle de spectacles</t>
  </si>
  <si>
    <t>Sala di spettacolo</t>
  </si>
  <si>
    <t xml:space="preserve">Magasin de meubles, centre de bricolage, de jardinage </t>
  </si>
  <si>
    <t xml:space="preserve">Negozio di mobili, negozio fai da te </t>
  </si>
  <si>
    <t>Mehrzweckhalle</t>
  </si>
  <si>
    <t>Salle omnisports</t>
  </si>
  <si>
    <t>Sala multiuso</t>
  </si>
  <si>
    <t xml:space="preserve">Restaurant </t>
  </si>
  <si>
    <t xml:space="preserve">Ristorante </t>
  </si>
  <si>
    <t>Ausstellungshalle</t>
  </si>
  <si>
    <t>Halle d’exposition</t>
  </si>
  <si>
    <t>Sala d'esposizione</t>
  </si>
  <si>
    <t>Nassläufer-Pumpenhersteller</t>
  </si>
  <si>
    <t>Trockenläufer-Pumpensystem</t>
  </si>
  <si>
    <t>FU</t>
  </si>
  <si>
    <t xml:space="preserve">Restaurant self-service </t>
  </si>
  <si>
    <t xml:space="preserve">Ristorante self-service </t>
  </si>
  <si>
    <t>Bettenzimmer</t>
  </si>
  <si>
    <t>Chambre d’hôpital</t>
  </si>
  <si>
    <t>Camera d'ospedale</t>
  </si>
  <si>
    <t>Biral</t>
  </si>
  <si>
    <t>Standardanwendung</t>
  </si>
  <si>
    <t xml:space="preserve">Cuisine de restaurant </t>
  </si>
  <si>
    <t xml:space="preserve">Cucina ristorante </t>
  </si>
  <si>
    <t>Stationszimmer</t>
  </si>
  <si>
    <t>Infirmerie</t>
  </si>
  <si>
    <t>Locale di servizio ospedaliero</t>
  </si>
  <si>
    <t>Flachriemen</t>
  </si>
  <si>
    <t>Küche zu Selbstbedienungsrest.</t>
  </si>
  <si>
    <t xml:space="preserve">Cuisine de restaurant self-service </t>
  </si>
  <si>
    <t xml:space="preserve">Cucina self-service </t>
  </si>
  <si>
    <t>Behandlungsraum</t>
  </si>
  <si>
    <t>Locaux médicaux</t>
  </si>
  <si>
    <t>Locale di trattamento</t>
  </si>
  <si>
    <t>IMP</t>
  </si>
  <si>
    <t>Keilriemen</t>
  </si>
  <si>
    <t xml:space="preserve">Salle de spectacles </t>
  </si>
  <si>
    <t xml:space="preserve">Sala di spettacolo </t>
  </si>
  <si>
    <t>Produktion (grobe Arbeit)</t>
  </si>
  <si>
    <t>Production (travail lourd)</t>
  </si>
  <si>
    <t>Produzione (lavoro grezzo)</t>
  </si>
  <si>
    <t xml:space="preserve">Salle omnisports </t>
  </si>
  <si>
    <t xml:space="preserve">Sala multiuso </t>
  </si>
  <si>
    <t>Produktion (feine Arbeit)</t>
  </si>
  <si>
    <t>Production (travail fin)</t>
  </si>
  <si>
    <t>Produzione (lavoro raffinato)</t>
  </si>
  <si>
    <t xml:space="preserve">Halle d’exposition </t>
  </si>
  <si>
    <t xml:space="preserve">Sala d'esposizione </t>
  </si>
  <si>
    <t>Laborraum</t>
  </si>
  <si>
    <t>Laboratoire</t>
  </si>
  <si>
    <t>Laboratorio</t>
  </si>
  <si>
    <t xml:space="preserve">Bettenzimmer </t>
  </si>
  <si>
    <t xml:space="preserve">Chambre d’hôpital </t>
  </si>
  <si>
    <t xml:space="preserve">Camera d'ospedale </t>
  </si>
  <si>
    <t>Lagerhalle</t>
  </si>
  <si>
    <t>Entrepôt</t>
  </si>
  <si>
    <t>Deposito</t>
  </si>
  <si>
    <t xml:space="preserve">Stationszimmer </t>
  </si>
  <si>
    <t xml:space="preserve">Infirmerie </t>
  </si>
  <si>
    <t xml:space="preserve">Locale di servizio ospedaliero </t>
  </si>
  <si>
    <t>Turnhalle</t>
  </si>
  <si>
    <t>Salle de gymnastique</t>
  </si>
  <si>
    <t>Palestra</t>
  </si>
  <si>
    <t xml:space="preserve">Locaux médicaux </t>
  </si>
  <si>
    <t xml:space="preserve">Locale di trattamento </t>
  </si>
  <si>
    <t>Fitnessraum</t>
  </si>
  <si>
    <t>Salle de fitness</t>
  </si>
  <si>
    <t>Locale fitness</t>
  </si>
  <si>
    <t xml:space="preserve">Production (travail lourd) </t>
  </si>
  <si>
    <t xml:space="preserve">Produzione (lavoro grezzo) </t>
  </si>
  <si>
    <t>Schwimmhalle</t>
  </si>
  <si>
    <t>Piscine couverte</t>
  </si>
  <si>
    <t>Piscina coperta</t>
  </si>
  <si>
    <t xml:space="preserve">Production (travail fin) </t>
  </si>
  <si>
    <t xml:space="preserve">Produzione (lavoro raffinato) </t>
  </si>
  <si>
    <t>Verkehrsfläche</t>
  </si>
  <si>
    <t>Surface de dégagement</t>
  </si>
  <si>
    <t>Superficie di circolazione</t>
  </si>
  <si>
    <t xml:space="preserve">Laboratoire </t>
  </si>
  <si>
    <t xml:space="preserve">Laboratorio </t>
  </si>
  <si>
    <t>Verkehrsfläche 24h (Spitäler)</t>
  </si>
  <si>
    <t>Surface de dégagement 24h (hôpitaux)</t>
  </si>
  <si>
    <t>Superficie di circolazione 24h (ospedali)</t>
  </si>
  <si>
    <t xml:space="preserve">Entrepôt </t>
  </si>
  <si>
    <t xml:space="preserve">Deposito </t>
  </si>
  <si>
    <t>Treppenhaus</t>
  </si>
  <si>
    <t xml:space="preserve">Cage d’escaliers </t>
  </si>
  <si>
    <t>Vano scala</t>
  </si>
  <si>
    <t xml:space="preserve">Salle de gymnastique </t>
  </si>
  <si>
    <t xml:space="preserve">Palestra </t>
  </si>
  <si>
    <t>Nebenraum</t>
  </si>
  <si>
    <t>Locaux annexes</t>
  </si>
  <si>
    <t>Locale accessorio</t>
  </si>
  <si>
    <t xml:space="preserve">Salle de fitness </t>
  </si>
  <si>
    <t xml:space="preserve">Locale fitness </t>
  </si>
  <si>
    <t>Küche, Teeküche</t>
  </si>
  <si>
    <t>Cuisine, coin cuisine</t>
  </si>
  <si>
    <t>Cucina, cucinino</t>
  </si>
  <si>
    <t xml:space="preserve">Piscine couverte </t>
  </si>
  <si>
    <t xml:space="preserve">Piscina coperta </t>
  </si>
  <si>
    <t>WC, Bad, Dusche</t>
  </si>
  <si>
    <t>WC, salle de bain, douche</t>
  </si>
  <si>
    <t>WC, bagno, doccia</t>
  </si>
  <si>
    <t xml:space="preserve">Surface de dégagement </t>
  </si>
  <si>
    <t xml:space="preserve">Superficie di circolazione </t>
  </si>
  <si>
    <t>WC</t>
  </si>
  <si>
    <t>Verkehrsfläche 24 h</t>
  </si>
  <si>
    <t xml:space="preserve">Surface de dégagement 24h (hôpitaux) </t>
  </si>
  <si>
    <t xml:space="preserve">Superficie di circolazione 24h (ospedali) </t>
  </si>
  <si>
    <t>Garderoben, Duschen</t>
  </si>
  <si>
    <t>Vestiaires, douches</t>
  </si>
  <si>
    <t>Spogliatoio, doccia</t>
  </si>
  <si>
    <t xml:space="preserve">Vano scala </t>
  </si>
  <si>
    <t>Parkhaus</t>
  </si>
  <si>
    <t>Garage collectif</t>
  </si>
  <si>
    <t>Autosilo</t>
  </si>
  <si>
    <t xml:space="preserve">Locaux annexes </t>
  </si>
  <si>
    <t xml:space="preserve">Locale accessorio </t>
  </si>
  <si>
    <t>Wasch- und Trockenraum</t>
  </si>
  <si>
    <t>Buanderie, séchoir</t>
  </si>
  <si>
    <t>Lavanderia, stenditoio</t>
  </si>
  <si>
    <t xml:space="preserve">Cuisine, coin cuisine </t>
  </si>
  <si>
    <t xml:space="preserve">Cucina, cucinino </t>
  </si>
  <si>
    <t>Kühlraum</t>
  </si>
  <si>
    <t>Chambre froide</t>
  </si>
  <si>
    <t>Cella frigorifero</t>
  </si>
  <si>
    <t xml:space="preserve">WC, Bad, Dusche </t>
  </si>
  <si>
    <t xml:space="preserve">WC, salle de bain, douche </t>
  </si>
  <si>
    <t xml:space="preserve">WC, bagno, doccia </t>
  </si>
  <si>
    <t>Serverraum</t>
  </si>
  <si>
    <t>Salle des serveurs</t>
  </si>
  <si>
    <t>Locale server</t>
  </si>
  <si>
    <t xml:space="preserve">WC </t>
  </si>
  <si>
    <t>Garderobe, Dusche</t>
  </si>
  <si>
    <t xml:space="preserve">Vestiaires, douches </t>
  </si>
  <si>
    <t xml:space="preserve">Spogliatoio, doccia </t>
  </si>
  <si>
    <t xml:space="preserve">Garage collectif </t>
  </si>
  <si>
    <t xml:space="preserve">Autosilo </t>
  </si>
  <si>
    <t xml:space="preserve">Buanderie, séchoir </t>
  </si>
  <si>
    <t xml:space="preserve">Lavanderia, stenditoio </t>
  </si>
  <si>
    <t xml:space="preserve">Chambre froide </t>
  </si>
  <si>
    <t xml:space="preserve">Cella frigorifero </t>
  </si>
  <si>
    <t xml:space="preserve">Salle des serveurs </t>
  </si>
  <si>
    <t xml:space="preserve">Locale server </t>
  </si>
  <si>
    <t>Titel</t>
  </si>
  <si>
    <t>Leistung</t>
  </si>
  <si>
    <t>Zeitanteil</t>
  </si>
  <si>
    <t>Volllast</t>
  </si>
  <si>
    <t>Volllaststunden</t>
  </si>
  <si>
    <t>Volllaststunden Lüftung Zielwert gemäss SIA</t>
  </si>
  <si>
    <t>Nutzungstage Personenprofil</t>
  </si>
  <si>
    <t>h</t>
  </si>
  <si>
    <t>AUS</t>
  </si>
  <si>
    <t>Volllaststunden pro Tag</t>
  </si>
  <si>
    <t>Volllaststunden pro Jahr</t>
  </si>
  <si>
    <t>keine angabe</t>
  </si>
  <si>
    <t>Fördermittel Empfänger</t>
  </si>
  <si>
    <t>Objektadresse (in dem die Massnahme umgesetzt wurde)</t>
  </si>
  <si>
    <t>Energieberater</t>
  </si>
  <si>
    <t>Installateur/Planer pro Objekt</t>
  </si>
  <si>
    <t>Geförderte Massnahmen</t>
  </si>
  <si>
    <t>Projektkennzahlen</t>
  </si>
  <si>
    <t>Firma</t>
  </si>
  <si>
    <t>Branche</t>
  </si>
  <si>
    <t>Strasse, Nr.</t>
  </si>
  <si>
    <t>PLZ</t>
  </si>
  <si>
    <t>Ort</t>
  </si>
  <si>
    <t>Website</t>
  </si>
  <si>
    <t>Vorname</t>
  </si>
  <si>
    <t>Name</t>
  </si>
  <si>
    <t>Funktion</t>
  </si>
  <si>
    <t>Telefonnummer</t>
  </si>
  <si>
    <t>Email-Adresse</t>
  </si>
  <si>
    <t>Gleich wie Fördermittelempfänger</t>
  </si>
  <si>
    <t>Firma / Standort</t>
  </si>
  <si>
    <t>Massnahme</t>
  </si>
  <si>
    <t>Monitoringkonzept</t>
  </si>
  <si>
    <t>Strom- Verbrauch Alt [kWh/a]</t>
  </si>
  <si>
    <t>Strom- Verbrauch Neu [kWh/a]</t>
  </si>
  <si>
    <t>Anrechenbare Strom- Einsparung [kWh]</t>
  </si>
  <si>
    <t>Strom- Einsparung pro Jahr [kWh/a]</t>
  </si>
  <si>
    <t>Anrechenbare Investitions- Kosten [CHF]</t>
  </si>
  <si>
    <t>Payback ohne Fördermittel ProKilowatt [Jahre]</t>
  </si>
  <si>
    <r>
      <rPr>
        <rFont val="Arial"/>
        <b/>
        <color theme="1"/>
        <sz val="10.0"/>
      </rPr>
      <t xml:space="preserve">Alter der zu ersetzenden Anlage [Jahre]
</t>
    </r>
    <r>
      <rPr>
        <rFont val="Arial"/>
        <b/>
        <color theme="1"/>
        <sz val="8.0"/>
      </rPr>
      <t>(Gewichtet nach Verbrauch der zu ersetzenden Komponenten)</t>
    </r>
  </si>
  <si>
    <t>max. Förderanteil ProKilowatt [%]</t>
  </si>
  <si>
    <t>Max. Förderbeitrag ProKilowatt [CHF]</t>
  </si>
  <si>
    <t>Förderbeitrag Optivent [CHF]</t>
  </si>
  <si>
    <t>Anteil Förderbeitrag Corona [CHF]</t>
  </si>
  <si>
    <t>Lastfaktor: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</si>
</sst>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7">
    <numFmt numFmtId="164" formatCode="_ * #,##0.00_ ;_ * \-#,##0.00_ ;_ * &quot;-&quot;??_ ;_ @_ "/>
    <numFmt numFmtId="165" formatCode="_ * #,##0_ ;_ * \-#,##0_ ;_ * &quot;-&quot;??_ ;_ @_ "/>
    <numFmt numFmtId="166" formatCode="#,##0_ ;\-#,##0\ "/>
    <numFmt numFmtId="167" formatCode="#,##0.00_ ;\-#,##0.00\ "/>
    <numFmt numFmtId="168" formatCode="0.0"/>
    <numFmt numFmtId="169" formatCode="0.0%"/>
    <numFmt numFmtId="170" formatCode="0.000"/>
  </numFmts>
  <fonts count="32">
    <font>
      <sz val="11.0"/>
      <color theme="1"/>
      <name val="Calibri"/>
      <scheme val="minor"/>
    </font>
    <font>
      <sz val="18.0"/>
      <color theme="1"/>
      <name val="Calibri"/>
    </font>
    <font>
      <b/>
      <sz val="11.0"/>
      <color theme="1"/>
      <name val="Calibri"/>
    </font>
    <font>
      <b/>
      <u/>
      <sz val="18.0"/>
      <color theme="1"/>
      <name val="Calibri"/>
    </font>
    <font>
      <i/>
      <sz val="11.0"/>
      <color rgb="FFFF0000"/>
      <name val="Calibri"/>
    </font>
    <font>
      <sz val="11.0"/>
      <color theme="1"/>
      <name val="Calibri"/>
    </font>
    <font>
      <b/>
      <i/>
      <sz val="11.0"/>
      <color theme="1"/>
      <name val="Calibri"/>
    </font>
    <font>
      <sz val="10.0"/>
      <color theme="1"/>
      <name val="Arial"/>
    </font>
    <font>
      <i/>
      <sz val="11.0"/>
      <color rgb="FFFF9B9B"/>
      <name val="Calibri"/>
    </font>
    <font>
      <i/>
      <sz val="11.0"/>
      <color rgb="FF008000"/>
      <name val="Calibri"/>
    </font>
    <font>
      <i/>
      <sz val="11.0"/>
      <color rgb="FFEE0000"/>
      <name val="Calibri"/>
    </font>
    <font>
      <b/>
      <sz val="10.0"/>
      <color theme="4"/>
      <name val="Arial"/>
    </font>
    <font>
      <sz val="11.0"/>
      <color rgb="FFFF0000"/>
      <name val="Calibri"/>
    </font>
    <font/>
    <font>
      <i/>
      <sz val="9.0"/>
      <color theme="1"/>
      <name val="Calibri"/>
    </font>
    <font>
      <sz val="10.0"/>
      <color rgb="FFFF0000"/>
      <name val="Arial"/>
    </font>
    <font>
      <u/>
      <sz val="11.0"/>
      <color theme="10"/>
      <name val="Calibri"/>
    </font>
    <font>
      <i/>
      <sz val="11.0"/>
      <color theme="1"/>
      <name val="Calibri"/>
    </font>
    <font>
      <sz val="11.0"/>
      <color rgb="FFEE0000"/>
      <name val="Calibri"/>
    </font>
    <font>
      <b/>
      <sz val="20.0"/>
      <color theme="4"/>
      <name val="Arial"/>
    </font>
    <font>
      <i/>
      <sz val="10.0"/>
      <color rgb="FFFF0000"/>
      <name val="Arial"/>
    </font>
    <font>
      <b/>
      <sz val="10.0"/>
      <color theme="1"/>
      <name val="Arial"/>
    </font>
    <font>
      <sz val="11.0"/>
      <color rgb="FF7F7F7F"/>
      <name val="Calibri"/>
    </font>
    <font>
      <color theme="1"/>
      <name val="Calibri"/>
      <scheme val="minor"/>
    </font>
    <font>
      <sz val="9.0"/>
      <color rgb="FF2B2A29"/>
      <name val="Arial"/>
    </font>
    <font>
      <sz val="8.0"/>
      <color theme="1"/>
      <name val="Calibri"/>
    </font>
    <font>
      <b/>
      <sz val="16.0"/>
      <color theme="1"/>
      <name val="Calibri"/>
    </font>
    <font>
      <sz val="11.0"/>
      <color rgb="FF000000"/>
      <name val="Calibri"/>
    </font>
    <font>
      <sz val="10.0"/>
      <color theme="1"/>
      <name val="Arimo"/>
    </font>
    <font>
      <b/>
      <sz val="10.0"/>
      <color theme="0"/>
      <name val="Arial"/>
    </font>
    <font>
      <b/>
      <u/>
      <sz val="10.0"/>
      <color rgb="FF0000FF"/>
      <name val="Arial"/>
    </font>
    <font>
      <sz val="11.0"/>
      <color theme="0"/>
      <name val="Calibri"/>
    </font>
  </fonts>
  <fills count="23">
    <fill>
      <patternFill patternType="none"/>
    </fill>
    <fill>
      <patternFill patternType="lightGray"/>
    </fill>
    <fill>
      <patternFill patternType="solid">
        <fgColor rgb="FFDEE866"/>
        <bgColor rgb="FFDEE866"/>
      </patternFill>
    </fill>
    <fill>
      <patternFill patternType="solid">
        <fgColor rgb="FFFFFF00"/>
        <bgColor rgb="FFFFFF00"/>
      </patternFill>
    </fill>
    <fill>
      <patternFill patternType="solid">
        <fgColor rgb="FFFFC000"/>
        <bgColor rgb="FFFFC000"/>
      </patternFill>
    </fill>
    <fill>
      <patternFill patternType="solid">
        <fgColor rgb="FFFBFDC0"/>
        <bgColor rgb="FFFBFDC0"/>
      </patternFill>
    </fill>
    <fill>
      <patternFill patternType="solid">
        <fgColor rgb="FF9EC9E3"/>
        <bgColor rgb="FF9EC9E3"/>
      </patternFill>
    </fill>
    <fill>
      <patternFill patternType="solid">
        <fgColor rgb="FFB5B0AD"/>
        <bgColor rgb="FFB5B0AD"/>
      </patternFill>
    </fill>
    <fill>
      <patternFill patternType="solid">
        <fgColor theme="0"/>
        <bgColor theme="0"/>
      </patternFill>
    </fill>
    <fill>
      <patternFill patternType="solid">
        <fgColor rgb="FFB5BA05"/>
        <bgColor rgb="FFB5BA05"/>
      </patternFill>
    </fill>
    <fill>
      <patternFill patternType="solid">
        <fgColor rgb="FFFFFFCC"/>
        <bgColor rgb="FFFFFFCC"/>
      </patternFill>
    </fill>
    <fill>
      <patternFill patternType="solid">
        <fgColor rgb="FFE0E0E0"/>
        <bgColor rgb="FFE0E0E0"/>
      </patternFill>
    </fill>
    <fill>
      <patternFill patternType="solid">
        <fgColor rgb="FFFFFF99"/>
        <bgColor rgb="FFFFFF99"/>
      </patternFill>
    </fill>
    <fill>
      <patternFill patternType="solid">
        <fgColor rgb="FF0A94D6"/>
        <bgColor rgb="FF0A94D6"/>
      </patternFill>
    </fill>
    <fill>
      <patternFill patternType="solid">
        <fgColor rgb="FFC6E1F2"/>
        <bgColor rgb="FFC6E1F2"/>
      </patternFill>
    </fill>
    <fill>
      <patternFill patternType="solid">
        <fgColor rgb="FFD2EBB7"/>
        <bgColor rgb="FFD2EBB7"/>
      </patternFill>
    </fill>
    <fill>
      <patternFill patternType="solid">
        <fgColor rgb="FFA4D76B"/>
        <bgColor rgb="FFA4D76B"/>
      </patternFill>
    </fill>
    <fill>
      <patternFill patternType="solid">
        <fgColor rgb="FFF2F2F2"/>
        <bgColor rgb="FFF2F2F2"/>
      </patternFill>
    </fill>
    <fill>
      <patternFill patternType="solid">
        <fgColor rgb="FF73B5E0"/>
        <bgColor rgb="FF73B5E0"/>
      </patternFill>
    </fill>
    <fill>
      <patternFill patternType="solid">
        <fgColor rgb="FF92D050"/>
        <bgColor rgb="FF92D050"/>
      </patternFill>
    </fill>
    <fill>
      <patternFill patternType="solid">
        <fgColor rgb="FFD8E9F3"/>
        <bgColor rgb="FFD8E9F3"/>
      </patternFill>
    </fill>
    <fill>
      <patternFill patternType="solid">
        <fgColor rgb="FF1E608A"/>
        <bgColor rgb="FF1E608A"/>
      </patternFill>
    </fill>
    <fill>
      <patternFill patternType="solid">
        <fgColor rgb="FFC9DAF8"/>
        <bgColor rgb="FFC9DAF8"/>
      </patternFill>
    </fill>
  </fills>
  <borders count="88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/>
      <right/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/>
      <top/>
      <bottom style="hair">
        <color rgb="FF000000"/>
      </bottom>
    </border>
    <border>
      <top/>
      <bottom style="hair">
        <color rgb="FF000000"/>
      </bottom>
    </border>
    <border>
      <right/>
      <top/>
      <bottom style="hair">
        <color rgb="FF000000"/>
      </bottom>
    </border>
    <border>
      <left style="dotted">
        <color rgb="FF000000"/>
      </left>
      <right style="dotted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medium">
        <color rgb="FF000000"/>
      </left>
      <right style="dotted">
        <color rgb="FF000000"/>
      </right>
      <top style="thin">
        <color rgb="FF000000"/>
      </top>
      <bottom style="thin">
        <color rgb="FF000000"/>
      </bottom>
    </border>
    <border>
      <left style="dotted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dotted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dotted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right/>
      <top style="thin">
        <color rgb="FF000000"/>
      </top>
      <bottom style="medium">
        <color rgb="FF000000"/>
      </bottom>
    </border>
    <border>
      <left style="medium">
        <color rgb="FF000000"/>
      </left>
      <right/>
      <top/>
      <bottom style="thin">
        <color rgb="FF000000"/>
      </bottom>
    </border>
    <border>
      <left/>
      <right/>
      <top style="thin">
        <color rgb="FF000000"/>
      </top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dotted">
        <color rgb="FF000000"/>
      </right>
      <top style="medium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dotted">
        <color rgb="FF000000"/>
      </right>
      <top/>
      <bottom style="thin">
        <color rgb="FF000000"/>
      </bottom>
    </border>
    <border>
      <left style="medium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dotted">
        <color rgb="FF000000"/>
      </right>
      <top style="thin">
        <color rgb="FF000000"/>
      </top>
      <bottom style="medium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/>
      <top/>
      <bottom style="medium">
        <color rgb="FF000000"/>
      </bottom>
    </border>
    <border>
      <left style="medium">
        <color rgb="FF000000"/>
      </left>
      <right style="medium">
        <color rgb="FFCCCCCC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36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1" fillId="2" fontId="4" numFmtId="0" xfId="0" applyBorder="1" applyFill="1" applyFont="1"/>
    <xf borderId="2" fillId="2" fontId="2" numFmtId="0" xfId="0" applyBorder="1" applyFill="1" applyFont="1"/>
    <xf borderId="0" fillId="0" fontId="5" numFmtId="0" xfId="0" applyFont="1"/>
    <xf borderId="0" fillId="0" fontId="2" numFmtId="0" xfId="0" applyAlignment="1" applyFont="1">
      <alignment shrinkToFit="0" wrapText="1"/>
    </xf>
    <xf borderId="3" fillId="3" fontId="2" numFmtId="0" xfId="0" applyBorder="1" applyFill="1" applyFont="1"/>
    <xf borderId="0" fillId="0" fontId="6" numFmtId="0" xfId="0" applyFont="1"/>
    <xf borderId="0" fillId="0" fontId="4" numFmtId="0" xfId="0" applyAlignment="1" applyFont="1">
      <alignment horizontal="left" shrinkToFit="0" vertical="top" wrapText="1"/>
    </xf>
    <xf borderId="0" fillId="0" fontId="7" numFmtId="0" xfId="0" applyFont="1"/>
    <xf borderId="4" fillId="4" fontId="2" numFmtId="0" xfId="0" applyBorder="1" applyFill="1" applyFont="1"/>
    <xf borderId="0" fillId="0" fontId="8" numFmtId="0" xfId="0" applyAlignment="1" applyFont="1">
      <alignment horizontal="left" shrinkToFit="0" vertical="top" wrapText="1"/>
    </xf>
    <xf borderId="0" fillId="0" fontId="9" numFmtId="0" xfId="0" applyFont="1"/>
    <xf borderId="0" fillId="0" fontId="9" numFmtId="2" xfId="0" applyFont="1" applyNumberFormat="1"/>
    <xf borderId="0" fillId="0" fontId="9" numFmtId="164" xfId="0" applyFont="1" applyNumberFormat="1"/>
    <xf borderId="3" fillId="4" fontId="2" numFmtId="0" xfId="0" applyBorder="1" applyFill="1" applyFont="1"/>
    <xf borderId="0" fillId="0" fontId="10" numFmtId="0" xfId="0" applyFont="1"/>
    <xf borderId="0" fillId="0" fontId="11" numFmtId="0" xfId="0" applyFont="1"/>
    <xf borderId="0" fillId="0" fontId="4" numFmtId="0" xfId="0" applyFont="1"/>
    <xf quotePrefix="1" borderId="0" fillId="0" fontId="5" numFmtId="17" xfId="0" applyAlignment="1" applyFont="1" applyNumberFormat="1">
      <alignment horizontal="right"/>
    </xf>
    <xf borderId="3" fillId="5" fontId="5" numFmtId="0" xfId="0" applyBorder="1" applyFill="1" applyFont="1"/>
    <xf borderId="5" fillId="6" fontId="2" numFmtId="0" xfId="0" applyAlignment="1" applyBorder="1" applyFill="1" applyFont="1">
      <alignment horizontal="center"/>
    </xf>
    <xf borderId="0" fillId="0" fontId="12" numFmtId="0" xfId="0" applyFont="1"/>
    <xf borderId="6" fillId="0" fontId="13" numFmtId="0" xfId="0" applyBorder="1" applyFont="1"/>
    <xf borderId="3" fillId="4" fontId="5" numFmtId="0" xfId="0" applyBorder="1" applyFill="1" applyFont="1"/>
    <xf borderId="5" fillId="7" fontId="2" numFmtId="0" xfId="0" applyAlignment="1" applyBorder="1" applyFill="1" applyFont="1">
      <alignment horizontal="center"/>
    </xf>
    <xf borderId="3" fillId="8" fontId="7" numFmtId="0" xfId="0" applyBorder="1" applyFill="1" applyFont="1"/>
    <xf borderId="7" fillId="0" fontId="13" numFmtId="0" xfId="0" applyBorder="1" applyFont="1"/>
    <xf borderId="0" fillId="0" fontId="14" numFmtId="0" xfId="0" applyAlignment="1" applyFont="1">
      <alignment horizontal="left" shrinkToFit="0" wrapText="1"/>
    </xf>
    <xf borderId="5" fillId="9" fontId="2" numFmtId="0" xfId="0" applyAlignment="1" applyBorder="1" applyFill="1" applyFont="1">
      <alignment horizontal="center"/>
    </xf>
    <xf borderId="0" fillId="0" fontId="4" numFmtId="0" xfId="0" applyAlignment="1" applyFont="1">
      <alignment horizontal="left" shrinkToFit="0" vertical="center" wrapText="1"/>
    </xf>
    <xf borderId="8" fillId="6" fontId="2" numFmtId="0" xfId="0" applyAlignment="1" applyBorder="1" applyFill="1" applyFont="1">
      <alignment horizontal="center"/>
    </xf>
    <xf borderId="3" fillId="8" fontId="15" numFmtId="0" xfId="0" applyBorder="1" applyFill="1" applyFont="1"/>
    <xf borderId="9" fillId="0" fontId="13" numFmtId="0" xfId="0" applyBorder="1" applyFont="1"/>
    <xf borderId="10" fillId="6" fontId="2" numFmtId="0" xfId="0" applyBorder="1" applyFill="1" applyFont="1"/>
    <xf borderId="11" fillId="6" fontId="2" numFmtId="0" xfId="0" applyBorder="1" applyFill="1" applyFont="1"/>
    <xf borderId="0" fillId="0" fontId="15" numFmtId="0" xfId="0" applyFont="1"/>
    <xf borderId="10" fillId="7" fontId="2" numFmtId="0" xfId="0" applyBorder="1" applyFill="1" applyFont="1"/>
    <xf borderId="1" fillId="7" fontId="2" numFmtId="0" xfId="0" applyBorder="1" applyFill="1" applyFont="1"/>
    <xf borderId="12" fillId="7" fontId="2" numFmtId="0" xfId="0" applyAlignment="1" applyBorder="1" applyFill="1" applyFont="1">
      <alignment shrinkToFit="0" wrapText="1"/>
    </xf>
    <xf borderId="11" fillId="7" fontId="2" numFmtId="0" xfId="0" applyBorder="1" applyFill="1" applyFont="1"/>
    <xf borderId="12" fillId="7" fontId="2" numFmtId="0" xfId="0" applyBorder="1" applyFill="1" applyFont="1"/>
    <xf borderId="3" fillId="4" fontId="5" numFmtId="2" xfId="0" applyBorder="1" applyFill="1" applyFont="1" applyNumberFormat="1"/>
    <xf borderId="13" fillId="9" fontId="2" numFmtId="0" xfId="0" applyBorder="1" applyFill="1" applyFont="1"/>
    <xf borderId="1" fillId="9" fontId="2" numFmtId="0" xfId="0" applyBorder="1" applyFill="1" applyFont="1"/>
    <xf borderId="0" fillId="0" fontId="4" numFmtId="0" xfId="0" applyAlignment="1" applyFont="1">
      <alignment horizontal="center" shrinkToFit="0" vertical="top" wrapText="1"/>
    </xf>
    <xf borderId="12" fillId="9" fontId="2" numFmtId="0" xfId="0" applyBorder="1" applyFill="1" applyFont="1"/>
    <xf borderId="3" fillId="3" fontId="5" numFmtId="0" xfId="0" applyBorder="1" applyFill="1" applyFont="1"/>
    <xf borderId="11" fillId="9" fontId="2" numFmtId="0" xfId="0" applyBorder="1" applyFill="1" applyFont="1"/>
    <xf borderId="0" fillId="0" fontId="4" numFmtId="0" xfId="0" applyAlignment="1" applyFont="1">
      <alignment shrinkToFit="0" vertical="top" wrapText="1"/>
    </xf>
    <xf borderId="14" fillId="9" fontId="2" numFmtId="0" xfId="0" applyAlignment="1" applyBorder="1" applyFill="1" applyFont="1">
      <alignment horizontal="center" shrinkToFit="0" wrapText="1"/>
    </xf>
    <xf borderId="15" fillId="0" fontId="13" numFmtId="0" xfId="0" applyBorder="1" applyFont="1"/>
    <xf borderId="16" fillId="0" fontId="13" numFmtId="0" xfId="0" applyBorder="1" applyFont="1"/>
    <xf borderId="0" fillId="0" fontId="16" numFmtId="0" xfId="0" applyFont="1"/>
    <xf borderId="13" fillId="6" fontId="2" numFmtId="0" xfId="0" applyBorder="1" applyFill="1" applyFont="1"/>
    <xf borderId="17" fillId="0" fontId="13" numFmtId="0" xfId="0" applyBorder="1" applyFont="1"/>
    <xf borderId="11" fillId="7" fontId="17" numFmtId="0" xfId="0" applyBorder="1" applyFill="1" applyFont="1"/>
    <xf borderId="10" fillId="9" fontId="17" numFmtId="0" xfId="0" applyBorder="1" applyFill="1" applyFont="1"/>
    <xf borderId="1" fillId="9" fontId="17" numFmtId="0" xfId="0" applyBorder="1" applyFill="1" applyFont="1"/>
    <xf borderId="11" fillId="9" fontId="17" numFmtId="0" xfId="0" applyBorder="1" applyFill="1" applyFont="1"/>
    <xf borderId="0" fillId="0" fontId="18" numFmtId="0" xfId="0" applyFont="1"/>
    <xf borderId="12" fillId="9" fontId="17" numFmtId="0" xfId="0" applyBorder="1" applyFill="1" applyFont="1"/>
    <xf borderId="18" fillId="9" fontId="17" numFmtId="0" xfId="0" applyBorder="1" applyFill="1" applyFont="1"/>
    <xf borderId="17" fillId="0" fontId="4" numFmtId="0" xfId="0" applyAlignment="1" applyBorder="1" applyFont="1">
      <alignment horizontal="center" shrinkToFit="0" vertical="top" wrapText="1"/>
    </xf>
    <xf borderId="11" fillId="6" fontId="2" numFmtId="0" xfId="0" applyAlignment="1" applyBorder="1" applyFill="1" applyFont="1">
      <alignment horizontal="center"/>
    </xf>
    <xf borderId="19" fillId="6" fontId="9" numFmtId="0" xfId="0" applyBorder="1" applyFill="1" applyFont="1"/>
    <xf borderId="19" fillId="10" fontId="9" numFmtId="0" xfId="0" applyBorder="1" applyFill="1" applyFont="1"/>
    <xf borderId="20" fillId="10" fontId="9" numFmtId="0" xfId="0" applyBorder="1" applyFill="1" applyFont="1"/>
    <xf borderId="21" fillId="10" fontId="9" numFmtId="0" xfId="0" applyBorder="1" applyFill="1" applyFont="1"/>
    <xf borderId="22" fillId="10" fontId="9" numFmtId="0" xfId="0" applyBorder="1" applyFill="1" applyFont="1"/>
    <xf borderId="20" fillId="10" fontId="9" numFmtId="3" xfId="0" applyBorder="1" applyFill="1" applyFont="1" applyNumberFormat="1"/>
    <xf borderId="0" fillId="0" fontId="5" numFmtId="0" xfId="0" applyAlignment="1" applyFont="1">
      <alignment horizontal="right"/>
    </xf>
    <xf borderId="23" fillId="7" fontId="2" numFmtId="0" xfId="0" applyBorder="1" applyFill="1" applyFont="1"/>
    <xf borderId="22" fillId="11" fontId="9" numFmtId="0" xfId="0" applyBorder="1" applyFill="1" applyFont="1"/>
    <xf borderId="24" fillId="7" fontId="2" numFmtId="0" xfId="0" applyBorder="1" applyFill="1" applyFont="1"/>
    <xf borderId="25" fillId="7" fontId="12" numFmtId="0" xfId="0" applyAlignment="1" applyBorder="1" applyFill="1" applyFont="1">
      <alignment horizontal="center"/>
    </xf>
    <xf borderId="0" fillId="0" fontId="19" numFmtId="0" xfId="0" applyFont="1"/>
    <xf borderId="26" fillId="7" fontId="12" numFmtId="0" xfId="0" applyAlignment="1" applyBorder="1" applyFill="1" applyFont="1">
      <alignment horizontal="center"/>
    </xf>
    <xf borderId="27" fillId="10" fontId="9" numFmtId="0" xfId="0" applyBorder="1" applyFill="1" applyFont="1"/>
    <xf borderId="28" fillId="0" fontId="13" numFmtId="0" xfId="0" applyBorder="1" applyFont="1"/>
    <xf borderId="0" fillId="0" fontId="20" numFmtId="0" xfId="0" applyFont="1"/>
    <xf borderId="25" fillId="7" fontId="2" numFmtId="0" xfId="0" applyBorder="1" applyFill="1" applyFont="1"/>
    <xf borderId="29" fillId="7" fontId="2" numFmtId="0" xfId="0" applyBorder="1" applyFill="1" applyFont="1"/>
    <xf borderId="30" fillId="0" fontId="7" numFmtId="0" xfId="0" applyBorder="1" applyFont="1"/>
    <xf borderId="31" fillId="7" fontId="2" numFmtId="0" xfId="0" applyBorder="1" applyFill="1" applyFont="1"/>
    <xf borderId="32" fillId="0" fontId="7" numFmtId="0" xfId="0" applyBorder="1" applyFont="1"/>
    <xf borderId="23" fillId="9" fontId="2" numFmtId="0" xfId="0" applyBorder="1" applyFill="1" applyFont="1"/>
    <xf borderId="24" fillId="9" fontId="2" numFmtId="0" xfId="0" applyBorder="1" applyFill="1" applyFont="1"/>
    <xf borderId="33" fillId="0" fontId="7" numFmtId="0" xfId="0" applyBorder="1" applyFont="1"/>
    <xf borderId="25" fillId="9" fontId="12" numFmtId="0" xfId="0" applyAlignment="1" applyBorder="1" applyFill="1" applyFont="1">
      <alignment horizontal="center" vertical="center"/>
    </xf>
    <xf borderId="34" fillId="0" fontId="7" numFmtId="0" xfId="0" applyBorder="1" applyFont="1"/>
    <xf borderId="0" fillId="0" fontId="21" numFmtId="0" xfId="0" applyFont="1"/>
    <xf borderId="26" fillId="9" fontId="12" numFmtId="0" xfId="0" applyAlignment="1" applyBorder="1" applyFill="1" applyFont="1">
      <alignment horizontal="center"/>
    </xf>
    <xf borderId="25" fillId="9" fontId="2" numFmtId="0" xfId="0" applyBorder="1" applyFill="1" applyFont="1"/>
    <xf borderId="0" fillId="0" fontId="21" numFmtId="3" xfId="0" applyFont="1" applyNumberFormat="1"/>
    <xf borderId="29" fillId="9" fontId="2" numFmtId="0" xfId="0" applyBorder="1" applyFill="1" applyFont="1"/>
    <xf borderId="35" fillId="0" fontId="7" numFmtId="0" xfId="0" applyBorder="1" applyFont="1"/>
    <xf borderId="0" fillId="0" fontId="7" numFmtId="0" xfId="0" applyAlignment="1" applyFont="1">
      <alignment horizontal="left"/>
    </xf>
    <xf borderId="31" fillId="9" fontId="2" numFmtId="0" xfId="0" applyBorder="1" applyFill="1" applyFont="1"/>
    <xf borderId="0" fillId="0" fontId="7" numFmtId="3" xfId="0" applyFont="1" applyNumberFormat="1"/>
    <xf borderId="0" fillId="0" fontId="7" numFmtId="165" xfId="0" applyFont="1" applyNumberFormat="1"/>
    <xf borderId="1" fillId="6" fontId="2" numFmtId="0" xfId="0" applyBorder="1" applyFill="1" applyFont="1"/>
    <xf borderId="36" fillId="2" fontId="7" numFmtId="3" xfId="0" applyAlignment="1" applyBorder="1" applyFill="1" applyFont="1" applyNumberFormat="1">
      <alignment horizontal="center"/>
    </xf>
    <xf borderId="37" fillId="0" fontId="13" numFmtId="0" xfId="0" applyBorder="1" applyFont="1"/>
    <xf borderId="38" fillId="0" fontId="13" numFmtId="0" xfId="0" applyBorder="1" applyFont="1"/>
    <xf borderId="13" fillId="7" fontId="2" numFmtId="0" xfId="0" applyAlignment="1" applyBorder="1" applyFill="1" applyFont="1">
      <alignment horizontal="left" shrinkToFit="0" wrapText="1"/>
    </xf>
    <xf borderId="39" fillId="7" fontId="2" numFmtId="0" xfId="0" applyAlignment="1" applyBorder="1" applyFill="1" applyFont="1">
      <alignment horizontal="left" shrinkToFit="0" wrapText="1"/>
    </xf>
    <xf borderId="40" fillId="7" fontId="2" numFmtId="0" xfId="0" applyAlignment="1" applyBorder="1" applyFill="1" applyFont="1">
      <alignment horizontal="left" shrinkToFit="0" wrapText="1"/>
    </xf>
    <xf borderId="13" fillId="7" fontId="2" numFmtId="0" xfId="0" applyAlignment="1" applyBorder="1" applyFill="1" applyFont="1">
      <alignment shrinkToFit="0" wrapText="1"/>
    </xf>
    <xf borderId="41" fillId="7" fontId="2" numFmtId="0" xfId="0" applyAlignment="1" applyBorder="1" applyFill="1" applyFont="1">
      <alignment shrinkToFit="0" wrapText="1"/>
    </xf>
    <xf borderId="36" fillId="12" fontId="7" numFmtId="3" xfId="0" applyAlignment="1" applyBorder="1" applyFill="1" applyFont="1" applyNumberFormat="1">
      <alignment horizontal="center"/>
    </xf>
    <xf borderId="40" fillId="7" fontId="2" numFmtId="0" xfId="0" applyAlignment="1" applyBorder="1" applyFill="1" applyFont="1">
      <alignment shrinkToFit="0" wrapText="1"/>
    </xf>
    <xf borderId="1" fillId="7" fontId="2" numFmtId="0" xfId="0" applyAlignment="1" applyBorder="1" applyFill="1" applyFont="1">
      <alignment shrinkToFit="0" wrapText="1"/>
    </xf>
    <xf borderId="39" fillId="7" fontId="2" numFmtId="0" xfId="0" applyAlignment="1" applyBorder="1" applyFill="1" applyFont="1">
      <alignment shrinkToFit="0" wrapText="1"/>
    </xf>
    <xf borderId="13" fillId="7" fontId="2" numFmtId="0" xfId="0" applyBorder="1" applyFill="1" applyFont="1"/>
    <xf borderId="42" fillId="7" fontId="2" numFmtId="0" xfId="0" applyBorder="1" applyFill="1" applyFont="1"/>
    <xf borderId="22" fillId="9" fontId="9" numFmtId="166" xfId="0" applyBorder="1" applyFill="1" applyFont="1" applyNumberFormat="1"/>
    <xf borderId="43" fillId="7" fontId="2" numFmtId="0" xfId="0" applyAlignment="1" applyBorder="1" applyFill="1" applyFont="1">
      <alignment horizontal="center" shrinkToFit="0" wrapText="1"/>
    </xf>
    <xf borderId="44" fillId="10" fontId="9" numFmtId="0" xfId="0" applyBorder="1" applyFill="1" applyFont="1"/>
    <xf borderId="45" fillId="0" fontId="13" numFmtId="0" xfId="0" applyBorder="1" applyFont="1"/>
    <xf borderId="39" fillId="7" fontId="2" numFmtId="0" xfId="0" applyAlignment="1" applyBorder="1" applyFill="1" applyFont="1">
      <alignment horizontal="center" shrinkToFit="0" wrapText="1"/>
    </xf>
    <xf borderId="46" fillId="10" fontId="9" numFmtId="0" xfId="0" applyAlignment="1" applyBorder="1" applyFill="1" applyFont="1">
      <alignment horizontal="center"/>
    </xf>
    <xf borderId="40" fillId="7" fontId="2" numFmtId="0" xfId="0" applyAlignment="1" applyBorder="1" applyFill="1" applyFont="1">
      <alignment horizontal="center" shrinkToFit="0" wrapText="1"/>
    </xf>
    <xf borderId="47" fillId="0" fontId="13" numFmtId="0" xfId="0" applyBorder="1" applyFont="1"/>
    <xf borderId="48" fillId="0" fontId="13" numFmtId="0" xfId="0" applyBorder="1" applyFont="1"/>
    <xf borderId="13" fillId="9" fontId="2" numFmtId="0" xfId="0" applyAlignment="1" applyBorder="1" applyFill="1" applyFont="1">
      <alignment shrinkToFit="0" wrapText="1"/>
    </xf>
    <xf borderId="39" fillId="9" fontId="2" numFmtId="0" xfId="0" applyAlignment="1" applyBorder="1" applyFill="1" applyFont="1">
      <alignment shrinkToFit="0" wrapText="1"/>
    </xf>
    <xf borderId="40" fillId="9" fontId="2" numFmtId="0" xfId="0" applyAlignment="1" applyBorder="1" applyFill="1" applyFont="1">
      <alignment shrinkToFit="0" wrapText="1"/>
    </xf>
    <xf borderId="42" fillId="9" fontId="2" numFmtId="0" xfId="0" applyAlignment="1" applyBorder="1" applyFill="1" applyFont="1">
      <alignment shrinkToFit="0" wrapText="1"/>
    </xf>
    <xf borderId="36" fillId="13" fontId="7" numFmtId="3" xfId="0" applyAlignment="1" applyBorder="1" applyFill="1" applyFont="1" applyNumberFormat="1">
      <alignment horizontal="center"/>
    </xf>
    <xf borderId="12" fillId="9" fontId="2" numFmtId="0" xfId="0" applyAlignment="1" applyBorder="1" applyFill="1" applyFont="1">
      <alignment shrinkToFit="0" wrapText="1"/>
    </xf>
    <xf borderId="42" fillId="9" fontId="2" numFmtId="0" xfId="0" applyBorder="1" applyFill="1" applyFont="1"/>
    <xf borderId="43" fillId="9" fontId="2" numFmtId="0" xfId="0" applyAlignment="1" applyBorder="1" applyFill="1" applyFont="1">
      <alignment horizontal="center" shrinkToFit="0" wrapText="1"/>
    </xf>
    <xf borderId="49" fillId="0" fontId="13" numFmtId="0" xfId="0" applyBorder="1" applyFont="1"/>
    <xf borderId="39" fillId="9" fontId="2" numFmtId="0" xfId="0" applyBorder="1" applyFill="1" applyFont="1"/>
    <xf borderId="4" fillId="7" fontId="2" numFmtId="0" xfId="0" applyBorder="1" applyFill="1" applyFont="1"/>
    <xf borderId="40" fillId="7" fontId="2" numFmtId="0" xfId="0" applyBorder="1" applyFill="1" applyFont="1"/>
    <xf borderId="40" fillId="7" fontId="17" numFmtId="0" xfId="0" applyBorder="1" applyFill="1" applyFont="1"/>
    <xf borderId="50" fillId="7" fontId="5" numFmtId="0" xfId="0" applyAlignment="1" applyBorder="1" applyFill="1" applyFont="1">
      <alignment horizontal="center"/>
    </xf>
    <xf borderId="51" fillId="0" fontId="13" numFmtId="0" xfId="0" applyBorder="1" applyFont="1"/>
    <xf borderId="52" fillId="7" fontId="5" numFmtId="0" xfId="0" applyAlignment="1" applyBorder="1" applyFill="1" applyFont="1">
      <alignment horizontal="center"/>
    </xf>
    <xf borderId="36" fillId="6" fontId="7" numFmtId="3" xfId="0" applyAlignment="1" applyBorder="1" applyFill="1" applyFont="1" applyNumberFormat="1">
      <alignment horizontal="center"/>
    </xf>
    <xf borderId="4" fillId="7" fontId="5" numFmtId="0" xfId="0" applyAlignment="1" applyBorder="1" applyFill="1" applyFont="1">
      <alignment horizontal="center"/>
    </xf>
    <xf borderId="40" fillId="7" fontId="5" numFmtId="0" xfId="0" applyAlignment="1" applyBorder="1" applyFill="1" applyFont="1">
      <alignment horizontal="center"/>
    </xf>
    <xf borderId="4" fillId="9" fontId="2" numFmtId="0" xfId="0" applyBorder="1" applyFill="1" applyFont="1"/>
    <xf borderId="10" fillId="9" fontId="2" numFmtId="0" xfId="0" applyBorder="1" applyFill="1" applyFont="1"/>
    <xf borderId="40" fillId="9" fontId="2" numFmtId="0" xfId="0" applyBorder="1" applyFill="1" applyFont="1"/>
    <xf borderId="40" fillId="9" fontId="17" numFmtId="0" xfId="0" applyBorder="1" applyFill="1" applyFont="1"/>
    <xf borderId="27" fillId="6" fontId="9" numFmtId="3" xfId="0" applyBorder="1" applyFill="1" applyFont="1" applyNumberFormat="1"/>
    <xf borderId="50" fillId="9" fontId="5" numFmtId="0" xfId="0" applyAlignment="1" applyBorder="1" applyFill="1" applyFont="1">
      <alignment horizontal="center"/>
    </xf>
    <xf borderId="52" fillId="9" fontId="5" numFmtId="0" xfId="0" applyAlignment="1" applyBorder="1" applyFill="1" applyFont="1">
      <alignment horizontal="center"/>
    </xf>
    <xf borderId="19" fillId="6" fontId="9" numFmtId="9" xfId="0" applyBorder="1" applyFill="1" applyFont="1" applyNumberFormat="1"/>
    <xf borderId="4" fillId="9" fontId="17" numFmtId="0" xfId="0" applyBorder="1" applyFill="1" applyFont="1"/>
    <xf borderId="40" fillId="9" fontId="2" numFmtId="0" xfId="0" applyAlignment="1" applyBorder="1" applyFill="1" applyFont="1">
      <alignment horizontal="center"/>
    </xf>
    <xf borderId="53" fillId="6" fontId="5" numFmtId="0" xfId="0" applyBorder="1" applyFill="1" applyFont="1"/>
    <xf borderId="54" fillId="2" fontId="5" numFmtId="0" xfId="0" applyBorder="1" applyFill="1" applyFont="1"/>
    <xf borderId="20" fillId="6" fontId="9" numFmtId="0" xfId="0" applyBorder="1" applyFill="1" applyFont="1"/>
    <xf borderId="53" fillId="2" fontId="5" numFmtId="0" xfId="0" applyBorder="1" applyFill="1" applyFont="1"/>
    <xf borderId="55" fillId="2" fontId="5" numFmtId="0" xfId="0" applyBorder="1" applyFill="1" applyFont="1"/>
    <xf borderId="56" fillId="2" fontId="5" numFmtId="1" xfId="0" applyBorder="1" applyFill="1" applyFont="1" applyNumberFormat="1"/>
    <xf borderId="10" fillId="2" fontId="22" numFmtId="3" xfId="0" applyBorder="1" applyFill="1" applyFont="1" applyNumberFormat="1"/>
    <xf borderId="11" fillId="2" fontId="5" numFmtId="0" xfId="0" applyAlignment="1" applyBorder="1" applyFill="1" applyFont="1">
      <alignment horizontal="center"/>
    </xf>
    <xf borderId="56" fillId="11" fontId="5" numFmtId="3" xfId="0" applyBorder="1" applyFill="1" applyFont="1" applyNumberFormat="1"/>
    <xf borderId="57" fillId="0" fontId="13" numFmtId="0" xfId="0" applyBorder="1" applyFont="1"/>
    <xf borderId="58" fillId="2" fontId="5" numFmtId="0" xfId="0" applyBorder="1" applyFill="1" applyFont="1"/>
    <xf borderId="27" fillId="10" fontId="9" numFmtId="9" xfId="0" applyAlignment="1" applyBorder="1" applyFill="1" applyFont="1" applyNumberFormat="1">
      <alignment horizontal="center"/>
    </xf>
    <xf borderId="59" fillId="10" fontId="9" numFmtId="9" xfId="0" applyBorder="1" applyFill="1" applyFont="1" applyNumberFormat="1"/>
    <xf borderId="22" fillId="11" fontId="5" numFmtId="167" xfId="0" applyBorder="1" applyFill="1" applyFont="1" applyNumberFormat="1"/>
    <xf borderId="27" fillId="11" fontId="17" numFmtId="167" xfId="0" applyBorder="1" applyFill="1" applyFont="1" applyNumberFormat="1"/>
    <xf borderId="59" fillId="10" fontId="9" numFmtId="0" xfId="0" applyBorder="1" applyFill="1" applyFont="1"/>
    <xf borderId="22" fillId="10" fontId="5" numFmtId="165" xfId="0" applyAlignment="1" applyBorder="1" applyFill="1" applyFont="1" applyNumberFormat="1">
      <alignment horizontal="left"/>
    </xf>
    <xf borderId="36" fillId="12" fontId="7" numFmtId="3" xfId="0" applyAlignment="1" applyBorder="1" applyFill="1" applyFont="1" applyNumberFormat="1">
      <alignment horizontal="center" shrinkToFit="0" wrapText="1"/>
    </xf>
    <xf borderId="22" fillId="14" fontId="5" numFmtId="165" xfId="0" applyAlignment="1" applyBorder="1" applyFill="1" applyFont="1" applyNumberFormat="1">
      <alignment horizontal="left"/>
    </xf>
    <xf borderId="27" fillId="14" fontId="5" numFmtId="165" xfId="0" applyAlignment="1" applyBorder="1" applyFill="1" applyFont="1" applyNumberFormat="1">
      <alignment horizontal="left"/>
    </xf>
    <xf borderId="22" fillId="11" fontId="17" numFmtId="165" xfId="0" applyBorder="1" applyFill="1" applyFont="1" applyNumberFormat="1"/>
    <xf borderId="27" fillId="10" fontId="9" numFmtId="9" xfId="0" applyBorder="1" applyFill="1" applyFont="1" applyNumberFormat="1"/>
    <xf borderId="22" fillId="9" fontId="5" numFmtId="167" xfId="0" applyBorder="1" applyFill="1" applyFont="1" applyNumberFormat="1"/>
    <xf borderId="60" fillId="10" fontId="9" numFmtId="3" xfId="0" applyBorder="1" applyFill="1" applyFont="1" applyNumberFormat="1"/>
    <xf borderId="19" fillId="10" fontId="9" numFmtId="0" xfId="0" applyAlignment="1" applyBorder="1" applyFill="1" applyFont="1">
      <alignment horizontal="center"/>
    </xf>
    <xf borderId="22" fillId="10" fontId="5" numFmtId="167" xfId="0" applyBorder="1" applyFill="1" applyFont="1" applyNumberFormat="1"/>
    <xf borderId="27" fillId="9" fontId="5" numFmtId="167" xfId="0" applyBorder="1" applyFill="1" applyFont="1" applyNumberFormat="1"/>
    <xf borderId="19" fillId="6" fontId="9" numFmtId="3" xfId="0" applyBorder="1" applyFill="1" applyFont="1" applyNumberFormat="1"/>
    <xf borderId="36" fillId="6" fontId="7" numFmtId="3" xfId="0" applyAlignment="1" applyBorder="1" applyFill="1" applyFont="1" applyNumberFormat="1">
      <alignment horizontal="center" shrinkToFit="0" vertical="center" wrapText="1"/>
    </xf>
    <xf borderId="58" fillId="2" fontId="5" numFmtId="2" xfId="0" applyBorder="1" applyFill="1" applyFont="1" applyNumberFormat="1"/>
    <xf borderId="61" fillId="2" fontId="5" numFmtId="168" xfId="0" applyBorder="1" applyFill="1" applyFont="1" applyNumberFormat="1"/>
    <xf borderId="62" fillId="2" fontId="5" numFmtId="2" xfId="0" applyBorder="1" applyFill="1" applyFont="1" applyNumberFormat="1"/>
    <xf borderId="55" fillId="2" fontId="5" numFmtId="169" xfId="0" applyBorder="1" applyFill="1" applyFont="1" applyNumberFormat="1"/>
    <xf borderId="58" fillId="2" fontId="22" numFmtId="9" xfId="0" applyBorder="1" applyFill="1" applyFont="1" applyNumberFormat="1"/>
    <xf borderId="53" fillId="2" fontId="5" numFmtId="2" xfId="0" applyBorder="1" applyFill="1" applyFont="1" applyNumberFormat="1"/>
    <xf borderId="56" fillId="9" fontId="5" numFmtId="166" xfId="0" applyBorder="1" applyFill="1" applyFont="1" applyNumberFormat="1"/>
    <xf borderId="10" fillId="12" fontId="22" numFmtId="3" xfId="0" applyBorder="1" applyFill="1" applyFont="1" applyNumberFormat="1"/>
    <xf borderId="62" fillId="2" fontId="22" numFmtId="169" xfId="0" applyBorder="1" applyFill="1" applyFont="1" applyNumberFormat="1"/>
    <xf borderId="36" fillId="6" fontId="7" numFmtId="9" xfId="0" applyAlignment="1" applyBorder="1" applyFill="1" applyFont="1" applyNumberFormat="1">
      <alignment horizontal="center"/>
    </xf>
    <xf borderId="11" fillId="12" fontId="5" numFmtId="0" xfId="0" applyAlignment="1" applyBorder="1" applyFill="1" applyFont="1">
      <alignment horizontal="center" vertical="center"/>
    </xf>
    <xf borderId="56" fillId="15" fontId="22" numFmtId="9" xfId="0" applyAlignment="1" applyBorder="1" applyFill="1" applyFont="1" applyNumberFormat="1">
      <alignment horizontal="center" vertical="center"/>
    </xf>
    <xf borderId="63" fillId="15" fontId="22" numFmtId="9" xfId="0" applyAlignment="1" applyBorder="1" applyFill="1" applyFont="1" applyNumberFormat="1">
      <alignment horizontal="center" vertical="center"/>
    </xf>
    <xf borderId="36" fillId="12" fontId="7" numFmtId="4" xfId="0" applyAlignment="1" applyBorder="1" applyFill="1" applyFont="1" applyNumberFormat="1">
      <alignment horizontal="center"/>
    </xf>
    <xf borderId="56" fillId="11" fontId="5" numFmtId="167" xfId="0" applyBorder="1" applyFill="1" applyFont="1" applyNumberFormat="1"/>
    <xf borderId="64" fillId="0" fontId="7" numFmtId="0" xfId="0" applyBorder="1" applyFont="1"/>
    <xf borderId="17" fillId="0" fontId="7" numFmtId="0" xfId="0" applyBorder="1" applyFont="1"/>
    <xf borderId="65" fillId="0" fontId="7" numFmtId="0" xfId="0" applyBorder="1" applyFont="1"/>
    <xf borderId="58" fillId="11" fontId="5" numFmtId="167" xfId="0" applyBorder="1" applyFill="1" applyFont="1" applyNumberFormat="1"/>
    <xf borderId="10" fillId="2" fontId="5" numFmtId="3" xfId="0" applyBorder="1" applyFill="1" applyFont="1" applyNumberFormat="1"/>
    <xf borderId="11" fillId="2" fontId="5" numFmtId="0" xfId="0" applyBorder="1" applyFill="1" applyFont="1"/>
    <xf borderId="63" fillId="2" fontId="5" numFmtId="0" xfId="0" applyBorder="1" applyFill="1" applyFont="1"/>
    <xf borderId="56" fillId="2" fontId="22" numFmtId="9" xfId="0" applyAlignment="1" applyBorder="1" applyFill="1" applyFont="1" applyNumberFormat="1">
      <alignment horizontal="center" vertical="center"/>
    </xf>
    <xf borderId="63" fillId="2" fontId="22" numFmtId="9" xfId="0" applyAlignment="1" applyBorder="1" applyFill="1" applyFont="1" applyNumberFormat="1">
      <alignment horizontal="center" vertical="center"/>
    </xf>
    <xf borderId="56" fillId="9" fontId="5" numFmtId="3" xfId="0" applyBorder="1" applyFill="1" applyFont="1" applyNumberFormat="1"/>
    <xf borderId="58" fillId="6" fontId="5" numFmtId="3" xfId="0" applyBorder="1" applyFill="1" applyFont="1" applyNumberFormat="1"/>
    <xf borderId="54" fillId="6" fontId="5" numFmtId="9" xfId="0" applyBorder="1" applyFill="1" applyFont="1" applyNumberFormat="1"/>
    <xf borderId="63" fillId="14" fontId="22" numFmtId="170" xfId="0" applyAlignment="1" applyBorder="1" applyFill="1" applyFont="1" applyNumberFormat="1">
      <alignment horizontal="center" vertical="center"/>
    </xf>
    <xf borderId="62" fillId="14" fontId="22" numFmtId="9" xfId="0" applyAlignment="1" applyBorder="1" applyFill="1" applyFont="1" applyNumberFormat="1">
      <alignment horizontal="center" vertical="center"/>
    </xf>
    <xf borderId="10" fillId="6" fontId="5" numFmtId="0" xfId="0" applyBorder="1" applyFill="1" applyFont="1"/>
    <xf borderId="13" fillId="2" fontId="5" numFmtId="0" xfId="0" applyBorder="1" applyFill="1" applyFont="1"/>
    <xf borderId="1" fillId="2" fontId="5" numFmtId="0" xfId="0" applyBorder="1" applyFill="1" applyFont="1"/>
    <xf borderId="56" fillId="11" fontId="5" numFmtId="166" xfId="0" applyBorder="1" applyFill="1" applyFont="1" applyNumberFormat="1"/>
    <xf borderId="56" fillId="9" fontId="5" numFmtId="167" xfId="0" applyBorder="1" applyFill="1" applyFont="1" applyNumberFormat="1"/>
    <xf borderId="2" fillId="2" fontId="5" numFmtId="3" xfId="0" applyBorder="1" applyFill="1" applyFont="1" applyNumberFormat="1"/>
    <xf borderId="63" fillId="9" fontId="22" numFmtId="170" xfId="0" applyAlignment="1" applyBorder="1" applyFill="1" applyFont="1" applyNumberFormat="1">
      <alignment horizontal="center" vertical="center"/>
    </xf>
    <xf borderId="0" fillId="0" fontId="23" numFmtId="0" xfId="0" applyFont="1"/>
    <xf borderId="62" fillId="9" fontId="22" numFmtId="9" xfId="0" applyAlignment="1" applyBorder="1" applyFill="1" applyFont="1" applyNumberFormat="1">
      <alignment horizontal="center" vertical="center"/>
    </xf>
    <xf borderId="66" fillId="2" fontId="5" numFmtId="168" xfId="0" applyBorder="1" applyFill="1" applyFont="1" applyNumberFormat="1"/>
    <xf borderId="1" fillId="2" fontId="5" numFmtId="169" xfId="0" applyBorder="1" applyFill="1" applyFont="1" applyNumberFormat="1"/>
    <xf borderId="10" fillId="2" fontId="5" numFmtId="2" xfId="0" applyBorder="1" applyFill="1" applyFont="1" applyNumberFormat="1"/>
    <xf borderId="13" fillId="2" fontId="22" numFmtId="9" xfId="0" applyBorder="1" applyFill="1" applyFont="1" applyNumberFormat="1"/>
    <xf borderId="0" fillId="0" fontId="5" numFmtId="0" xfId="0" applyAlignment="1" applyFont="1">
      <alignment horizontal="left" vertical="top"/>
    </xf>
    <xf borderId="0" fillId="0" fontId="24" numFmtId="0" xfId="0" applyAlignment="1" applyFont="1">
      <alignment horizontal="left" vertical="top"/>
    </xf>
    <xf borderId="0" fillId="0" fontId="5" numFmtId="0" xfId="0" applyAlignment="1" applyFont="1">
      <alignment horizontal="right" vertical="top"/>
    </xf>
    <xf borderId="10" fillId="2" fontId="5" numFmtId="0" xfId="0" applyBorder="1" applyFill="1" applyFont="1"/>
    <xf borderId="13" fillId="2" fontId="5" numFmtId="2" xfId="0" applyBorder="1" applyFill="1" applyFont="1" applyNumberFormat="1"/>
    <xf borderId="41" fillId="2" fontId="5" numFmtId="168" xfId="0" applyBorder="1" applyFill="1" applyFont="1" applyNumberFormat="1"/>
    <xf borderId="40" fillId="2" fontId="5" numFmtId="2" xfId="0" applyBorder="1" applyFill="1" applyFont="1" applyNumberFormat="1"/>
    <xf borderId="0" fillId="0" fontId="25" numFmtId="0" xfId="0" applyFont="1"/>
    <xf borderId="63" fillId="16" fontId="22" numFmtId="170" xfId="0" applyAlignment="1" applyBorder="1" applyFill="1" applyFont="1" applyNumberFormat="1">
      <alignment horizontal="center" vertical="center"/>
    </xf>
    <xf borderId="62" fillId="16" fontId="22" numFmtId="9" xfId="0" applyAlignment="1" applyBorder="1" applyFill="1" applyFont="1" applyNumberFormat="1">
      <alignment horizontal="center" vertical="center"/>
    </xf>
    <xf borderId="12" fillId="2" fontId="5" numFmtId="1" xfId="0" applyBorder="1" applyFill="1" applyFont="1" applyNumberFormat="1"/>
    <xf borderId="30" fillId="0" fontId="26" numFmtId="0" xfId="0" applyBorder="1" applyFont="1"/>
    <xf borderId="32" fillId="0" fontId="5" numFmtId="0" xfId="0" applyBorder="1" applyFont="1"/>
    <xf borderId="33" fillId="0" fontId="5" numFmtId="0" xfId="0" applyBorder="1" applyFont="1"/>
    <xf borderId="3" fillId="17" fontId="5" numFmtId="0" xfId="0" applyBorder="1" applyFill="1" applyFont="1"/>
    <xf borderId="67" fillId="2" fontId="5" numFmtId="0" xfId="0" applyBorder="1" applyFill="1" applyFont="1"/>
    <xf borderId="35" fillId="0" fontId="5" numFmtId="0" xfId="0" applyBorder="1" applyFont="1"/>
    <xf borderId="4" fillId="17" fontId="21" numFmtId="170" xfId="0" applyAlignment="1" applyBorder="1" applyFill="1" applyFont="1" applyNumberFormat="1">
      <alignment horizontal="center"/>
    </xf>
    <xf borderId="34" fillId="0" fontId="5" numFmtId="0" xfId="0" applyBorder="1" applyFont="1"/>
    <xf borderId="4" fillId="17" fontId="5" numFmtId="170" xfId="0" applyAlignment="1" applyBorder="1" applyFill="1" applyFont="1" applyNumberFormat="1">
      <alignment horizontal="center"/>
    </xf>
    <xf borderId="50" fillId="17" fontId="5" numFmtId="170" xfId="0" applyAlignment="1" applyBorder="1" applyFill="1" applyFont="1" applyNumberFormat="1">
      <alignment horizontal="center"/>
    </xf>
    <xf borderId="14" fillId="18" fontId="2" numFmtId="0" xfId="0" applyAlignment="1" applyBorder="1" applyFill="1" applyFont="1">
      <alignment horizontal="center" shrinkToFit="0" wrapText="1"/>
    </xf>
    <xf borderId="1" fillId="7" fontId="21" numFmtId="0" xfId="0" applyBorder="1" applyFill="1" applyFont="1"/>
    <xf borderId="11" fillId="7" fontId="21" numFmtId="0" xfId="0" applyBorder="1" applyFill="1" applyFont="1"/>
    <xf borderId="3" fillId="17" fontId="5" numFmtId="170" xfId="0" applyBorder="1" applyFill="1" applyFont="1" applyNumberFormat="1"/>
    <xf borderId="4" fillId="17" fontId="5" numFmtId="170" xfId="0" applyAlignment="1" applyBorder="1" applyFill="1" applyFont="1" applyNumberFormat="1">
      <alignment horizontal="center" vertical="center"/>
    </xf>
    <xf borderId="67" fillId="18" fontId="21" numFmtId="170" xfId="0" applyAlignment="1" applyBorder="1" applyFill="1" applyFont="1" applyNumberFormat="1">
      <alignment horizontal="center"/>
    </xf>
    <xf borderId="68" fillId="18" fontId="21" numFmtId="170" xfId="0" applyAlignment="1" applyBorder="1" applyFill="1" applyFont="1" applyNumberFormat="1">
      <alignment horizontal="center"/>
    </xf>
    <xf borderId="69" fillId="7" fontId="5" numFmtId="0" xfId="0" applyBorder="1" applyFill="1" applyFont="1"/>
    <xf borderId="70" fillId="7" fontId="5" numFmtId="0" xfId="0" applyBorder="1" applyFill="1" applyFont="1"/>
    <xf borderId="13" fillId="2" fontId="5" numFmtId="168" xfId="0" applyAlignment="1" applyBorder="1" applyFill="1" applyFont="1" applyNumberFormat="1">
      <alignment horizontal="center"/>
    </xf>
    <xf borderId="4" fillId="0" fontId="5" numFmtId="10" xfId="0" applyBorder="1" applyFont="1" applyNumberFormat="1"/>
    <xf borderId="55" fillId="7" fontId="5" numFmtId="0" xfId="0" applyBorder="1" applyFill="1" applyFont="1"/>
    <xf borderId="54" fillId="7" fontId="5" numFmtId="0" xfId="0" applyBorder="1" applyFill="1" applyFont="1"/>
    <xf quotePrefix="1" borderId="34" fillId="0" fontId="5" numFmtId="0" xfId="0" applyAlignment="1" applyBorder="1" applyFont="1">
      <alignment shrinkToFit="0" vertical="top" wrapText="1"/>
    </xf>
    <xf borderId="34" fillId="0" fontId="5" numFmtId="0" xfId="0" applyAlignment="1" applyBorder="1" applyFont="1">
      <alignment vertical="top"/>
    </xf>
    <xf borderId="50" fillId="18" fontId="21" numFmtId="170" xfId="0" applyAlignment="1" applyBorder="1" applyFill="1" applyFont="1" applyNumberFormat="1">
      <alignment horizontal="center"/>
    </xf>
    <xf borderId="1" fillId="18" fontId="21" numFmtId="170" xfId="0" applyAlignment="1" applyBorder="1" applyFill="1" applyFont="1" applyNumberFormat="1">
      <alignment horizontal="center"/>
    </xf>
    <xf borderId="4" fillId="18" fontId="21" numFmtId="170" xfId="0" applyAlignment="1" applyBorder="1" applyFill="1" applyFont="1" applyNumberFormat="1">
      <alignment horizontal="center"/>
    </xf>
    <xf borderId="4" fillId="18" fontId="21" numFmtId="170" xfId="0" applyAlignment="1" applyBorder="1" applyFill="1" applyFont="1" applyNumberFormat="1">
      <alignment horizontal="left"/>
    </xf>
    <xf borderId="68" fillId="2" fontId="5" numFmtId="0" xfId="0" applyBorder="1" applyFill="1" applyFont="1"/>
    <xf borderId="71" fillId="0" fontId="5" numFmtId="10" xfId="0" applyBorder="1" applyFont="1" applyNumberFormat="1"/>
    <xf borderId="64" fillId="0" fontId="5" numFmtId="0" xfId="0" applyBorder="1" applyFont="1"/>
    <xf borderId="17" fillId="0" fontId="5" numFmtId="0" xfId="0" applyBorder="1" applyFont="1"/>
    <xf borderId="65" fillId="0" fontId="5" numFmtId="0" xfId="0" applyBorder="1" applyFont="1"/>
    <xf borderId="4" fillId="0" fontId="5" numFmtId="170" xfId="0" applyAlignment="1" applyBorder="1" applyFont="1" applyNumberFormat="1">
      <alignment horizontal="center" vertical="center"/>
    </xf>
    <xf borderId="4" fillId="0" fontId="5" numFmtId="170" xfId="0" applyAlignment="1" applyBorder="1" applyFont="1" applyNumberFormat="1">
      <alignment horizontal="center"/>
    </xf>
    <xf borderId="0" fillId="0" fontId="5" numFmtId="9" xfId="0" applyFont="1" applyNumberFormat="1"/>
    <xf borderId="20" fillId="6" fontId="2" numFmtId="0" xfId="0" applyBorder="1" applyFill="1" applyFont="1"/>
    <xf borderId="21" fillId="6" fontId="2" numFmtId="0" xfId="0" applyBorder="1" applyFill="1" applyFont="1"/>
    <xf borderId="19" fillId="6" fontId="2" numFmtId="0" xfId="0" applyBorder="1" applyFill="1" applyFont="1"/>
    <xf borderId="20" fillId="7" fontId="2" numFmtId="0" xfId="0" applyBorder="1" applyFill="1" applyFont="1"/>
    <xf borderId="21" fillId="7" fontId="2" numFmtId="0" xfId="0" applyBorder="1" applyFill="1" applyFont="1"/>
    <xf borderId="27" fillId="7" fontId="2" numFmtId="3" xfId="0" applyBorder="1" applyFill="1" applyFont="1" applyNumberFormat="1"/>
    <xf borderId="20" fillId="7" fontId="2" numFmtId="3" xfId="0" applyBorder="1" applyFill="1" applyFont="1" applyNumberFormat="1"/>
    <xf borderId="59" fillId="7" fontId="2" numFmtId="3" xfId="0" applyBorder="1" applyFill="1" applyFont="1" applyNumberFormat="1"/>
    <xf borderId="21" fillId="7" fontId="2" numFmtId="3" xfId="0" applyBorder="1" applyFill="1" applyFont="1" applyNumberFormat="1"/>
    <xf borderId="22" fillId="7" fontId="2" numFmtId="167" xfId="0" applyBorder="1" applyFill="1" applyFont="1" applyNumberFormat="1"/>
    <xf borderId="27" fillId="7" fontId="2" numFmtId="167" xfId="0" applyBorder="1" applyFill="1" applyFont="1" applyNumberFormat="1"/>
    <xf borderId="19" fillId="7" fontId="2" numFmtId="0" xfId="0" applyBorder="1" applyFill="1" applyFont="1"/>
    <xf borderId="72" fillId="7" fontId="2" numFmtId="0" xfId="0" applyBorder="1" applyFill="1" applyFont="1"/>
    <xf borderId="59" fillId="7" fontId="2" numFmtId="0" xfId="0" applyBorder="1" applyFill="1" applyFont="1"/>
    <xf borderId="22" fillId="7" fontId="2" numFmtId="166" xfId="0" applyBorder="1" applyFill="1" applyFont="1" applyNumberFormat="1"/>
    <xf borderId="27" fillId="9" fontId="2" numFmtId="0" xfId="0" applyBorder="1" applyFill="1" applyFont="1"/>
    <xf borderId="21" fillId="9" fontId="2" numFmtId="0" xfId="0" applyBorder="1" applyFill="1" applyFont="1"/>
    <xf borderId="27" fillId="9" fontId="2" numFmtId="3" xfId="0" applyBorder="1" applyFill="1" applyFont="1" applyNumberFormat="1"/>
    <xf borderId="73" fillId="9" fontId="2" numFmtId="3" xfId="0" applyBorder="1" applyFill="1" applyFont="1" applyNumberFormat="1"/>
    <xf borderId="59" fillId="9" fontId="2" numFmtId="3" xfId="0" applyBorder="1" applyFill="1" applyFont="1" applyNumberFormat="1"/>
    <xf borderId="21" fillId="9" fontId="2" numFmtId="3" xfId="0" applyBorder="1" applyFill="1" applyFont="1" applyNumberFormat="1"/>
    <xf borderId="20" fillId="9" fontId="2" numFmtId="3" xfId="0" applyBorder="1" applyFill="1" applyFont="1" applyNumberFormat="1"/>
    <xf borderId="22" fillId="9" fontId="2" numFmtId="167" xfId="0" applyBorder="1" applyFill="1" applyFont="1" applyNumberFormat="1"/>
    <xf borderId="60" fillId="9" fontId="2" numFmtId="0" xfId="0" applyBorder="1" applyFill="1" applyFont="1"/>
    <xf borderId="19" fillId="9" fontId="2" numFmtId="0" xfId="0" applyBorder="1" applyFill="1" applyFont="1"/>
    <xf borderId="72" fillId="9" fontId="2" numFmtId="0" xfId="0" applyBorder="1" applyFill="1" applyFont="1"/>
    <xf borderId="59" fillId="9" fontId="2" numFmtId="0" xfId="0" applyBorder="1" applyFill="1" applyFont="1"/>
    <xf borderId="22" fillId="9" fontId="2" numFmtId="3" xfId="0" applyBorder="1" applyFill="1" applyFont="1" applyNumberFormat="1"/>
    <xf borderId="27" fillId="6" fontId="2" numFmtId="3" xfId="0" applyBorder="1" applyFill="1" applyFont="1" applyNumberFormat="1"/>
    <xf borderId="19" fillId="6" fontId="2" numFmtId="3" xfId="0" applyBorder="1" applyFill="1" applyFont="1" applyNumberFormat="1"/>
    <xf borderId="0" fillId="0" fontId="26" numFmtId="0" xfId="0" applyFont="1"/>
    <xf borderId="56" fillId="16" fontId="5" numFmtId="166" xfId="0" applyBorder="1" applyFill="1" applyFont="1" applyNumberFormat="1"/>
    <xf borderId="0" fillId="0" fontId="5" numFmtId="0" xfId="0" applyAlignment="1" applyFont="1">
      <alignment vertical="center"/>
    </xf>
    <xf borderId="4" fillId="0" fontId="21" numFmtId="0" xfId="0" applyAlignment="1" applyBorder="1" applyFont="1">
      <alignment vertical="center"/>
    </xf>
    <xf borderId="4" fillId="0" fontId="21" numFmtId="0" xfId="0" applyAlignment="1" applyBorder="1" applyFont="1">
      <alignment horizontal="right" shrinkToFit="0" vertical="center" wrapText="1"/>
    </xf>
    <xf borderId="4" fillId="0" fontId="5" numFmtId="0" xfId="0" applyBorder="1" applyFont="1"/>
    <xf borderId="4" fillId="0" fontId="5" numFmtId="0" xfId="0" applyAlignment="1" applyBorder="1" applyFont="1">
      <alignment shrinkToFit="0" wrapText="1"/>
    </xf>
    <xf borderId="69" fillId="19" fontId="2" numFmtId="0" xfId="0" applyAlignment="1" applyBorder="1" applyFill="1" applyFont="1">
      <alignment horizontal="left" readingOrder="0" shrinkToFit="0" vertical="center" wrapText="0"/>
    </xf>
    <xf borderId="74" fillId="20" fontId="2" numFmtId="0" xfId="0" applyAlignment="1" applyBorder="1" applyFill="1" applyFont="1">
      <alignment horizontal="center"/>
    </xf>
    <xf borderId="75" fillId="0" fontId="13" numFmtId="0" xfId="0" applyBorder="1" applyFont="1"/>
    <xf borderId="76" fillId="0" fontId="13" numFmtId="0" xfId="0" applyBorder="1" applyFont="1"/>
    <xf borderId="3" fillId="20" fontId="5" numFmtId="0" xfId="0" applyAlignment="1" applyBorder="1" applyFill="1" applyFont="1">
      <alignment horizontal="center"/>
    </xf>
    <xf borderId="3" fillId="20" fontId="5" numFmtId="0" xfId="0" applyAlignment="1" applyBorder="1" applyFill="1" applyFont="1">
      <alignment horizontal="center" vertical="center"/>
    </xf>
    <xf borderId="0" fillId="0" fontId="5" numFmtId="0" xfId="0" applyAlignment="1" applyFont="1">
      <alignment shrinkToFit="0" vertical="center" wrapText="0"/>
    </xf>
    <xf borderId="4" fillId="19" fontId="2" numFmtId="0" xfId="0" applyBorder="1" applyFill="1" applyFont="1"/>
    <xf borderId="69" fillId="19" fontId="2" numFmtId="0" xfId="0" applyBorder="1" applyFill="1" applyFont="1"/>
    <xf borderId="77" fillId="19" fontId="2" numFmtId="0" xfId="0" applyAlignment="1" applyBorder="1" applyFill="1" applyFont="1">
      <alignment vertical="center"/>
    </xf>
    <xf borderId="77" fillId="19" fontId="2" numFmtId="0" xfId="0" applyBorder="1" applyFill="1" applyFont="1"/>
    <xf borderId="0" fillId="0" fontId="5" numFmtId="0" xfId="0" applyAlignment="1" applyFont="1">
      <alignment horizontal="left" vertical="center"/>
    </xf>
    <xf borderId="0" fillId="0" fontId="12" numFmtId="0" xfId="0" applyAlignment="1" applyFont="1">
      <alignment horizontal="left" vertical="center"/>
    </xf>
    <xf borderId="0" fillId="0" fontId="5" numFmtId="0" xfId="0" applyAlignment="1" applyFont="1">
      <alignment shrinkToFit="0" vertical="center" wrapText="1"/>
    </xf>
    <xf borderId="0" fillId="0" fontId="27" numFmtId="0" xfId="0" applyAlignment="1" applyFont="1">
      <alignment shrinkToFit="0" vertical="center" wrapText="1"/>
    </xf>
    <xf borderId="0" fillId="0" fontId="27" numFmtId="0" xfId="0" applyAlignment="1" applyFont="1">
      <alignment vertical="center"/>
    </xf>
    <xf borderId="0" fillId="0" fontId="5" numFmtId="0" xfId="0" applyAlignment="1" applyFont="1">
      <alignment shrinkToFit="0" vertical="center" wrapText="1"/>
    </xf>
    <xf borderId="0" fillId="0" fontId="7" numFmtId="9" xfId="0" applyAlignment="1" applyFont="1" applyNumberFormat="1">
      <alignment shrinkToFit="0" vertical="top" wrapText="1"/>
    </xf>
    <xf borderId="0" fillId="0" fontId="5" numFmtId="1" xfId="0" applyFont="1" applyNumberFormat="1"/>
    <xf borderId="4" fillId="0" fontId="7" numFmtId="9" xfId="0" applyAlignment="1" applyBorder="1" applyFont="1" applyNumberFormat="1">
      <alignment shrinkToFit="0" vertical="top" wrapText="1"/>
    </xf>
    <xf borderId="4" fillId="0" fontId="5" numFmtId="9" xfId="0" applyBorder="1" applyFont="1" applyNumberFormat="1"/>
    <xf borderId="4" fillId="0" fontId="7" numFmtId="9" xfId="0" applyAlignment="1" applyBorder="1" applyFont="1" applyNumberFormat="1">
      <alignment horizontal="right" shrinkToFit="0" vertical="top" wrapText="1"/>
    </xf>
    <xf borderId="0" fillId="0" fontId="28" numFmtId="0" xfId="0" applyAlignment="1" applyFont="1">
      <alignment horizontal="left" vertical="center"/>
    </xf>
    <xf borderId="3" fillId="3" fontId="7" numFmtId="9" xfId="0" applyAlignment="1" applyBorder="1" applyFill="1" applyFont="1" applyNumberFormat="1">
      <alignment shrinkToFit="0" vertical="top" wrapText="1"/>
    </xf>
    <xf borderId="3" fillId="3" fontId="5" numFmtId="9" xfId="0" applyBorder="1" applyFill="1" applyFont="1" applyNumberFormat="1"/>
    <xf borderId="50" fillId="21" fontId="29" numFmtId="0" xfId="0" applyAlignment="1" applyBorder="1" applyFill="1" applyFont="1">
      <alignment horizontal="center" vertical="center"/>
    </xf>
    <xf borderId="78" fillId="21" fontId="29" numFmtId="0" xfId="0" applyAlignment="1" applyBorder="1" applyFill="1" applyFont="1">
      <alignment horizontal="center" vertical="center"/>
    </xf>
    <xf borderId="79" fillId="0" fontId="13" numFmtId="0" xfId="0" applyBorder="1" applyFont="1"/>
    <xf borderId="80" fillId="21" fontId="29" numFmtId="0" xfId="0" applyAlignment="1" applyBorder="1" applyFill="1" applyFont="1">
      <alignment horizontal="center" vertical="center"/>
    </xf>
    <xf borderId="81" fillId="0" fontId="13" numFmtId="0" xfId="0" applyBorder="1" applyFont="1"/>
    <xf borderId="82" fillId="0" fontId="13" numFmtId="0" xfId="0" applyBorder="1" applyFont="1"/>
    <xf borderId="4" fillId="14" fontId="21" numFmtId="0" xfId="0" applyAlignment="1" applyBorder="1" applyFill="1" applyFont="1">
      <alignment horizontal="left" shrinkToFit="0" vertical="center" wrapText="1"/>
    </xf>
    <xf borderId="4" fillId="14" fontId="30" numFmtId="0" xfId="0" applyAlignment="1" applyBorder="1" applyFill="1" applyFont="1">
      <alignment horizontal="left" shrinkToFit="0" vertical="center" wrapText="1"/>
    </xf>
    <xf borderId="4" fillId="14" fontId="21" numFmtId="49" xfId="0" applyAlignment="1" applyBorder="1" applyFill="1" applyFont="1" applyNumberFormat="1">
      <alignment horizontal="left" shrinkToFit="0" vertical="center" wrapText="1"/>
    </xf>
    <xf borderId="1" fillId="14" fontId="21" numFmtId="0" xfId="0" applyAlignment="1" applyBorder="1" applyFill="1" applyFont="1">
      <alignment horizontal="center" shrinkToFit="0" vertical="center" wrapText="1"/>
    </xf>
    <xf borderId="83" fillId="22" fontId="21" numFmtId="0" xfId="0" applyAlignment="1" applyBorder="1" applyFill="1" applyFont="1">
      <alignment shrinkToFit="0" vertical="top" wrapText="1"/>
    </xf>
    <xf borderId="84" fillId="22" fontId="21" numFmtId="0" xfId="0" applyAlignment="1" applyBorder="1" applyFill="1" applyFont="1">
      <alignment shrinkToFit="0" vertical="top" wrapText="1"/>
    </xf>
    <xf borderId="0" fillId="0" fontId="5" numFmtId="49" xfId="0" applyFont="1" applyNumberFormat="1"/>
    <xf borderId="85" fillId="0" fontId="5" numFmtId="0" xfId="0" applyAlignment="1" applyBorder="1" applyFont="1">
      <alignment horizontal="left" vertical="top"/>
    </xf>
    <xf borderId="0" fillId="0" fontId="5" numFmtId="0" xfId="0" applyAlignment="1" applyFont="1">
      <alignment horizontal="left" shrinkToFit="0" vertical="top" wrapText="1"/>
    </xf>
    <xf borderId="0" fillId="0" fontId="5" numFmtId="3" xfId="0" applyFont="1" applyNumberFormat="1"/>
    <xf borderId="0" fillId="0" fontId="5" numFmtId="4" xfId="0" applyFont="1" applyNumberFormat="1"/>
    <xf borderId="22" fillId="7" fontId="2" numFmtId="3" xfId="0" applyBorder="1" applyFill="1" applyFont="1" applyNumberFormat="1"/>
    <xf borderId="22" fillId="9" fontId="2" numFmtId="164" xfId="0" applyBorder="1" applyFill="1" applyFont="1" applyNumberFormat="1"/>
    <xf borderId="86" fillId="9" fontId="2" numFmtId="0" xfId="0" applyBorder="1" applyFill="1" applyFont="1"/>
    <xf borderId="46" fillId="9" fontId="2" numFmtId="0" xfId="0" applyAlignment="1" applyBorder="1" applyFill="1" applyFont="1">
      <alignment horizontal="center"/>
    </xf>
    <xf borderId="0" fillId="0" fontId="31" numFmtId="0" xfId="0" applyFont="1"/>
    <xf borderId="0" fillId="0" fontId="31" numFmtId="9" xfId="0" applyAlignment="1" applyFont="1" applyNumberFormat="1">
      <alignment horizontal="center" vertical="center"/>
    </xf>
    <xf borderId="87" fillId="0" fontId="5" numFmtId="170" xfId="0" applyAlignment="1" applyBorder="1" applyFont="1" applyNumberFormat="1">
      <alignment horizontal="center" vertical="center"/>
    </xf>
    <xf borderId="87" fillId="0" fontId="5" numFmtId="170" xfId="0" applyAlignment="1" applyBorder="1" applyFont="1" applyNumberFormat="1">
      <alignment horizontal="center"/>
    </xf>
  </cellXfs>
  <cellStyles count="1">
    <cellStyle xfId="0" name="Normal" builtinId="0"/>
  </cellStyles>
  <dxfs count="7">
    <dxf>
      <font>
        <color rgb="FF9C0006"/>
      </font>
      <fill>
        <patternFill patternType="solid">
          <fgColor rgb="FFFFC7CE"/>
          <bgColor rgb="FFFFC7CE"/>
        </patternFill>
      </fill>
      <border/>
    </dxf>
    <dxf>
      <font/>
      <fill>
        <patternFill patternType="solid">
          <fgColor rgb="FFFFC7CE"/>
          <bgColor rgb="FFFFC7CE"/>
        </patternFill>
      </fill>
      <border/>
    </dxf>
    <dxf>
      <font/>
      <fill>
        <patternFill patternType="none"/>
      </fill>
      <border/>
    </dxf>
    <dxf>
      <font/>
      <fill>
        <patternFill patternType="solid">
          <fgColor theme="4"/>
          <bgColor theme="4"/>
        </patternFill>
      </fill>
      <border/>
    </dxf>
    <dxf>
      <font/>
      <fill>
        <patternFill patternType="solid">
          <fgColor rgb="FFE2F0F8"/>
          <bgColor rgb="FFE2F0F8"/>
        </patternFill>
      </fill>
      <border/>
    </dxf>
    <dxf>
      <font/>
      <fill>
        <patternFill patternType="solid">
          <fgColor rgb="FFC6E1F2"/>
          <bgColor rgb="FFC6E1F2"/>
        </patternFill>
      </fill>
      <border/>
    </dxf>
    <dxf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</dxfs>
  <tableStyles count="3">
    <tableStyle count="4" pivot="0" name="Dropdowns-style">
      <tableStyleElement dxfId="3" type="headerRow"/>
      <tableStyleElement dxfId="4" type="firstRowStripe"/>
      <tableStyleElement dxfId="5" type="secondRowStripe"/>
      <tableStyleElement dxfId="6" size="0" type="wholeTable"/>
    </tableStyle>
    <tableStyle count="4" pivot="0" name="Dropdowns-style 2">
      <tableStyleElement dxfId="3" type="headerRow"/>
      <tableStyleElement dxfId="4" type="firstRowStripe"/>
      <tableStyleElement dxfId="5" type="secondRowStripe"/>
      <tableStyleElement dxfId="6" size="0" type="wholeTable"/>
    </tableStyle>
    <tableStyle count="4" pivot="0" name="Dropdowns-style 3">
      <tableStyleElement dxfId="3" type="headerRow"/>
      <tableStyleElement dxfId="4" type="firstRowStripe"/>
      <tableStyleElement dxfId="5" type="secondRowStripe"/>
      <tableStyleElement dxfId="6" size="0" type="wholeTable"/>
    </tableStyle>
  </tableStyle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schemas.openxmlformats.org/officeDocument/2006/relationships/worksheet" Target="worksheets/sheet12.xml"/><Relationship Id="rId14" Type="http://schemas.openxmlformats.org/officeDocument/2006/relationships/worksheet" Target="worksheets/sheet11.xml"/><Relationship Id="rId17" Type="http://customschemas.google.com/relationships/workbookmetadata" Target="metadata"/><Relationship Id="rId16" Type="http://schemas.openxmlformats.org/officeDocument/2006/relationships/worksheet" Target="worksheets/sheet13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34</xdr:col>
      <xdr:colOff>361950</xdr:colOff>
      <xdr:row>6</xdr:row>
      <xdr:rowOff>142875</xdr:rowOff>
    </xdr:from>
    <xdr:ext cx="2800350" cy="971550"/>
    <xdr:sp>
      <xdr:nvSpPr>
        <xdr:cNvPr id="3" name="Shape 3"/>
        <xdr:cNvSpPr txBox="1"/>
      </xdr:nvSpPr>
      <xdr:spPr>
        <a:xfrm>
          <a:off x="3950588" y="3298988"/>
          <a:ext cx="2790825" cy="962025"/>
        </a:xfrm>
        <a:prstGeom prst="rect">
          <a:avLst/>
        </a:prstGeom>
        <a:gradFill>
          <a:gsLst>
            <a:gs pos="0">
              <a:srgbClr val="A9CFE7"/>
            </a:gs>
            <a:gs pos="50000">
              <a:srgbClr val="99C8E6"/>
            </a:gs>
            <a:gs pos="100000">
              <a:srgbClr val="83B2D0"/>
            </a:gs>
          </a:gsLst>
          <a:lin ang="5400000" scaled="0"/>
        </a:gradFill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Investitionssumme muss mindestens 5'000.- und darf maximal 300'000.- betragen. Nehmen Sie mit uns Kontakt  auf, falls Sie ein grösseres Projekt planen mit einer höheren Investitionssumme.</a:t>
          </a:r>
          <a:endParaRPr sz="1400"/>
        </a:p>
      </xdr:txBody>
    </xdr:sp>
    <xdr:clientData fLocksWithSheet="0"/>
  </xdr:oneCellAnchor>
  <xdr:oneCellAnchor>
    <xdr:from>
      <xdr:col>34</xdr:col>
      <xdr:colOff>542925</xdr:colOff>
      <xdr:row>15</xdr:row>
      <xdr:rowOff>0</xdr:rowOff>
    </xdr:from>
    <xdr:ext cx="2381250" cy="800100"/>
    <xdr:sp>
      <xdr:nvSpPr>
        <xdr:cNvPr id="5" name="Shape 5"/>
        <xdr:cNvSpPr txBox="1"/>
      </xdr:nvSpPr>
      <xdr:spPr>
        <a:xfrm>
          <a:off x="4160138" y="3384713"/>
          <a:ext cx="2371725" cy="790575"/>
        </a:xfrm>
        <a:prstGeom prst="rect">
          <a:avLst/>
        </a:prstGeom>
        <a:gradFill>
          <a:gsLst>
            <a:gs pos="0">
              <a:srgbClr val="A9CFE7"/>
            </a:gs>
            <a:gs pos="50000">
              <a:srgbClr val="99C8E6"/>
            </a:gs>
            <a:gs pos="100000">
              <a:srgbClr val="83B2D0"/>
            </a:gs>
          </a:gsLst>
          <a:lin ang="5400000" scaled="0"/>
        </a:gradFill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Stromverbrauch alt wird aus Reiter "Nassläuferpumpen" resp. "Trockenläuferpumpen" übernommen.</a:t>
          </a:r>
          <a:endParaRPr sz="1400"/>
        </a:p>
      </xdr:txBody>
    </xdr:sp>
    <xdr:clientData fLocksWithSheet="0"/>
  </xdr:oneCellAnchor>
  <xdr:oneCellAnchor>
    <xdr:from>
      <xdr:col>34</xdr:col>
      <xdr:colOff>542925</xdr:colOff>
      <xdr:row>26</xdr:row>
      <xdr:rowOff>85725</xdr:rowOff>
    </xdr:from>
    <xdr:ext cx="2400300" cy="800100"/>
    <xdr:sp>
      <xdr:nvSpPr>
        <xdr:cNvPr id="6" name="Shape 6"/>
        <xdr:cNvSpPr txBox="1"/>
      </xdr:nvSpPr>
      <xdr:spPr>
        <a:xfrm>
          <a:off x="4150613" y="3384713"/>
          <a:ext cx="2390775" cy="790575"/>
        </a:xfrm>
        <a:prstGeom prst="rect">
          <a:avLst/>
        </a:prstGeom>
        <a:gradFill>
          <a:gsLst>
            <a:gs pos="0">
              <a:srgbClr val="A9CFE7"/>
            </a:gs>
            <a:gs pos="50000">
              <a:srgbClr val="99C8E6"/>
            </a:gs>
            <a:gs pos="100000">
              <a:srgbClr val="83B2D0"/>
            </a:gs>
          </a:gsLst>
          <a:lin ang="5400000" scaled="0"/>
        </a:gradFill>
        <a:ln>
          <a:noFill/>
        </a:ln>
      </xdr:spPr>
      <xdr:txBody>
        <a:bodyPr anchorCtr="0" anchor="t" bIns="45700" lIns="91425" spcFirstLastPara="1" rIns="91425" wrap="square" tIns="45700">
          <a:sp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100"/>
            <a:buFont typeface="Calibri"/>
            <a:buNone/>
          </a:pPr>
          <a:r>
            <a:rPr lang="en-US" sz="1100">
              <a:solidFill>
                <a:srgbClr val="000000"/>
              </a:solidFill>
              <a:latin typeface="Calibri"/>
              <a:ea typeface="Calibri"/>
              <a:cs typeface="Calibri"/>
              <a:sym typeface="Calibri"/>
            </a:rPr>
            <a:t>Stromverbrauch neu wird aus Reiter "Nassläuferpumpen" resp. "Trockenläuferpumpen" übernommen.</a:t>
          </a:r>
          <a:endParaRPr sz="1400"/>
        </a:p>
      </xdr:txBody>
    </xdr:sp>
    <xdr:clientData fLocksWithSheet="0"/>
  </xdr:oneCellAnchor>
  <xdr:oneCellAnchor>
    <xdr:from>
      <xdr:col>29</xdr:col>
      <xdr:colOff>0</xdr:colOff>
      <xdr:row>10</xdr:row>
      <xdr:rowOff>38100</xdr:rowOff>
    </xdr:from>
    <xdr:ext cx="1533525" cy="571500"/>
    <xdr:grpSp>
      <xdr:nvGrpSpPr>
        <xdr:cNvPr id="2" name="Shape 2"/>
        <xdr:cNvGrpSpPr/>
      </xdr:nvGrpSpPr>
      <xdr:grpSpPr>
        <a:xfrm>
          <a:off x="4579238" y="3494250"/>
          <a:ext cx="1533525" cy="571500"/>
          <a:chOff x="4579238" y="3494250"/>
          <a:chExt cx="1533525" cy="571500"/>
        </a:xfrm>
      </xdr:grpSpPr>
      <xdr:grpSp>
        <xdr:nvGrpSpPr>
          <xdr:cNvPr id="7" name="Shape 7"/>
          <xdr:cNvGrpSpPr/>
        </xdr:nvGrpSpPr>
        <xdr:grpSpPr>
          <a:xfrm>
            <a:off x="4579238" y="3494250"/>
            <a:ext cx="1533525" cy="571500"/>
            <a:chOff x="4584000" y="3499088"/>
            <a:chExt cx="1524000" cy="561900"/>
          </a:xfrm>
        </xdr:grpSpPr>
        <xdr:sp>
          <xdr:nvSpPr>
            <xdr:cNvPr id="8" name="Shape 8"/>
            <xdr:cNvSpPr/>
          </xdr:nvSpPr>
          <xdr:spPr>
            <a:xfrm>
              <a:off x="4584000" y="3499088"/>
              <a:ext cx="1524000" cy="5619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cxnSp>
          <xdr:nvCxnSpPr>
            <xdr:cNvPr id="9" name="Shape 9"/>
            <xdr:cNvCxnSpPr>
              <a:endCxn id="3" idx="1"/>
            </xdr:cNvCxnSpPr>
          </xdr:nvCxnSpPr>
          <xdr:spPr>
            <a:xfrm flipH="1" rot="10800000">
              <a:off x="4584000" y="3499088"/>
              <a:ext cx="1524000" cy="561900"/>
            </a:xfrm>
            <a:prstGeom prst="straightConnector1">
              <a:avLst/>
            </a:prstGeom>
            <a:noFill/>
            <a:ln cap="flat" cmpd="sng" w="12700">
              <a:solidFill>
                <a:schemeClr val="accent1"/>
              </a:solidFill>
              <a:prstDash val="solid"/>
              <a:miter lim="80"/>
              <a:headEnd len="sm" w="sm" type="none"/>
              <a:tailEnd len="med" w="med" type="triangle"/>
            </a:ln>
          </xdr:spPr>
        </xdr:cxnSp>
      </xdr:grpSp>
    </xdr:grpSp>
    <xdr:clientData fLocksWithSheet="0"/>
  </xdr:oneCellAnchor>
  <xdr:oneCellAnchor>
    <xdr:from>
      <xdr:col>29</xdr:col>
      <xdr:colOff>0</xdr:colOff>
      <xdr:row>20</xdr:row>
      <xdr:rowOff>142875</xdr:rowOff>
    </xdr:from>
    <xdr:ext cx="1704975" cy="104775"/>
    <xdr:grpSp>
      <xdr:nvGrpSpPr>
        <xdr:cNvPr id="2" name="Shape 2"/>
        <xdr:cNvGrpSpPr/>
      </xdr:nvGrpSpPr>
      <xdr:grpSpPr>
        <a:xfrm>
          <a:off x="4493513" y="3727613"/>
          <a:ext cx="1704975" cy="104775"/>
          <a:chOff x="4493513" y="3727613"/>
          <a:chExt cx="1704975" cy="104775"/>
        </a:xfrm>
      </xdr:grpSpPr>
      <xdr:grpSp>
        <xdr:nvGrpSpPr>
          <xdr:cNvPr id="10" name="Shape 10"/>
          <xdr:cNvGrpSpPr/>
        </xdr:nvGrpSpPr>
        <xdr:grpSpPr>
          <a:xfrm>
            <a:off x="4493513" y="3727613"/>
            <a:ext cx="1704975" cy="104775"/>
            <a:chOff x="4498275" y="3737063"/>
            <a:chExt cx="1695600" cy="85800"/>
          </a:xfrm>
        </xdr:grpSpPr>
        <xdr:sp>
          <xdr:nvSpPr>
            <xdr:cNvPr id="8" name="Shape 8"/>
            <xdr:cNvSpPr/>
          </xdr:nvSpPr>
          <xdr:spPr>
            <a:xfrm>
              <a:off x="4498275" y="3737063"/>
              <a:ext cx="1695600" cy="858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cxnSp>
          <xdr:nvCxnSpPr>
            <xdr:cNvPr id="11" name="Shape 11"/>
            <xdr:cNvCxnSpPr>
              <a:endCxn id="5" idx="1"/>
            </xdr:cNvCxnSpPr>
          </xdr:nvCxnSpPr>
          <xdr:spPr>
            <a:xfrm flipH="1" rot="10800000">
              <a:off x="4498275" y="3737063"/>
              <a:ext cx="1695600" cy="85800"/>
            </a:xfrm>
            <a:prstGeom prst="straightConnector1">
              <a:avLst/>
            </a:prstGeom>
            <a:noFill/>
            <a:ln cap="flat" cmpd="sng" w="12700">
              <a:solidFill>
                <a:schemeClr val="accent1"/>
              </a:solidFill>
              <a:prstDash val="solid"/>
              <a:miter lim="80"/>
              <a:headEnd len="sm" w="sm" type="none"/>
              <a:tailEnd len="med" w="med" type="triangle"/>
            </a:ln>
          </xdr:spPr>
        </xdr:cxnSp>
      </xdr:grpSp>
    </xdr:grpSp>
    <xdr:clientData fLocksWithSheet="0"/>
  </xdr:oneCellAnchor>
  <xdr:oneCellAnchor>
    <xdr:from>
      <xdr:col>29</xdr:col>
      <xdr:colOff>9525</xdr:colOff>
      <xdr:row>24</xdr:row>
      <xdr:rowOff>133350</xdr:rowOff>
    </xdr:from>
    <xdr:ext cx="1695450" cy="600075"/>
    <xdr:grpSp>
      <xdr:nvGrpSpPr>
        <xdr:cNvPr id="2" name="Shape 2"/>
        <xdr:cNvGrpSpPr/>
      </xdr:nvGrpSpPr>
      <xdr:grpSpPr>
        <a:xfrm>
          <a:off x="4498275" y="3479963"/>
          <a:ext cx="1695450" cy="600075"/>
          <a:chOff x="4498275" y="3479963"/>
          <a:chExt cx="1695450" cy="600075"/>
        </a:xfrm>
      </xdr:grpSpPr>
      <xdr:grpSp>
        <xdr:nvGrpSpPr>
          <xdr:cNvPr id="12" name="Shape 12"/>
          <xdr:cNvGrpSpPr/>
        </xdr:nvGrpSpPr>
        <xdr:grpSpPr>
          <a:xfrm>
            <a:off x="4498275" y="3479963"/>
            <a:ext cx="1695450" cy="600075"/>
            <a:chOff x="4507800" y="3484725"/>
            <a:chExt cx="1676400" cy="590700"/>
          </a:xfrm>
        </xdr:grpSpPr>
        <xdr:sp>
          <xdr:nvSpPr>
            <xdr:cNvPr id="8" name="Shape 8"/>
            <xdr:cNvSpPr/>
          </xdr:nvSpPr>
          <xdr:spPr>
            <a:xfrm>
              <a:off x="4507800" y="3484725"/>
              <a:ext cx="1676400" cy="590700"/>
            </a:xfrm>
            <a:prstGeom prst="rect">
              <a:avLst/>
            </a:prstGeom>
            <a:noFill/>
            <a:ln>
              <a:noFill/>
            </a:ln>
          </xdr:spPr>
          <xdr:txBody>
            <a:bodyPr anchorCtr="0" anchor="ctr" bIns="91425" lIns="91425" spcFirstLastPara="1" rIns="91425" wrap="square" tIns="91425">
              <a:noAutofit/>
            </a:bodyPr>
            <a:lstStyle/>
            <a:p>
              <a:pPr indent="0" lvl="0" marL="0" rtl="0" algn="l">
                <a:spcBef>
                  <a:spcPts val="0"/>
                </a:spcBef>
                <a:spcAft>
                  <a:spcPts val="0"/>
                </a:spcAft>
                <a:buNone/>
              </a:pPr>
              <a:r>
                <a:t/>
              </a:r>
              <a:endParaRPr sz="1400"/>
            </a:p>
          </xdr:txBody>
        </xdr:sp>
        <xdr:cxnSp>
          <xdr:nvCxnSpPr>
            <xdr:cNvPr id="13" name="Shape 13"/>
            <xdr:cNvCxnSpPr>
              <a:endCxn id="6" idx="1"/>
            </xdr:cNvCxnSpPr>
          </xdr:nvCxnSpPr>
          <xdr:spPr>
            <a:xfrm>
              <a:off x="4507800" y="3484725"/>
              <a:ext cx="1676400" cy="590700"/>
            </a:xfrm>
            <a:prstGeom prst="straightConnector1">
              <a:avLst/>
            </a:prstGeom>
            <a:noFill/>
            <a:ln cap="flat" cmpd="sng" w="12700">
              <a:solidFill>
                <a:schemeClr val="accent1"/>
              </a:solidFill>
              <a:prstDash val="solid"/>
              <a:miter lim="80"/>
              <a:headEnd len="sm" w="sm" type="none"/>
              <a:tailEnd len="med" w="med" type="triangle"/>
            </a:ln>
          </xdr:spPr>
        </xdr:cxnSp>
      </xdr:grpSp>
    </xdr:grpSp>
    <xdr:clientData fLocksWithSheet="0"/>
  </xdr:oneCellAnchor>
  <xdr:oneCellAnchor>
    <xdr:from>
      <xdr:col>26</xdr:col>
      <xdr:colOff>171450</xdr:colOff>
      <xdr:row>49</xdr:row>
      <xdr:rowOff>38100</xdr:rowOff>
    </xdr:from>
    <xdr:ext cx="1704975" cy="1028700"/>
    <xdr:pic>
      <xdr:nvPicPr>
        <xdr:cNvPr id="0" name="image2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219075</xdr:colOff>
      <xdr:row>0</xdr:row>
      <xdr:rowOff>0</xdr:rowOff>
    </xdr:from>
    <xdr:ext cx="1381125" cy="1181100"/>
    <xdr:pic>
      <xdr:nvPicPr>
        <xdr:cNvPr id="0" name="image1.png" title="Image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1</xdr:row>
      <xdr:rowOff>0</xdr:rowOff>
    </xdr:from>
    <xdr:ext cx="523875" cy="1104900"/>
    <xdr:sp>
      <xdr:nvSpPr>
        <xdr:cNvPr id="4" name="Shape 4"/>
        <xdr:cNvSpPr txBox="1"/>
      </xdr:nvSpPr>
      <xdr:spPr>
        <a:xfrm rot="-5400000">
          <a:off x="4798313" y="3522825"/>
          <a:ext cx="1095375" cy="514350"/>
        </a:xfrm>
        <a:prstGeom prst="rect">
          <a:avLst/>
        </a:prstGeom>
        <a:solidFill>
          <a:schemeClr val="lt1"/>
        </a:solidFill>
        <a:ln cap="flat" cmpd="sng" w="9525">
          <a:solidFill>
            <a:srgbClr val="BABABA"/>
          </a:solidFill>
          <a:prstDash val="solid"/>
          <a:round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chemeClr val="dk1"/>
            </a:buClr>
            <a:buSzPts val="1100"/>
            <a:buFont typeface="Calibri"/>
            <a:buNone/>
          </a:pPr>
          <a:r>
            <a:rPr b="1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HINWEISE:</a:t>
          </a:r>
          <a:endParaRPr sz="14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BA2:BA9" displayName="Table_1" name="Table_1" id="1">
  <tableColumns count="1">
    <tableColumn name="DE_Technologie" id="1"/>
  </tableColumns>
  <tableStyleInfo name="Dropdowns-style" showColumnStripes="0" showFirstColumn="1" showLastColumn="1" showRowStripes="1"/>
</table>
</file>

<file path=xl/tables/table2.xml><?xml version="1.0" encoding="utf-8"?>
<table xmlns="http://schemas.openxmlformats.org/spreadsheetml/2006/main" ref="BB2:BB9" displayName="Table_2" name="Table_2" id="2">
  <tableColumns count="1">
    <tableColumn name="IT_Technologie" id="1"/>
  </tableColumns>
  <tableStyleInfo name="Dropdowns-style 2" showColumnStripes="0" showFirstColumn="1" showLastColumn="1" showRowStripes="1"/>
</table>
</file>

<file path=xl/tables/table3.xml><?xml version="1.0" encoding="utf-8"?>
<table xmlns="http://schemas.openxmlformats.org/spreadsheetml/2006/main" ref="BC2:BC9" displayName="Table_3" name="Table_3" id="3">
  <tableColumns count="1">
    <tableColumn name="FR_Technologie" id="1"/>
  </tableColumns>
  <tableStyleInfo name="Dropdowns-style 3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73B5E0"/>
      </a:accent1>
      <a:accent2>
        <a:srgbClr val="878785"/>
      </a:accent2>
      <a:accent3>
        <a:srgbClr val="C4DB0D"/>
      </a:accent3>
      <a:accent4>
        <a:srgbClr val="9EC9E3"/>
      </a:accent4>
      <a:accent5>
        <a:srgbClr val="666366"/>
      </a:accent5>
      <a:accent6>
        <a:srgbClr val="B5BA05"/>
      </a:accent6>
      <a:hlink>
        <a:srgbClr val="0A94D6"/>
      </a:hlink>
      <a:folHlink>
        <a:srgbClr val="0A94D6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stromeffizienz@energiezukunftschweiz.ch" TargetMode="External"/><Relationship Id="rId2" Type="http://schemas.openxmlformats.org/officeDocument/2006/relationships/hyperlink" Target="https://foerderplattform.ch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1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Relationship Id="rId5" Type="http://schemas.openxmlformats.org/officeDocument/2006/relationships/table" Target="../tables/table1.xml"/><Relationship Id="rId6" Type="http://schemas.openxmlformats.org/officeDocument/2006/relationships/table" Target="../tables/table2.xml"/><Relationship Id="rId7" Type="http://schemas.openxmlformats.org/officeDocument/2006/relationships/table" Target="../tables/table3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hyperlink" Target="http://www.rhb.ch/" TargetMode="External"/><Relationship Id="rId2" Type="http://schemas.openxmlformats.org/officeDocument/2006/relationships/hyperlink" Target="mailto:Heinrich.Ryffel@rhb.ch" TargetMode="External"/><Relationship Id="rId3" Type="http://schemas.openxmlformats.org/officeDocument/2006/relationships/hyperlink" Target="http://www.energieingenieur.ch/" TargetMode="External"/><Relationship Id="rId4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A94D6"/>
    <pageSetUpPr fitToPage="1"/>
  </sheetPr>
  <sheetViews>
    <sheetView showGridLines="0" workbookViewId="0"/>
  </sheetViews>
  <sheetFormatPr customHeight="1" defaultColWidth="14.43" defaultRowHeight="15.0" outlineLevelCol="1" outlineLevelRow="1"/>
  <cols>
    <col customWidth="1" min="1" max="1" width="1.57"/>
    <col customWidth="1" min="2" max="15" width="3.43"/>
    <col customWidth="1" hidden="1" min="16" max="22" width="3.43"/>
    <col customWidth="1" min="23" max="23" width="6.86"/>
    <col customWidth="1" min="24" max="24" width="7.43"/>
    <col customWidth="1" min="25" max="26" width="3.43"/>
    <col customWidth="1" min="27" max="27" width="4.14"/>
    <col customWidth="1" min="28" max="34" width="3.43"/>
    <col customWidth="1" min="35" max="35" width="10.57"/>
    <col customWidth="1" min="36" max="36" width="4.57"/>
    <col customWidth="1" min="37" max="37" width="23.57"/>
  </cols>
  <sheetData>
    <row r="1" ht="14.2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</row>
    <row r="2" ht="14.25" customHeight="1">
      <c r="A2" s="11"/>
      <c r="B2" s="19" t="s">
        <v>20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</row>
    <row r="3" ht="14.25" customHeight="1">
      <c r="A3" s="28"/>
      <c r="B3" s="11" t="s">
        <v>26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</row>
    <row r="4" ht="14.25" customHeight="1">
      <c r="A4" s="34"/>
      <c r="B4" s="11" t="s">
        <v>31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</row>
    <row r="5" ht="14.25" customHeight="1">
      <c r="A5" s="34"/>
      <c r="B5" s="11" t="s">
        <v>32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</row>
    <row r="6" ht="14.25" customHeight="1">
      <c r="A6" s="28"/>
      <c r="B6" s="11" t="s">
        <v>33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</row>
    <row r="7" ht="14.25" customHeight="1">
      <c r="A7" s="38"/>
      <c r="B7" s="55" t="s">
        <v>37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ht="14.25" customHeight="1">
      <c r="A8" s="38"/>
      <c r="B8" s="55" t="s">
        <v>55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</row>
    <row r="9" ht="9.0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</row>
    <row r="10" ht="9.0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</row>
    <row r="11">
      <c r="A11" s="11"/>
      <c r="B11" s="78" t="s">
        <v>73</v>
      </c>
      <c r="C11" s="11"/>
      <c r="D11" s="11"/>
      <c r="E11" s="11"/>
      <c r="F11" s="11"/>
      <c r="G11" s="11"/>
      <c r="H11" s="11"/>
      <c r="I11" s="11"/>
      <c r="J11" s="82" t="s">
        <v>75</v>
      </c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82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ht="4.5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ht="9.0" customHeight="1">
      <c r="A13" s="85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7"/>
      <c r="AA13" s="87"/>
      <c r="AB13" s="87"/>
      <c r="AC13" s="87"/>
      <c r="AD13" s="87"/>
      <c r="AE13" s="87"/>
      <c r="AF13" s="87"/>
      <c r="AG13" s="87"/>
      <c r="AH13" s="90"/>
      <c r="AI13" s="11"/>
      <c r="AJ13" s="11"/>
      <c r="AK13" s="11"/>
    </row>
    <row r="14" ht="13.5" customHeight="1">
      <c r="A14" s="92"/>
      <c r="B14" s="93" t="s">
        <v>82</v>
      </c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6"/>
      <c r="Z14" s="96"/>
      <c r="AA14" s="96"/>
      <c r="AB14" s="96"/>
      <c r="AC14" s="96"/>
      <c r="AD14" s="93"/>
      <c r="AE14" s="93"/>
      <c r="AF14" s="93"/>
      <c r="AG14" s="93"/>
      <c r="AH14" s="98"/>
      <c r="AI14" s="11"/>
      <c r="AJ14" s="11"/>
      <c r="AK14" s="11"/>
    </row>
    <row r="15" ht="4.5" customHeight="1">
      <c r="A15" s="92"/>
      <c r="B15" s="99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01"/>
      <c r="Z15" s="101"/>
      <c r="AA15" s="101"/>
      <c r="AB15" s="101"/>
      <c r="AC15" s="101"/>
      <c r="AD15" s="11"/>
      <c r="AE15" s="11"/>
      <c r="AF15" s="11"/>
      <c r="AG15" s="102"/>
      <c r="AH15" s="98"/>
      <c r="AI15" s="11"/>
      <c r="AJ15" s="11"/>
      <c r="AK15" s="11"/>
    </row>
    <row r="16" ht="15.0" customHeight="1">
      <c r="A16" s="92"/>
      <c r="B16" s="11" t="s">
        <v>89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04"/>
      <c r="Z16" s="105"/>
      <c r="AA16" s="105"/>
      <c r="AB16" s="105"/>
      <c r="AC16" s="106"/>
      <c r="AD16" s="11" t="s">
        <v>95</v>
      </c>
      <c r="AE16" s="11"/>
      <c r="AF16" s="11"/>
      <c r="AG16" s="11"/>
      <c r="AH16" s="98"/>
      <c r="AI16" s="11"/>
      <c r="AJ16" s="11"/>
      <c r="AK16" s="11"/>
    </row>
    <row r="17" ht="4.5" customHeight="1">
      <c r="A17" s="92"/>
      <c r="B17" s="99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01"/>
      <c r="Z17" s="101"/>
      <c r="AA17" s="101"/>
      <c r="AB17" s="101"/>
      <c r="AC17" s="101"/>
      <c r="AD17" s="11"/>
      <c r="AE17" s="11"/>
      <c r="AF17" s="11"/>
      <c r="AG17" s="102"/>
      <c r="AH17" s="98"/>
      <c r="AI17" s="11"/>
      <c r="AJ17" s="11"/>
      <c r="AK17" s="11"/>
    </row>
    <row r="18" ht="13.5" hidden="1" customHeight="1">
      <c r="A18" s="92"/>
      <c r="B18" s="11" t="s">
        <v>100</v>
      </c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93"/>
      <c r="N18" s="93"/>
      <c r="O18" s="93"/>
      <c r="P18" s="93"/>
      <c r="Q18" s="93"/>
      <c r="R18" s="93"/>
      <c r="S18" s="93"/>
      <c r="T18" s="93"/>
      <c r="U18" s="93"/>
      <c r="V18" s="93"/>
      <c r="W18" s="93"/>
      <c r="X18" s="93"/>
      <c r="Y18" s="112">
        <v>15.0</v>
      </c>
      <c r="Z18" s="105"/>
      <c r="AA18" s="105"/>
      <c r="AB18" s="105"/>
      <c r="AC18" s="106"/>
      <c r="AD18" s="11" t="s">
        <v>108</v>
      </c>
      <c r="AE18" s="93"/>
      <c r="AF18" s="93"/>
      <c r="AG18" s="93"/>
      <c r="AH18" s="98"/>
      <c r="AI18" s="11"/>
      <c r="AJ18" s="11"/>
      <c r="AK18" s="11"/>
    </row>
    <row r="19" ht="4.5" hidden="1" customHeight="1">
      <c r="A19" s="92"/>
      <c r="B19" s="99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01"/>
      <c r="Z19" s="101"/>
      <c r="AA19" s="101"/>
      <c r="AB19" s="101"/>
      <c r="AC19" s="101"/>
      <c r="AD19" s="11"/>
      <c r="AE19" s="11"/>
      <c r="AF19" s="11"/>
      <c r="AG19" s="102"/>
      <c r="AH19" s="98"/>
      <c r="AI19" s="11"/>
      <c r="AJ19" s="11"/>
      <c r="AK19" s="11"/>
    </row>
    <row r="20" ht="13.5" hidden="1" customHeight="1">
      <c r="A20" s="92"/>
      <c r="B20" s="93"/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  <c r="O20" s="93"/>
      <c r="P20" s="93"/>
      <c r="Q20" s="93"/>
      <c r="R20" s="93"/>
      <c r="S20" s="93"/>
      <c r="T20" s="93"/>
      <c r="U20" s="93"/>
      <c r="V20" s="93"/>
      <c r="W20" s="93"/>
      <c r="X20" s="93"/>
      <c r="Y20" s="96"/>
      <c r="Z20" s="96"/>
      <c r="AA20" s="96"/>
      <c r="AB20" s="96"/>
      <c r="AC20" s="96"/>
      <c r="AD20" s="93"/>
      <c r="AE20" s="93"/>
      <c r="AF20" s="93"/>
      <c r="AG20" s="93"/>
      <c r="AH20" s="98"/>
      <c r="AI20" s="11"/>
      <c r="AJ20" s="11"/>
      <c r="AK20" s="11"/>
    </row>
    <row r="21" ht="13.5" customHeight="1">
      <c r="A21" s="92"/>
      <c r="B21" s="93" t="s">
        <v>114</v>
      </c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6"/>
      <c r="Z21" s="96"/>
      <c r="AA21" s="96"/>
      <c r="AB21" s="96"/>
      <c r="AC21" s="96"/>
      <c r="AD21" s="93"/>
      <c r="AE21" s="93"/>
      <c r="AF21" s="93"/>
      <c r="AG21" s="93"/>
      <c r="AH21" s="98"/>
      <c r="AI21" s="11"/>
      <c r="AJ21" s="11"/>
      <c r="AK21" s="11"/>
    </row>
    <row r="22" ht="4.5" customHeight="1">
      <c r="A22" s="92"/>
      <c r="B22" s="99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01"/>
      <c r="Z22" s="101"/>
      <c r="AA22" s="101"/>
      <c r="AB22" s="101"/>
      <c r="AC22" s="101"/>
      <c r="AD22" s="11"/>
      <c r="AE22" s="11"/>
      <c r="AF22" s="11"/>
      <c r="AG22" s="102"/>
      <c r="AH22" s="98"/>
      <c r="AI22" s="11"/>
      <c r="AJ22" s="11"/>
      <c r="AK22" s="11"/>
    </row>
    <row r="23" ht="15.0" customHeight="1">
      <c r="A23" s="92"/>
      <c r="B23" s="11" t="s">
        <v>120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31">
        <f>'Nassläuferpumpen'!$I$61+'Trockenläuferpumpen'!$AC$61</f>
        <v>0</v>
      </c>
      <c r="Z23" s="105"/>
      <c r="AA23" s="105"/>
      <c r="AB23" s="105"/>
      <c r="AC23" s="106"/>
      <c r="AD23" s="11" t="s">
        <v>51</v>
      </c>
      <c r="AE23" s="11"/>
      <c r="AF23" s="11"/>
      <c r="AG23" s="11"/>
      <c r="AH23" s="98"/>
      <c r="AI23" s="11"/>
      <c r="AJ23" s="11"/>
      <c r="AK23" s="11"/>
    </row>
    <row r="24" ht="4.5" customHeight="1">
      <c r="A24" s="92"/>
      <c r="B24" s="99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01"/>
      <c r="Z24" s="101"/>
      <c r="AA24" s="101"/>
      <c r="AB24" s="101"/>
      <c r="AC24" s="101"/>
      <c r="AD24" s="11"/>
      <c r="AE24" s="11"/>
      <c r="AF24" s="11"/>
      <c r="AG24" s="102"/>
      <c r="AH24" s="98"/>
      <c r="AI24" s="11"/>
      <c r="AJ24" s="11"/>
      <c r="AK24" s="11"/>
    </row>
    <row r="25" ht="13.5" customHeight="1">
      <c r="A25" s="92"/>
      <c r="B25" s="11" t="s">
        <v>132</v>
      </c>
      <c r="C25" s="93"/>
      <c r="D25" s="93"/>
      <c r="E25" s="93"/>
      <c r="F25" s="93"/>
      <c r="G25" s="93"/>
      <c r="H25" s="93"/>
      <c r="I25" s="93"/>
      <c r="J25" s="93"/>
      <c r="K25" s="93"/>
      <c r="L25" s="93"/>
      <c r="M25" s="93"/>
      <c r="N25" s="93"/>
      <c r="O25" s="93"/>
      <c r="P25" s="93"/>
      <c r="Q25" s="93"/>
      <c r="R25" s="93"/>
      <c r="S25" s="93"/>
      <c r="T25" s="93"/>
      <c r="U25" s="93"/>
      <c r="V25" s="93"/>
      <c r="W25" s="93"/>
      <c r="X25" s="93"/>
      <c r="Y25" s="131">
        <f>'Nassläuferpumpen'!$X$61+'Trockenläuferpumpen'!$BB$61</f>
        <v>0</v>
      </c>
      <c r="Z25" s="105"/>
      <c r="AA25" s="105"/>
      <c r="AB25" s="105"/>
      <c r="AC25" s="106"/>
      <c r="AD25" s="11" t="s">
        <v>51</v>
      </c>
      <c r="AE25" s="93"/>
      <c r="AF25" s="93"/>
      <c r="AG25" s="93"/>
      <c r="AH25" s="98"/>
      <c r="AI25" s="11"/>
      <c r="AJ25" s="11"/>
      <c r="AK25" s="11"/>
    </row>
    <row r="26" ht="4.5" customHeight="1">
      <c r="A26" s="92"/>
      <c r="B26" s="99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01"/>
      <c r="Z26" s="101"/>
      <c r="AA26" s="101"/>
      <c r="AB26" s="101"/>
      <c r="AC26" s="101"/>
      <c r="AD26" s="11"/>
      <c r="AE26" s="11"/>
      <c r="AF26" s="11"/>
      <c r="AG26" s="102"/>
      <c r="AH26" s="98"/>
      <c r="AI26" s="11"/>
      <c r="AJ26" s="11"/>
      <c r="AK26" s="11"/>
    </row>
    <row r="27" ht="15.0" customHeight="1">
      <c r="A27" s="92"/>
      <c r="B27" s="11" t="s">
        <v>137</v>
      </c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43">
        <f>Y23-Y25</f>
        <v>0</v>
      </c>
      <c r="Z27" s="105"/>
      <c r="AA27" s="105"/>
      <c r="AB27" s="105"/>
      <c r="AC27" s="106"/>
      <c r="AD27" s="11" t="s">
        <v>51</v>
      </c>
      <c r="AE27" s="11"/>
      <c r="AF27" s="11"/>
      <c r="AG27" s="11"/>
      <c r="AH27" s="98"/>
      <c r="AI27" s="11"/>
      <c r="AJ27" s="11"/>
      <c r="AK27" s="11"/>
    </row>
    <row r="28" ht="24.0" customHeight="1">
      <c r="A28" s="92"/>
      <c r="B28" s="99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01"/>
      <c r="Z28" s="101"/>
      <c r="AA28" s="101"/>
      <c r="AB28" s="101"/>
      <c r="AC28" s="101"/>
      <c r="AD28" s="11"/>
      <c r="AE28" s="11"/>
      <c r="AF28" s="11"/>
      <c r="AG28" s="102"/>
      <c r="AH28" s="98"/>
      <c r="AI28" s="11"/>
      <c r="AJ28" s="11"/>
      <c r="AK28" s="11"/>
    </row>
    <row r="29" ht="15.0" hidden="1" customHeight="1">
      <c r="A29" s="92"/>
      <c r="B29" s="11" t="s">
        <v>141</v>
      </c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2">
        <v>15.0</v>
      </c>
      <c r="Z29" s="105"/>
      <c r="AA29" s="105"/>
      <c r="AB29" s="105"/>
      <c r="AC29" s="106"/>
      <c r="AD29" s="11" t="s">
        <v>143</v>
      </c>
      <c r="AE29" s="11"/>
      <c r="AF29" s="11"/>
      <c r="AG29" s="11"/>
      <c r="AH29" s="98"/>
      <c r="AI29" s="11"/>
      <c r="AJ29" s="11"/>
      <c r="AK29" s="11"/>
    </row>
    <row r="30" ht="4.5" hidden="1" customHeight="1">
      <c r="A30" s="92"/>
      <c r="B30" s="99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01"/>
      <c r="Z30" s="101"/>
      <c r="AA30" s="101"/>
      <c r="AB30" s="101"/>
      <c r="AC30" s="101"/>
      <c r="AD30" s="11"/>
      <c r="AE30" s="11"/>
      <c r="AF30" s="11"/>
      <c r="AG30" s="102"/>
      <c r="AH30" s="98"/>
      <c r="AI30" s="11"/>
      <c r="AJ30" s="11"/>
      <c r="AK30" s="11"/>
    </row>
    <row r="31" ht="15.0" hidden="1" customHeight="1">
      <c r="A31" s="92"/>
      <c r="B31" s="11" t="s">
        <v>144</v>
      </c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2">
        <f>Y27*Y29*0.75</f>
        <v>0</v>
      </c>
      <c r="Z31" s="105"/>
      <c r="AA31" s="105"/>
      <c r="AB31" s="105"/>
      <c r="AC31" s="106"/>
      <c r="AD31" s="11" t="s">
        <v>145</v>
      </c>
      <c r="AE31" s="11"/>
      <c r="AF31" s="11"/>
      <c r="AG31" s="11"/>
      <c r="AH31" s="98"/>
      <c r="AI31" s="11"/>
      <c r="AJ31" s="11"/>
      <c r="AK31" s="11"/>
    </row>
    <row r="32" ht="9.75" hidden="1" customHeight="1">
      <c r="A32" s="92"/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6"/>
      <c r="Z32" s="96"/>
      <c r="AA32" s="96"/>
      <c r="AB32" s="96"/>
      <c r="AC32" s="96"/>
      <c r="AD32" s="93"/>
      <c r="AE32" s="93"/>
      <c r="AF32" s="93"/>
      <c r="AG32" s="93"/>
      <c r="AH32" s="98"/>
      <c r="AI32" s="11"/>
      <c r="AJ32" s="11"/>
      <c r="AK32" s="11"/>
    </row>
    <row r="33" ht="13.5" hidden="1" customHeight="1">
      <c r="A33" s="92"/>
      <c r="B33" s="93" t="s">
        <v>147</v>
      </c>
      <c r="C33" s="93"/>
      <c r="D33" s="93"/>
      <c r="E33" s="93"/>
      <c r="F33" s="93"/>
      <c r="G33" s="93"/>
      <c r="H33" s="93"/>
      <c r="I33" s="93"/>
      <c r="J33" s="93"/>
      <c r="K33" s="93"/>
      <c r="L33" s="93"/>
      <c r="M33" s="93"/>
      <c r="N33" s="93"/>
      <c r="O33" s="93"/>
      <c r="P33" s="93"/>
      <c r="Q33" s="93"/>
      <c r="R33" s="93"/>
      <c r="S33" s="93"/>
      <c r="T33" s="93"/>
      <c r="U33" s="93"/>
      <c r="V33" s="93"/>
      <c r="W33" s="93"/>
      <c r="X33" s="93"/>
      <c r="Y33" s="96"/>
      <c r="Z33" s="96"/>
      <c r="AA33" s="96"/>
      <c r="AB33" s="96"/>
      <c r="AC33" s="96"/>
      <c r="AD33" s="93"/>
      <c r="AE33" s="93"/>
      <c r="AF33" s="93"/>
      <c r="AG33" s="93"/>
      <c r="AH33" s="98"/>
      <c r="AI33" s="11"/>
      <c r="AJ33" s="11"/>
      <c r="AK33" s="11"/>
    </row>
    <row r="34" ht="4.5" hidden="1" customHeight="1">
      <c r="A34" s="92"/>
      <c r="B34" s="99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01"/>
      <c r="Z34" s="101"/>
      <c r="AA34" s="101"/>
      <c r="AB34" s="101"/>
      <c r="AC34" s="101"/>
      <c r="AD34" s="11"/>
      <c r="AE34" s="11"/>
      <c r="AF34" s="11"/>
      <c r="AG34" s="102"/>
      <c r="AH34" s="98"/>
      <c r="AI34" s="11"/>
      <c r="AJ34" s="11"/>
      <c r="AK34" s="11"/>
    </row>
    <row r="35" ht="12.0" hidden="1" customHeight="1">
      <c r="A35" s="92"/>
      <c r="B35" s="11" t="s">
        <v>149</v>
      </c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2">
        <f>Y16*0.2</f>
        <v>0</v>
      </c>
      <c r="Z35" s="105"/>
      <c r="AA35" s="105"/>
      <c r="AB35" s="105"/>
      <c r="AC35" s="106"/>
      <c r="AD35" s="11" t="s">
        <v>95</v>
      </c>
      <c r="AE35" s="11"/>
      <c r="AF35" s="11"/>
      <c r="AG35" s="38"/>
      <c r="AH35" s="98"/>
      <c r="AI35" s="11"/>
      <c r="AJ35" s="11"/>
      <c r="AK35" s="11"/>
    </row>
    <row r="36" ht="12.0" hidden="1" customHeight="1">
      <c r="A36" s="92"/>
      <c r="B36" s="99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01"/>
      <c r="Z36" s="101"/>
      <c r="AA36" s="101"/>
      <c r="AB36" s="101"/>
      <c r="AC36" s="101"/>
      <c r="AD36" s="11"/>
      <c r="AE36" s="11"/>
      <c r="AF36" s="11"/>
      <c r="AG36" s="102"/>
      <c r="AH36" s="98"/>
      <c r="AI36" s="11"/>
      <c r="AJ36" s="11"/>
      <c r="AK36" s="11"/>
    </row>
    <row r="37" ht="25.5" hidden="1" customHeight="1">
      <c r="A37" s="92"/>
      <c r="B37" s="11" t="s">
        <v>155</v>
      </c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73">
        <f>IF(Y43&lt;4,"Payback zu tief",IF(Y31*0.02&gt;Y35,Y35,Y31*0.02))</f>
        <v>0</v>
      </c>
      <c r="Z37" s="105"/>
      <c r="AA37" s="105"/>
      <c r="AB37" s="105"/>
      <c r="AC37" s="106"/>
      <c r="AD37" s="11" t="s">
        <v>95</v>
      </c>
      <c r="AE37" s="11"/>
      <c r="AF37" s="11"/>
      <c r="AG37" s="102"/>
      <c r="AH37" s="98"/>
      <c r="AI37" s="11"/>
      <c r="AJ37" s="11"/>
      <c r="AK37" s="11"/>
    </row>
    <row r="38" ht="4.5" hidden="1" customHeight="1">
      <c r="A38" s="92"/>
      <c r="B38" s="99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01"/>
      <c r="Z38" s="101"/>
      <c r="AA38" s="101"/>
      <c r="AB38" s="101"/>
      <c r="AC38" s="101"/>
      <c r="AD38" s="11"/>
      <c r="AE38" s="11"/>
      <c r="AF38" s="11"/>
      <c r="AG38" s="102"/>
      <c r="AH38" s="98"/>
      <c r="AI38" s="11"/>
      <c r="AJ38" s="11"/>
      <c r="AK38" s="11"/>
    </row>
    <row r="39" ht="25.5" hidden="1" customHeight="1">
      <c r="A39" s="92"/>
      <c r="B39" s="11" t="s">
        <v>160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73">
        <f>IF(Y35="Zu hohe Investitionssumme","Zu hohe Investitionssumme",IF(Y43&lt;4,"Payback zu tief",0))</f>
        <v>0</v>
      </c>
      <c r="Z39" s="105"/>
      <c r="AA39" s="105"/>
      <c r="AB39" s="105"/>
      <c r="AC39" s="106"/>
      <c r="AD39" s="11" t="s">
        <v>95</v>
      </c>
      <c r="AE39" s="11"/>
      <c r="AF39" s="11"/>
      <c r="AG39" s="102"/>
      <c r="AH39" s="98"/>
      <c r="AI39" s="11"/>
      <c r="AJ39" s="11"/>
      <c r="AK39" s="11"/>
    </row>
    <row r="40" ht="4.5" customHeight="1">
      <c r="A40" s="92"/>
      <c r="B40" s="99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01"/>
      <c r="Z40" s="101"/>
      <c r="AA40" s="101"/>
      <c r="AB40" s="101"/>
      <c r="AC40" s="101"/>
      <c r="AD40" s="11"/>
      <c r="AE40" s="11"/>
      <c r="AF40" s="11"/>
      <c r="AG40" s="102"/>
      <c r="AH40" s="98"/>
      <c r="AI40" s="11"/>
      <c r="AJ40" s="11"/>
      <c r="AK40" s="11"/>
    </row>
    <row r="41" ht="25.5" customHeight="1">
      <c r="A41" s="92"/>
      <c r="B41" s="11" t="s">
        <v>164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84">
        <f>IF(Y16&gt;300000,"Investitionskosten zu hoch",IF(Y43&lt;4,"Payback zu tief",IF(Y37&gt;Y35,Y35,Y37)))</f>
        <v>0</v>
      </c>
      <c r="Z41" s="105"/>
      <c r="AA41" s="105"/>
      <c r="AB41" s="105"/>
      <c r="AC41" s="106"/>
      <c r="AD41" s="11" t="s">
        <v>95</v>
      </c>
      <c r="AE41" s="11"/>
      <c r="AF41" s="11"/>
      <c r="AG41" s="102"/>
      <c r="AH41" s="98"/>
      <c r="AI41" s="11"/>
      <c r="AJ41" s="11"/>
      <c r="AK41" s="11"/>
    </row>
    <row r="42" ht="3.0" customHeight="1">
      <c r="A42" s="92"/>
      <c r="B42" s="99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01"/>
      <c r="Z42" s="101"/>
      <c r="AA42" s="101"/>
      <c r="AB42" s="101"/>
      <c r="AC42" s="101"/>
      <c r="AD42" s="11"/>
      <c r="AE42" s="11"/>
      <c r="AF42" s="11"/>
      <c r="AG42" s="102"/>
      <c r="AH42" s="98"/>
      <c r="AI42" s="11"/>
      <c r="AJ42" s="11"/>
      <c r="AK42" s="11"/>
    </row>
    <row r="43" ht="15.0" customHeight="1">
      <c r="A43" s="92"/>
      <c r="B43" s="11" t="s">
        <v>166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43" t="str">
        <f>IFERROR(Y16/(Y18*Y27/100),"-")</f>
        <v>-</v>
      </c>
      <c r="Z43" s="105"/>
      <c r="AA43" s="105"/>
      <c r="AB43" s="105"/>
      <c r="AC43" s="106"/>
      <c r="AD43" s="11" t="s">
        <v>167</v>
      </c>
      <c r="AE43" s="11"/>
      <c r="AF43" s="11"/>
      <c r="AG43" s="11"/>
      <c r="AH43" s="98"/>
      <c r="AI43" s="11"/>
      <c r="AJ43" s="11"/>
      <c r="AK43" s="11"/>
    </row>
    <row r="44" ht="4.5" customHeight="1">
      <c r="A44" s="92"/>
      <c r="B44" s="99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01"/>
      <c r="Z44" s="101"/>
      <c r="AA44" s="101"/>
      <c r="AB44" s="101"/>
      <c r="AC44" s="101"/>
      <c r="AD44" s="11"/>
      <c r="AE44" s="11"/>
      <c r="AF44" s="11"/>
      <c r="AG44" s="102"/>
      <c r="AH44" s="98"/>
      <c r="AI44" s="11"/>
      <c r="AJ44" s="11"/>
      <c r="AK44" s="11"/>
    </row>
    <row r="45" ht="15.0" customHeight="1">
      <c r="A45" s="92"/>
      <c r="B45" s="11" t="s">
        <v>168</v>
      </c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94" t="str">
        <f>IFERROR(Y41/Y16,"-")</f>
        <v>-</v>
      </c>
      <c r="Z45" s="105"/>
      <c r="AA45" s="105"/>
      <c r="AB45" s="105"/>
      <c r="AC45" s="106"/>
      <c r="AD45" s="11"/>
      <c r="AE45" s="11"/>
      <c r="AF45" s="11"/>
      <c r="AG45" s="38"/>
      <c r="AH45" s="98"/>
      <c r="AI45" s="11"/>
      <c r="AJ45" s="11"/>
      <c r="AK45" s="11"/>
    </row>
    <row r="46" ht="4.5" customHeight="1">
      <c r="A46" s="92"/>
      <c r="B46" s="99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01"/>
      <c r="Z46" s="101"/>
      <c r="AA46" s="101"/>
      <c r="AB46" s="101"/>
      <c r="AC46" s="101"/>
      <c r="AD46" s="11"/>
      <c r="AE46" s="11"/>
      <c r="AF46" s="11"/>
      <c r="AG46" s="102"/>
      <c r="AH46" s="98"/>
      <c r="AI46" s="11"/>
      <c r="AJ46" s="11"/>
      <c r="AK46" s="11"/>
    </row>
    <row r="47" ht="14.25" hidden="1" customHeight="1">
      <c r="A47" s="92"/>
      <c r="B47" s="11" t="s">
        <v>169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98" t="str">
        <f>IFERROR(IF(Y41=0,"",(Y41/Y31)*100),"-")</f>
        <v/>
      </c>
      <c r="Z47" s="105"/>
      <c r="AA47" s="105"/>
      <c r="AB47" s="105"/>
      <c r="AC47" s="106"/>
      <c r="AD47" s="11" t="s">
        <v>108</v>
      </c>
      <c r="AE47" s="11"/>
      <c r="AF47" s="11"/>
      <c r="AG47" s="102"/>
      <c r="AH47" s="98"/>
      <c r="AI47" s="11"/>
      <c r="AJ47" s="11"/>
      <c r="AK47" s="11"/>
    </row>
    <row r="48" ht="4.5" hidden="1" customHeight="1">
      <c r="A48" s="92"/>
      <c r="B48" s="99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01"/>
      <c r="Z48" s="101"/>
      <c r="AA48" s="101"/>
      <c r="AB48" s="101"/>
      <c r="AC48" s="101"/>
      <c r="AD48" s="11"/>
      <c r="AE48" s="11"/>
      <c r="AF48" s="11"/>
      <c r="AG48" s="102"/>
      <c r="AH48" s="98"/>
      <c r="AI48" s="11"/>
      <c r="AJ48" s="11"/>
      <c r="AK48" s="11"/>
    </row>
    <row r="49" ht="4.5" customHeight="1">
      <c r="A49" s="200"/>
      <c r="B49" s="201"/>
      <c r="C49" s="201"/>
      <c r="D49" s="201"/>
      <c r="E49" s="201"/>
      <c r="F49" s="201"/>
      <c r="G49" s="201"/>
      <c r="H49" s="201"/>
      <c r="I49" s="201"/>
      <c r="J49" s="201"/>
      <c r="K49" s="201"/>
      <c r="L49" s="201"/>
      <c r="M49" s="201"/>
      <c r="N49" s="201"/>
      <c r="O49" s="201"/>
      <c r="P49" s="201"/>
      <c r="Q49" s="201"/>
      <c r="R49" s="201"/>
      <c r="S49" s="201"/>
      <c r="T49" s="201"/>
      <c r="U49" s="201"/>
      <c r="V49" s="201"/>
      <c r="W49" s="201"/>
      <c r="X49" s="201"/>
      <c r="Y49" s="201"/>
      <c r="Z49" s="201"/>
      <c r="AA49" s="201"/>
      <c r="AB49" s="201"/>
      <c r="AC49" s="201"/>
      <c r="AD49" s="201"/>
      <c r="AE49" s="201"/>
      <c r="AF49" s="201"/>
      <c r="AG49" s="201"/>
      <c r="AH49" s="202"/>
      <c r="AI49" s="11"/>
      <c r="AJ49" s="11"/>
      <c r="AK49" s="11"/>
    </row>
    <row r="50" ht="9.0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</row>
    <row r="51" ht="14.25" customHeight="1">
      <c r="A51" s="11"/>
      <c r="B51" s="99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</row>
    <row r="52" ht="4.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</row>
    <row r="53" ht="14.2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</row>
    <row r="54" ht="14.2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</row>
    <row r="55" ht="14.2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</row>
    <row r="56" ht="14.2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</row>
    <row r="57" ht="14.2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</row>
    <row r="58" ht="14.2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</row>
    <row r="59" ht="14.2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</row>
    <row r="60" ht="14.2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</row>
    <row r="61" ht="14.2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</row>
    <row r="62" ht="14.2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</row>
    <row r="63" ht="14.2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</row>
    <row r="64" ht="14.2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</row>
    <row r="65" ht="14.2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</row>
    <row r="66" ht="14.2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</row>
    <row r="67" ht="14.2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</row>
    <row r="68" ht="14.2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</row>
    <row r="69" ht="14.2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</row>
    <row r="70" ht="14.2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</row>
    <row r="71" ht="14.2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</row>
    <row r="72" ht="14.2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</row>
    <row r="73" ht="14.2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</row>
    <row r="74" ht="14.2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</row>
    <row r="75" ht="14.2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</row>
    <row r="76" ht="14.2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</row>
    <row r="77" ht="14.2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</row>
    <row r="78" ht="14.2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</row>
    <row r="79" ht="14.2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</row>
    <row r="80" ht="14.2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  <c r="AE80" s="11"/>
      <c r="AF80" s="11"/>
      <c r="AG80" s="11"/>
      <c r="AH80" s="11"/>
      <c r="AI80" s="11"/>
      <c r="AJ80" s="11"/>
    </row>
    <row r="81" ht="14.2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</row>
    <row r="82" ht="14.2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11"/>
      <c r="AE82" s="11"/>
      <c r="AF82" s="11"/>
      <c r="AG82" s="11"/>
      <c r="AH82" s="11"/>
      <c r="AI82" s="11"/>
      <c r="AJ82" s="11"/>
    </row>
    <row r="83" ht="14.2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</row>
    <row r="84" ht="14.2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</row>
    <row r="85" ht="14.2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1"/>
      <c r="AC85" s="11"/>
      <c r="AD85" s="11"/>
      <c r="AE85" s="11"/>
      <c r="AF85" s="11"/>
      <c r="AG85" s="11"/>
      <c r="AH85" s="11"/>
      <c r="AI85" s="11"/>
      <c r="AJ85" s="11"/>
    </row>
    <row r="86" ht="14.2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</row>
    <row r="87" ht="14.2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1"/>
      <c r="AG87" s="11"/>
      <c r="AH87" s="11"/>
      <c r="AI87" s="11"/>
      <c r="AJ87" s="11"/>
    </row>
    <row r="88" ht="14.2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  <c r="AD88" s="11"/>
      <c r="AE88" s="11"/>
      <c r="AF88" s="11"/>
      <c r="AG88" s="11"/>
      <c r="AH88" s="11"/>
      <c r="AI88" s="11"/>
      <c r="AJ88" s="11"/>
    </row>
    <row r="89" ht="14.2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1"/>
      <c r="AH89" s="11"/>
      <c r="AI89" s="11"/>
      <c r="AJ89" s="11"/>
    </row>
    <row r="90" ht="14.2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</row>
    <row r="91" ht="14.2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</row>
    <row r="92" ht="14.2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1"/>
      <c r="AC92" s="11"/>
      <c r="AD92" s="11"/>
      <c r="AE92" s="11"/>
      <c r="AF92" s="11"/>
      <c r="AG92" s="11"/>
      <c r="AH92" s="11"/>
      <c r="AI92" s="11"/>
      <c r="AJ92" s="11"/>
    </row>
    <row r="93" ht="14.2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1"/>
      <c r="AC93" s="11"/>
      <c r="AD93" s="11"/>
      <c r="AE93" s="11"/>
      <c r="AF93" s="11"/>
      <c r="AG93" s="11"/>
      <c r="AH93" s="11"/>
      <c r="AI93" s="11"/>
      <c r="AJ93" s="11"/>
    </row>
    <row r="94" ht="14.2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1"/>
      <c r="AG94" s="11"/>
      <c r="AH94" s="11"/>
      <c r="AI94" s="11"/>
      <c r="AJ94" s="11"/>
    </row>
    <row r="95" ht="14.2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11"/>
      <c r="AJ95" s="11"/>
    </row>
    <row r="96" ht="14.2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1"/>
      <c r="AC96" s="11"/>
      <c r="AD96" s="11"/>
      <c r="AE96" s="11"/>
      <c r="AF96" s="11"/>
      <c r="AG96" s="11"/>
      <c r="AH96" s="11"/>
      <c r="AI96" s="11"/>
      <c r="AJ96" s="11"/>
    </row>
    <row r="97" ht="14.2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1"/>
      <c r="AC97" s="11"/>
      <c r="AD97" s="11"/>
      <c r="AE97" s="11"/>
      <c r="AF97" s="11"/>
      <c r="AG97" s="11"/>
      <c r="AH97" s="11"/>
      <c r="AI97" s="11"/>
      <c r="AJ97" s="11"/>
    </row>
    <row r="98" ht="14.2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1"/>
      <c r="AG98" s="11"/>
      <c r="AH98" s="11"/>
      <c r="AI98" s="11"/>
      <c r="AJ98" s="11"/>
    </row>
    <row r="99" ht="14.2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1"/>
      <c r="AC99" s="11"/>
      <c r="AD99" s="11"/>
      <c r="AE99" s="11"/>
      <c r="AF99" s="11"/>
      <c r="AG99" s="11"/>
      <c r="AH99" s="11"/>
      <c r="AI99" s="11"/>
      <c r="AJ99" s="11"/>
    </row>
    <row r="100" ht="14.2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1"/>
      <c r="AC100" s="11"/>
      <c r="AD100" s="11"/>
      <c r="AE100" s="11"/>
      <c r="AF100" s="11"/>
      <c r="AG100" s="11"/>
      <c r="AH100" s="11"/>
      <c r="AI100" s="11"/>
      <c r="AJ100" s="11"/>
    </row>
    <row r="101" ht="14.2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</row>
    <row r="102" ht="14.2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</row>
    <row r="103" ht="14.2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</row>
    <row r="104" ht="14.2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</row>
    <row r="105" ht="14.2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</row>
    <row r="106" ht="14.2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</row>
    <row r="107" ht="14.2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</row>
    <row r="108" ht="14.2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</row>
    <row r="109" ht="14.2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</row>
    <row r="110" ht="14.2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</row>
    <row r="111" ht="14.2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</row>
    <row r="112" ht="14.2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</row>
    <row r="113" ht="14.2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</row>
    <row r="114" ht="14.2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</row>
    <row r="115" ht="14.2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</row>
    <row r="116" ht="14.2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</row>
    <row r="117" ht="14.2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</row>
    <row r="118" ht="14.2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</row>
    <row r="119" ht="14.2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</row>
    <row r="120" ht="14.2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</row>
    <row r="121" ht="14.2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</row>
    <row r="122" ht="14.2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</row>
    <row r="123" ht="14.2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</row>
    <row r="124" ht="14.2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</row>
    <row r="125" ht="14.2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</row>
    <row r="126" ht="14.2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</row>
    <row r="127" ht="14.2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</row>
    <row r="128" ht="14.2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</row>
    <row r="129" ht="14.2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</row>
    <row r="130" ht="14.2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</row>
    <row r="131" ht="14.2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</row>
    <row r="132" ht="14.2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</row>
    <row r="133" ht="14.2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</row>
    <row r="134" ht="14.2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</row>
    <row r="135" ht="14.2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</row>
    <row r="136" ht="14.2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</row>
    <row r="137" ht="14.2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</row>
    <row r="138" ht="14.2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</row>
    <row r="139" ht="14.2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</row>
    <row r="140" ht="14.2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</row>
    <row r="141" ht="14.2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</row>
    <row r="142" ht="14.2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</row>
    <row r="143" ht="14.2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</row>
    <row r="144" ht="14.2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</row>
    <row r="145" ht="14.2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</row>
    <row r="146" ht="14.2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</row>
    <row r="147" ht="14.2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</row>
    <row r="148" ht="14.2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</row>
    <row r="149" ht="14.2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</row>
    <row r="150" ht="14.2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</row>
    <row r="151" ht="14.2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</row>
    <row r="152" ht="14.2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</row>
    <row r="153" ht="14.2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</row>
    <row r="154" ht="14.2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</row>
    <row r="155" ht="14.2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</row>
    <row r="156" ht="14.2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</row>
    <row r="157" ht="14.2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</row>
    <row r="158" ht="14.2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</row>
    <row r="159" ht="14.2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</row>
    <row r="160" ht="14.2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</row>
    <row r="161" ht="14.2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</row>
    <row r="162" ht="14.2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</row>
    <row r="163" ht="14.2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</row>
    <row r="164" ht="14.2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</row>
    <row r="165" ht="14.2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</row>
    <row r="166" ht="14.2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</row>
    <row r="167" ht="14.2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</row>
    <row r="168" ht="14.2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</row>
    <row r="169" ht="14.2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</row>
    <row r="170" ht="14.2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</row>
    <row r="171" ht="14.2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</row>
    <row r="172" ht="14.2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</row>
    <row r="173" ht="14.2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</row>
    <row r="174" ht="14.2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</row>
    <row r="175" ht="14.2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</row>
    <row r="176" ht="14.2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</row>
    <row r="177" ht="14.2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</row>
    <row r="178" ht="14.2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</row>
    <row r="179" ht="14.2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</row>
    <row r="180" ht="14.2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</row>
    <row r="181" ht="14.2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</row>
    <row r="182" ht="14.2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</row>
    <row r="183" ht="14.2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</row>
    <row r="184" ht="14.2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</row>
    <row r="185" ht="14.2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</row>
    <row r="186" ht="14.2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</row>
    <row r="187" ht="14.2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</row>
    <row r="188" ht="14.2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</row>
    <row r="189" ht="14.2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</row>
    <row r="190" ht="14.2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</row>
    <row r="191" ht="14.2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</row>
    <row r="192" ht="14.2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</row>
    <row r="193" ht="14.2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</row>
    <row r="194" ht="14.2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</row>
    <row r="195" ht="14.2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</row>
    <row r="196" ht="14.2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</row>
    <row r="197" ht="14.2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</row>
    <row r="198" ht="14.2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</row>
    <row r="199" ht="14.2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</row>
    <row r="200" ht="14.2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</row>
    <row r="201" ht="14.2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</row>
    <row r="202" ht="14.2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</row>
    <row r="203" ht="14.2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</row>
    <row r="204" ht="14.2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</row>
    <row r="205" ht="14.2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</row>
    <row r="206" ht="14.2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</row>
    <row r="207" ht="14.2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</row>
    <row r="208" ht="14.2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</row>
    <row r="209" ht="14.2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</row>
    <row r="210" ht="14.2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</row>
    <row r="211" ht="14.2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</row>
    <row r="212" ht="14.2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</row>
    <row r="213" ht="14.2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</row>
    <row r="214" ht="14.2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</row>
    <row r="215" ht="14.2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</row>
    <row r="216" ht="14.2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</row>
    <row r="217" ht="14.2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</row>
    <row r="218" ht="14.2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</row>
    <row r="219" ht="14.2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</row>
    <row r="220" ht="14.2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</row>
    <row r="221" ht="14.2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</row>
    <row r="222" ht="14.2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</row>
    <row r="223" ht="14.2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</row>
    <row r="224" ht="14.2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</row>
    <row r="225" ht="14.2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</row>
    <row r="226" ht="14.2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</row>
    <row r="227" ht="14.2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  <c r="W227" s="11"/>
      <c r="X227" s="11"/>
      <c r="Y227" s="11"/>
      <c r="Z227" s="11"/>
      <c r="AA227" s="11"/>
      <c r="AB227" s="11"/>
      <c r="AC227" s="11"/>
      <c r="AD227" s="11"/>
      <c r="AE227" s="11"/>
      <c r="AF227" s="11"/>
      <c r="AG227" s="11"/>
      <c r="AH227" s="11"/>
      <c r="AI227" s="11"/>
      <c r="AJ227" s="11"/>
    </row>
    <row r="228" ht="14.2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  <c r="W228" s="11"/>
      <c r="X228" s="11"/>
      <c r="Y228" s="11"/>
      <c r="Z228" s="11"/>
      <c r="AA228" s="11"/>
      <c r="AB228" s="11"/>
      <c r="AC228" s="11"/>
      <c r="AD228" s="11"/>
      <c r="AE228" s="11"/>
      <c r="AF228" s="11"/>
      <c r="AG228" s="11"/>
      <c r="AH228" s="11"/>
      <c r="AI228" s="11"/>
      <c r="AJ228" s="11"/>
    </row>
    <row r="229" ht="14.2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  <c r="W229" s="11"/>
      <c r="X229" s="11"/>
      <c r="Y229" s="11"/>
      <c r="Z229" s="11"/>
      <c r="AA229" s="11"/>
      <c r="AB229" s="11"/>
      <c r="AC229" s="11"/>
      <c r="AD229" s="11"/>
      <c r="AE229" s="11"/>
      <c r="AF229" s="11"/>
      <c r="AG229" s="11"/>
      <c r="AH229" s="11"/>
      <c r="AI229" s="11"/>
      <c r="AJ229" s="11"/>
    </row>
    <row r="230" ht="14.2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</row>
    <row r="231" ht="14.2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  <c r="W231" s="11"/>
      <c r="X231" s="11"/>
      <c r="Y231" s="11"/>
      <c r="Z231" s="11"/>
      <c r="AA231" s="11"/>
      <c r="AB231" s="11"/>
      <c r="AC231" s="11"/>
      <c r="AD231" s="11"/>
      <c r="AE231" s="11"/>
      <c r="AF231" s="11"/>
      <c r="AG231" s="11"/>
      <c r="AH231" s="11"/>
      <c r="AI231" s="11"/>
      <c r="AJ231" s="11"/>
    </row>
    <row r="232" ht="14.2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  <c r="W232" s="11"/>
      <c r="X232" s="11"/>
      <c r="Y232" s="11"/>
      <c r="Z232" s="11"/>
      <c r="AA232" s="11"/>
      <c r="AB232" s="11"/>
      <c r="AC232" s="11"/>
      <c r="AD232" s="11"/>
      <c r="AE232" s="11"/>
      <c r="AF232" s="11"/>
      <c r="AG232" s="11"/>
      <c r="AH232" s="11"/>
      <c r="AI232" s="11"/>
      <c r="AJ232" s="11"/>
    </row>
    <row r="233" ht="14.2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  <c r="W233" s="11"/>
      <c r="X233" s="11"/>
      <c r="Y233" s="11"/>
      <c r="Z233" s="11"/>
      <c r="AA233" s="11"/>
      <c r="AB233" s="11"/>
      <c r="AC233" s="11"/>
      <c r="AD233" s="11"/>
      <c r="AE233" s="11"/>
      <c r="AF233" s="11"/>
      <c r="AG233" s="11"/>
      <c r="AH233" s="11"/>
      <c r="AI233" s="11"/>
      <c r="AJ233" s="11"/>
    </row>
    <row r="234" ht="14.2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  <c r="W234" s="11"/>
      <c r="X234" s="11"/>
      <c r="Y234" s="11"/>
      <c r="Z234" s="11"/>
      <c r="AA234" s="11"/>
      <c r="AB234" s="11"/>
      <c r="AC234" s="11"/>
      <c r="AD234" s="11"/>
      <c r="AE234" s="11"/>
      <c r="AF234" s="11"/>
      <c r="AG234" s="11"/>
      <c r="AH234" s="11"/>
      <c r="AI234" s="11"/>
      <c r="AJ234" s="11"/>
    </row>
    <row r="235" ht="14.2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  <c r="W235" s="11"/>
      <c r="X235" s="11"/>
      <c r="Y235" s="11"/>
      <c r="Z235" s="11"/>
      <c r="AA235" s="11"/>
      <c r="AB235" s="11"/>
      <c r="AC235" s="11"/>
      <c r="AD235" s="11"/>
      <c r="AE235" s="11"/>
      <c r="AF235" s="11"/>
      <c r="AG235" s="11"/>
      <c r="AH235" s="11"/>
      <c r="AI235" s="11"/>
      <c r="AJ235" s="11"/>
    </row>
    <row r="236" ht="14.2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</row>
    <row r="237" ht="14.2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  <c r="W237" s="11"/>
      <c r="X237" s="11"/>
      <c r="Y237" s="11"/>
      <c r="Z237" s="11"/>
      <c r="AA237" s="11"/>
      <c r="AB237" s="11"/>
      <c r="AC237" s="11"/>
      <c r="AD237" s="11"/>
      <c r="AE237" s="11"/>
      <c r="AF237" s="11"/>
      <c r="AG237" s="11"/>
      <c r="AH237" s="11"/>
      <c r="AI237" s="11"/>
      <c r="AJ237" s="11"/>
    </row>
    <row r="238" ht="14.2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  <c r="W238" s="11"/>
      <c r="X238" s="11"/>
      <c r="Y238" s="11"/>
      <c r="Z238" s="11"/>
      <c r="AA238" s="11"/>
      <c r="AB238" s="11"/>
      <c r="AC238" s="11"/>
      <c r="AD238" s="11"/>
      <c r="AE238" s="11"/>
      <c r="AF238" s="11"/>
      <c r="AG238" s="11"/>
      <c r="AH238" s="11"/>
      <c r="AI238" s="11"/>
      <c r="AJ238" s="11"/>
    </row>
    <row r="239" ht="14.2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  <c r="W239" s="11"/>
      <c r="X239" s="11"/>
      <c r="Y239" s="11"/>
      <c r="Z239" s="11"/>
      <c r="AA239" s="11"/>
      <c r="AB239" s="11"/>
      <c r="AC239" s="11"/>
      <c r="AD239" s="11"/>
      <c r="AE239" s="11"/>
      <c r="AF239" s="11"/>
      <c r="AG239" s="11"/>
      <c r="AH239" s="11"/>
      <c r="AI239" s="11"/>
      <c r="AJ239" s="11"/>
    </row>
    <row r="240" ht="14.2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11"/>
      <c r="AD240" s="11"/>
      <c r="AE240" s="11"/>
      <c r="AF240" s="11"/>
      <c r="AG240" s="11"/>
      <c r="AH240" s="11"/>
      <c r="AI240" s="11"/>
      <c r="AJ240" s="11"/>
    </row>
    <row r="241" ht="14.2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  <c r="W241" s="11"/>
      <c r="X241" s="11"/>
      <c r="Y241" s="11"/>
      <c r="Z241" s="11"/>
      <c r="AA241" s="11"/>
      <c r="AB241" s="11"/>
      <c r="AC241" s="11"/>
      <c r="AD241" s="11"/>
      <c r="AE241" s="11"/>
      <c r="AF241" s="11"/>
      <c r="AG241" s="11"/>
      <c r="AH241" s="11"/>
      <c r="AI241" s="11"/>
      <c r="AJ241" s="11"/>
    </row>
    <row r="242" ht="14.2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11"/>
      <c r="AD242" s="11"/>
      <c r="AE242" s="11"/>
      <c r="AF242" s="11"/>
      <c r="AG242" s="11"/>
      <c r="AH242" s="11"/>
      <c r="AI242" s="11"/>
      <c r="AJ242" s="11"/>
    </row>
    <row r="243" ht="14.2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  <c r="W243" s="11"/>
      <c r="X243" s="11"/>
      <c r="Y243" s="11"/>
      <c r="Z243" s="11"/>
      <c r="AA243" s="11"/>
      <c r="AB243" s="11"/>
      <c r="AC243" s="11"/>
      <c r="AD243" s="11"/>
      <c r="AE243" s="11"/>
      <c r="AF243" s="11"/>
      <c r="AG243" s="11"/>
      <c r="AH243" s="11"/>
      <c r="AI243" s="11"/>
      <c r="AJ243" s="11"/>
    </row>
    <row r="244" ht="14.2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  <c r="W244" s="11"/>
      <c r="X244" s="11"/>
      <c r="Y244" s="11"/>
      <c r="Z244" s="11"/>
      <c r="AA244" s="11"/>
      <c r="AB244" s="11"/>
      <c r="AC244" s="11"/>
      <c r="AD244" s="11"/>
      <c r="AE244" s="11"/>
      <c r="AF244" s="11"/>
      <c r="AG244" s="11"/>
      <c r="AH244" s="11"/>
      <c r="AI244" s="11"/>
      <c r="AJ244" s="11"/>
    </row>
    <row r="245" ht="14.2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  <c r="W245" s="11"/>
      <c r="X245" s="11"/>
      <c r="Y245" s="11"/>
      <c r="Z245" s="11"/>
      <c r="AA245" s="11"/>
      <c r="AB245" s="11"/>
      <c r="AC245" s="11"/>
      <c r="AD245" s="11"/>
      <c r="AE245" s="11"/>
      <c r="AF245" s="11"/>
      <c r="AG245" s="11"/>
      <c r="AH245" s="11"/>
      <c r="AI245" s="11"/>
      <c r="AJ245" s="11"/>
    </row>
    <row r="246" ht="14.2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  <c r="W246" s="11"/>
      <c r="X246" s="11"/>
      <c r="Y246" s="11"/>
      <c r="Z246" s="11"/>
      <c r="AA246" s="11"/>
      <c r="AB246" s="11"/>
      <c r="AC246" s="11"/>
      <c r="AD246" s="11"/>
      <c r="AE246" s="11"/>
      <c r="AF246" s="11"/>
      <c r="AG246" s="11"/>
      <c r="AH246" s="11"/>
      <c r="AI246" s="11"/>
      <c r="AJ246" s="11"/>
    </row>
    <row r="247" ht="14.2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11"/>
      <c r="AD247" s="11"/>
      <c r="AE247" s="11"/>
      <c r="AF247" s="11"/>
      <c r="AG247" s="11"/>
      <c r="AH247" s="11"/>
      <c r="AI247" s="11"/>
      <c r="AJ247" s="11"/>
    </row>
    <row r="248" ht="14.2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  <c r="W248" s="11"/>
      <c r="X248" s="11"/>
      <c r="Y248" s="11"/>
      <c r="Z248" s="11"/>
      <c r="AA248" s="11"/>
      <c r="AB248" s="11"/>
      <c r="AC248" s="11"/>
      <c r="AD248" s="11"/>
      <c r="AE248" s="11"/>
      <c r="AF248" s="11"/>
      <c r="AG248" s="11"/>
      <c r="AH248" s="11"/>
      <c r="AI248" s="11"/>
      <c r="AJ248" s="11"/>
    </row>
    <row r="249" ht="14.2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  <c r="W249" s="11"/>
      <c r="X249" s="11"/>
      <c r="Y249" s="11"/>
      <c r="Z249" s="11"/>
      <c r="AA249" s="11"/>
      <c r="AB249" s="11"/>
      <c r="AC249" s="11"/>
      <c r="AD249" s="11"/>
      <c r="AE249" s="11"/>
      <c r="AF249" s="11"/>
      <c r="AG249" s="11"/>
      <c r="AH249" s="11"/>
      <c r="AI249" s="11"/>
      <c r="AJ249" s="11"/>
    </row>
    <row r="250" ht="14.2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  <c r="W250" s="11"/>
      <c r="X250" s="11"/>
      <c r="Y250" s="11"/>
      <c r="Z250" s="11"/>
      <c r="AA250" s="11"/>
      <c r="AB250" s="11"/>
      <c r="AC250" s="11"/>
      <c r="AD250" s="11"/>
      <c r="AE250" s="11"/>
      <c r="AF250" s="11"/>
      <c r="AG250" s="11"/>
      <c r="AH250" s="11"/>
      <c r="AI250" s="11"/>
      <c r="AJ250" s="11"/>
    </row>
    <row r="251" ht="14.2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  <c r="W251" s="11"/>
      <c r="X251" s="11"/>
      <c r="Y251" s="11"/>
      <c r="Z251" s="11"/>
      <c r="AA251" s="11"/>
      <c r="AB251" s="11"/>
      <c r="AC251" s="11"/>
      <c r="AD251" s="11"/>
      <c r="AE251" s="11"/>
      <c r="AF251" s="11"/>
      <c r="AG251" s="11"/>
      <c r="AH251" s="11"/>
      <c r="AI251" s="11"/>
      <c r="AJ251" s="11"/>
    </row>
    <row r="252" ht="14.2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  <c r="W252" s="11"/>
      <c r="X252" s="11"/>
      <c r="Y252" s="11"/>
      <c r="Z252" s="11"/>
      <c r="AA252" s="11"/>
      <c r="AB252" s="11"/>
      <c r="AC252" s="11"/>
      <c r="AD252" s="11"/>
      <c r="AE252" s="11"/>
      <c r="AF252" s="11"/>
      <c r="AG252" s="11"/>
      <c r="AH252" s="11"/>
      <c r="AI252" s="11"/>
      <c r="AJ252" s="11"/>
    </row>
    <row r="253" ht="14.2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  <c r="W253" s="11"/>
      <c r="X253" s="11"/>
      <c r="Y253" s="11"/>
      <c r="Z253" s="11"/>
      <c r="AA253" s="11"/>
      <c r="AB253" s="11"/>
      <c r="AC253" s="11"/>
      <c r="AD253" s="11"/>
      <c r="AE253" s="11"/>
      <c r="AF253" s="11"/>
      <c r="AG253" s="11"/>
      <c r="AH253" s="11"/>
      <c r="AI253" s="11"/>
      <c r="AJ253" s="11"/>
    </row>
    <row r="254" ht="14.2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  <c r="W254" s="11"/>
      <c r="X254" s="11"/>
      <c r="Y254" s="11"/>
      <c r="Z254" s="11"/>
      <c r="AA254" s="11"/>
      <c r="AB254" s="11"/>
      <c r="AC254" s="11"/>
      <c r="AD254" s="11"/>
      <c r="AE254" s="11"/>
      <c r="AF254" s="11"/>
      <c r="AG254" s="11"/>
      <c r="AH254" s="11"/>
      <c r="AI254" s="11"/>
      <c r="AJ254" s="11"/>
    </row>
    <row r="255" ht="14.2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  <c r="W255" s="11"/>
      <c r="X255" s="11"/>
      <c r="Y255" s="11"/>
      <c r="Z255" s="11"/>
      <c r="AA255" s="11"/>
      <c r="AB255" s="11"/>
      <c r="AC255" s="11"/>
      <c r="AD255" s="11"/>
      <c r="AE255" s="11"/>
      <c r="AF255" s="11"/>
      <c r="AG255" s="11"/>
      <c r="AH255" s="11"/>
      <c r="AI255" s="11"/>
      <c r="AJ255" s="11"/>
    </row>
    <row r="256" ht="14.2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  <c r="W256" s="11"/>
      <c r="X256" s="11"/>
      <c r="Y256" s="11"/>
      <c r="Z256" s="11"/>
      <c r="AA256" s="11"/>
      <c r="AB256" s="11"/>
      <c r="AC256" s="11"/>
      <c r="AD256" s="11"/>
      <c r="AE256" s="11"/>
      <c r="AF256" s="11"/>
      <c r="AG256" s="11"/>
      <c r="AH256" s="11"/>
      <c r="AI256" s="11"/>
      <c r="AJ256" s="11"/>
    </row>
    <row r="257" ht="14.2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  <c r="W257" s="11"/>
      <c r="X257" s="11"/>
      <c r="Y257" s="11"/>
      <c r="Z257" s="11"/>
      <c r="AA257" s="11"/>
      <c r="AB257" s="11"/>
      <c r="AC257" s="11"/>
      <c r="AD257" s="11"/>
      <c r="AE257" s="11"/>
      <c r="AF257" s="11"/>
      <c r="AG257" s="11"/>
      <c r="AH257" s="11"/>
      <c r="AI257" s="11"/>
      <c r="AJ257" s="11"/>
    </row>
    <row r="258" ht="14.2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</row>
    <row r="259" ht="14.2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  <c r="W259" s="11"/>
      <c r="X259" s="11"/>
      <c r="Y259" s="11"/>
      <c r="Z259" s="11"/>
      <c r="AA259" s="11"/>
      <c r="AB259" s="11"/>
      <c r="AC259" s="11"/>
      <c r="AD259" s="11"/>
      <c r="AE259" s="11"/>
      <c r="AF259" s="11"/>
      <c r="AG259" s="11"/>
      <c r="AH259" s="11"/>
      <c r="AI259" s="11"/>
      <c r="AJ259" s="11"/>
    </row>
    <row r="260" ht="14.2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  <c r="W260" s="11"/>
      <c r="X260" s="11"/>
      <c r="Y260" s="11"/>
      <c r="Z260" s="11"/>
      <c r="AA260" s="11"/>
      <c r="AB260" s="11"/>
      <c r="AC260" s="11"/>
      <c r="AD260" s="11"/>
      <c r="AE260" s="11"/>
      <c r="AF260" s="11"/>
      <c r="AG260" s="11"/>
      <c r="AH260" s="11"/>
      <c r="AI260" s="11"/>
      <c r="AJ260" s="11"/>
    </row>
    <row r="261" ht="14.2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  <c r="W261" s="11"/>
      <c r="X261" s="11"/>
      <c r="Y261" s="11"/>
      <c r="Z261" s="11"/>
      <c r="AA261" s="11"/>
      <c r="AB261" s="11"/>
      <c r="AC261" s="11"/>
      <c r="AD261" s="11"/>
      <c r="AE261" s="11"/>
      <c r="AF261" s="11"/>
      <c r="AG261" s="11"/>
      <c r="AH261" s="11"/>
      <c r="AI261" s="11"/>
      <c r="AJ261" s="11"/>
    </row>
    <row r="262" ht="14.2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  <c r="W262" s="11"/>
      <c r="X262" s="11"/>
      <c r="Y262" s="11"/>
      <c r="Z262" s="11"/>
      <c r="AA262" s="11"/>
      <c r="AB262" s="11"/>
      <c r="AC262" s="11"/>
      <c r="AD262" s="11"/>
      <c r="AE262" s="11"/>
      <c r="AF262" s="11"/>
      <c r="AG262" s="11"/>
      <c r="AH262" s="11"/>
      <c r="AI262" s="11"/>
      <c r="AJ262" s="11"/>
    </row>
    <row r="263" ht="14.2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  <c r="W263" s="11"/>
      <c r="X263" s="11"/>
      <c r="Y263" s="11"/>
      <c r="Z263" s="11"/>
      <c r="AA263" s="11"/>
      <c r="AB263" s="11"/>
      <c r="AC263" s="11"/>
      <c r="AD263" s="11"/>
      <c r="AE263" s="11"/>
      <c r="AF263" s="11"/>
      <c r="AG263" s="11"/>
      <c r="AH263" s="11"/>
      <c r="AI263" s="11"/>
      <c r="AJ263" s="11"/>
    </row>
    <row r="264" ht="14.2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  <c r="W264" s="11"/>
      <c r="X264" s="11"/>
      <c r="Y264" s="11"/>
      <c r="Z264" s="11"/>
      <c r="AA264" s="11"/>
      <c r="AB264" s="11"/>
      <c r="AC264" s="11"/>
      <c r="AD264" s="11"/>
      <c r="AE264" s="11"/>
      <c r="AF264" s="11"/>
      <c r="AG264" s="11"/>
      <c r="AH264" s="11"/>
      <c r="AI264" s="11"/>
      <c r="AJ264" s="11"/>
    </row>
    <row r="265" ht="14.2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  <c r="W265" s="11"/>
      <c r="X265" s="11"/>
      <c r="Y265" s="11"/>
      <c r="Z265" s="11"/>
      <c r="AA265" s="11"/>
      <c r="AB265" s="11"/>
      <c r="AC265" s="11"/>
      <c r="AD265" s="11"/>
      <c r="AE265" s="11"/>
      <c r="AF265" s="11"/>
      <c r="AG265" s="11"/>
      <c r="AH265" s="11"/>
      <c r="AI265" s="11"/>
      <c r="AJ265" s="11"/>
    </row>
    <row r="266" ht="14.2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  <c r="W266" s="11"/>
      <c r="X266" s="11"/>
      <c r="Y266" s="11"/>
      <c r="Z266" s="11"/>
      <c r="AA266" s="11"/>
      <c r="AB266" s="11"/>
      <c r="AC266" s="11"/>
      <c r="AD266" s="11"/>
      <c r="AE266" s="11"/>
      <c r="AF266" s="11"/>
      <c r="AG266" s="11"/>
      <c r="AH266" s="11"/>
      <c r="AI266" s="11"/>
      <c r="AJ266" s="11"/>
    </row>
    <row r="267" ht="14.2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  <c r="W267" s="11"/>
      <c r="X267" s="11"/>
      <c r="Y267" s="11"/>
      <c r="Z267" s="11"/>
      <c r="AA267" s="11"/>
      <c r="AB267" s="11"/>
      <c r="AC267" s="11"/>
      <c r="AD267" s="11"/>
      <c r="AE267" s="11"/>
      <c r="AF267" s="11"/>
      <c r="AG267" s="11"/>
      <c r="AH267" s="11"/>
      <c r="AI267" s="11"/>
      <c r="AJ267" s="11"/>
    </row>
    <row r="268" ht="14.2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  <c r="W268" s="11"/>
      <c r="X268" s="11"/>
      <c r="Y268" s="11"/>
      <c r="Z268" s="11"/>
      <c r="AA268" s="11"/>
      <c r="AB268" s="11"/>
      <c r="AC268" s="11"/>
      <c r="AD268" s="11"/>
      <c r="AE268" s="11"/>
      <c r="AF268" s="11"/>
      <c r="AG268" s="11"/>
      <c r="AH268" s="11"/>
      <c r="AI268" s="11"/>
      <c r="AJ268" s="11"/>
    </row>
    <row r="269" ht="14.2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  <c r="W269" s="11"/>
      <c r="X269" s="11"/>
      <c r="Y269" s="11"/>
      <c r="Z269" s="11"/>
      <c r="AA269" s="11"/>
      <c r="AB269" s="11"/>
      <c r="AC269" s="11"/>
      <c r="AD269" s="11"/>
      <c r="AE269" s="11"/>
      <c r="AF269" s="11"/>
      <c r="AG269" s="11"/>
      <c r="AH269" s="11"/>
      <c r="AI269" s="11"/>
      <c r="AJ269" s="11"/>
    </row>
    <row r="270" ht="14.2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  <c r="W270" s="11"/>
      <c r="X270" s="11"/>
      <c r="Y270" s="11"/>
      <c r="Z270" s="11"/>
      <c r="AA270" s="11"/>
      <c r="AB270" s="11"/>
      <c r="AC270" s="11"/>
      <c r="AD270" s="11"/>
      <c r="AE270" s="11"/>
      <c r="AF270" s="11"/>
      <c r="AG270" s="11"/>
      <c r="AH270" s="11"/>
      <c r="AI270" s="11"/>
      <c r="AJ270" s="11"/>
    </row>
    <row r="271" ht="14.2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  <c r="W271" s="11"/>
      <c r="X271" s="11"/>
      <c r="Y271" s="11"/>
      <c r="Z271" s="11"/>
      <c r="AA271" s="11"/>
      <c r="AB271" s="11"/>
      <c r="AC271" s="11"/>
      <c r="AD271" s="11"/>
      <c r="AE271" s="11"/>
      <c r="AF271" s="11"/>
      <c r="AG271" s="11"/>
      <c r="AH271" s="11"/>
      <c r="AI271" s="11"/>
      <c r="AJ271" s="11"/>
    </row>
    <row r="272" ht="14.2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  <c r="W272" s="11"/>
      <c r="X272" s="11"/>
      <c r="Y272" s="11"/>
      <c r="Z272" s="11"/>
      <c r="AA272" s="11"/>
      <c r="AB272" s="11"/>
      <c r="AC272" s="11"/>
      <c r="AD272" s="11"/>
      <c r="AE272" s="11"/>
      <c r="AF272" s="11"/>
      <c r="AG272" s="11"/>
      <c r="AH272" s="11"/>
      <c r="AI272" s="11"/>
      <c r="AJ272" s="11"/>
    </row>
    <row r="273" ht="14.2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  <c r="W273" s="11"/>
      <c r="X273" s="11"/>
      <c r="Y273" s="11"/>
      <c r="Z273" s="11"/>
      <c r="AA273" s="11"/>
      <c r="AB273" s="11"/>
      <c r="AC273" s="11"/>
      <c r="AD273" s="11"/>
      <c r="AE273" s="11"/>
      <c r="AF273" s="11"/>
      <c r="AG273" s="11"/>
      <c r="AH273" s="11"/>
      <c r="AI273" s="11"/>
      <c r="AJ273" s="11"/>
    </row>
    <row r="274" ht="14.2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  <c r="W274" s="11"/>
      <c r="X274" s="11"/>
      <c r="Y274" s="11"/>
      <c r="Z274" s="11"/>
      <c r="AA274" s="11"/>
      <c r="AB274" s="11"/>
      <c r="AC274" s="11"/>
      <c r="AD274" s="11"/>
      <c r="AE274" s="11"/>
      <c r="AF274" s="11"/>
      <c r="AG274" s="11"/>
      <c r="AH274" s="11"/>
      <c r="AI274" s="11"/>
      <c r="AJ274" s="11"/>
    </row>
    <row r="275" ht="14.2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  <c r="W275" s="11"/>
      <c r="X275" s="11"/>
      <c r="Y275" s="11"/>
      <c r="Z275" s="11"/>
      <c r="AA275" s="11"/>
      <c r="AB275" s="11"/>
      <c r="AC275" s="11"/>
      <c r="AD275" s="11"/>
      <c r="AE275" s="11"/>
      <c r="AF275" s="11"/>
      <c r="AG275" s="11"/>
      <c r="AH275" s="11"/>
      <c r="AI275" s="11"/>
      <c r="AJ275" s="11"/>
    </row>
    <row r="276" ht="14.2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  <c r="W276" s="11"/>
      <c r="X276" s="11"/>
      <c r="Y276" s="11"/>
      <c r="Z276" s="11"/>
      <c r="AA276" s="11"/>
      <c r="AB276" s="11"/>
      <c r="AC276" s="11"/>
      <c r="AD276" s="11"/>
      <c r="AE276" s="11"/>
      <c r="AF276" s="11"/>
      <c r="AG276" s="11"/>
      <c r="AH276" s="11"/>
      <c r="AI276" s="11"/>
      <c r="AJ276" s="11"/>
    </row>
    <row r="277" ht="14.2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  <c r="W277" s="11"/>
      <c r="X277" s="11"/>
      <c r="Y277" s="11"/>
      <c r="Z277" s="11"/>
      <c r="AA277" s="11"/>
      <c r="AB277" s="11"/>
      <c r="AC277" s="11"/>
      <c r="AD277" s="11"/>
      <c r="AE277" s="11"/>
      <c r="AF277" s="11"/>
      <c r="AG277" s="11"/>
      <c r="AH277" s="11"/>
      <c r="AI277" s="11"/>
      <c r="AJ277" s="11"/>
    </row>
    <row r="278" ht="14.2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  <c r="W278" s="11"/>
      <c r="X278" s="11"/>
      <c r="Y278" s="11"/>
      <c r="Z278" s="11"/>
      <c r="AA278" s="11"/>
      <c r="AB278" s="11"/>
      <c r="AC278" s="11"/>
      <c r="AD278" s="11"/>
      <c r="AE278" s="11"/>
      <c r="AF278" s="11"/>
      <c r="AG278" s="11"/>
      <c r="AH278" s="11"/>
      <c r="AI278" s="11"/>
      <c r="AJ278" s="11"/>
    </row>
    <row r="279" ht="14.2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  <c r="W279" s="11"/>
      <c r="X279" s="11"/>
      <c r="Y279" s="11"/>
      <c r="Z279" s="11"/>
      <c r="AA279" s="11"/>
      <c r="AB279" s="11"/>
      <c r="AC279" s="11"/>
      <c r="AD279" s="11"/>
      <c r="AE279" s="11"/>
      <c r="AF279" s="11"/>
      <c r="AG279" s="11"/>
      <c r="AH279" s="11"/>
      <c r="AI279" s="11"/>
      <c r="AJ279" s="11"/>
    </row>
    <row r="280" ht="14.2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  <c r="W280" s="11"/>
      <c r="X280" s="11"/>
      <c r="Y280" s="11"/>
      <c r="Z280" s="11"/>
      <c r="AA280" s="11"/>
      <c r="AB280" s="11"/>
      <c r="AC280" s="11"/>
      <c r="AD280" s="11"/>
      <c r="AE280" s="11"/>
      <c r="AF280" s="11"/>
      <c r="AG280" s="11"/>
      <c r="AH280" s="11"/>
      <c r="AI280" s="11"/>
      <c r="AJ280" s="11"/>
    </row>
    <row r="281" ht="14.2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  <c r="W281" s="11"/>
      <c r="X281" s="11"/>
      <c r="Y281" s="11"/>
      <c r="Z281" s="11"/>
      <c r="AA281" s="11"/>
      <c r="AB281" s="11"/>
      <c r="AC281" s="11"/>
      <c r="AD281" s="11"/>
      <c r="AE281" s="11"/>
      <c r="AF281" s="11"/>
      <c r="AG281" s="11"/>
      <c r="AH281" s="11"/>
      <c r="AI281" s="11"/>
      <c r="AJ281" s="11"/>
    </row>
    <row r="282" ht="14.2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  <c r="W282" s="11"/>
      <c r="X282" s="11"/>
      <c r="Y282" s="11"/>
      <c r="Z282" s="11"/>
      <c r="AA282" s="11"/>
      <c r="AB282" s="11"/>
      <c r="AC282" s="11"/>
      <c r="AD282" s="11"/>
      <c r="AE282" s="11"/>
      <c r="AF282" s="11"/>
      <c r="AG282" s="11"/>
      <c r="AH282" s="11"/>
      <c r="AI282" s="11"/>
      <c r="AJ282" s="11"/>
    </row>
    <row r="283" ht="14.2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  <c r="W283" s="11"/>
      <c r="X283" s="11"/>
      <c r="Y283" s="11"/>
      <c r="Z283" s="11"/>
      <c r="AA283" s="11"/>
      <c r="AB283" s="11"/>
      <c r="AC283" s="11"/>
      <c r="AD283" s="11"/>
      <c r="AE283" s="11"/>
      <c r="AF283" s="11"/>
      <c r="AG283" s="11"/>
      <c r="AH283" s="11"/>
      <c r="AI283" s="11"/>
      <c r="AJ283" s="11"/>
    </row>
    <row r="284" ht="14.2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  <c r="W284" s="11"/>
      <c r="X284" s="11"/>
      <c r="Y284" s="11"/>
      <c r="Z284" s="11"/>
      <c r="AA284" s="11"/>
      <c r="AB284" s="11"/>
      <c r="AC284" s="11"/>
      <c r="AD284" s="11"/>
      <c r="AE284" s="11"/>
      <c r="AF284" s="11"/>
      <c r="AG284" s="11"/>
      <c r="AH284" s="11"/>
      <c r="AI284" s="11"/>
      <c r="AJ284" s="11"/>
    </row>
    <row r="285" ht="14.2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  <c r="W285" s="11"/>
      <c r="X285" s="11"/>
      <c r="Y285" s="11"/>
      <c r="Z285" s="11"/>
      <c r="AA285" s="11"/>
      <c r="AB285" s="11"/>
      <c r="AC285" s="11"/>
      <c r="AD285" s="11"/>
      <c r="AE285" s="11"/>
      <c r="AF285" s="11"/>
      <c r="AG285" s="11"/>
      <c r="AH285" s="11"/>
      <c r="AI285" s="11"/>
      <c r="AJ285" s="11"/>
    </row>
    <row r="286" ht="14.2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</row>
    <row r="287" ht="14.2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  <c r="W287" s="11"/>
      <c r="X287" s="11"/>
      <c r="Y287" s="11"/>
      <c r="Z287" s="11"/>
      <c r="AA287" s="11"/>
      <c r="AB287" s="11"/>
      <c r="AC287" s="11"/>
      <c r="AD287" s="11"/>
      <c r="AE287" s="11"/>
      <c r="AF287" s="11"/>
      <c r="AG287" s="11"/>
      <c r="AH287" s="11"/>
      <c r="AI287" s="11"/>
      <c r="AJ287" s="11"/>
    </row>
    <row r="288" ht="14.2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  <c r="W288" s="11"/>
      <c r="X288" s="11"/>
      <c r="Y288" s="11"/>
      <c r="Z288" s="11"/>
      <c r="AA288" s="11"/>
      <c r="AB288" s="11"/>
      <c r="AC288" s="11"/>
      <c r="AD288" s="11"/>
      <c r="AE288" s="11"/>
      <c r="AF288" s="11"/>
      <c r="AG288" s="11"/>
      <c r="AH288" s="11"/>
      <c r="AI288" s="11"/>
      <c r="AJ288" s="11"/>
    </row>
    <row r="289" ht="14.2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11"/>
      <c r="AA289" s="11"/>
      <c r="AB289" s="11"/>
      <c r="AC289" s="11"/>
      <c r="AD289" s="11"/>
      <c r="AE289" s="11"/>
      <c r="AF289" s="11"/>
      <c r="AG289" s="11"/>
      <c r="AH289" s="11"/>
      <c r="AI289" s="11"/>
      <c r="AJ289" s="11"/>
    </row>
    <row r="290" ht="14.2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  <c r="W290" s="11"/>
      <c r="X290" s="11"/>
      <c r="Y290" s="11"/>
      <c r="Z290" s="11"/>
      <c r="AA290" s="11"/>
      <c r="AB290" s="11"/>
      <c r="AC290" s="11"/>
      <c r="AD290" s="11"/>
      <c r="AE290" s="11"/>
      <c r="AF290" s="11"/>
      <c r="AG290" s="11"/>
      <c r="AH290" s="11"/>
      <c r="AI290" s="11"/>
      <c r="AJ290" s="11"/>
    </row>
    <row r="291" ht="14.2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  <c r="W291" s="11"/>
      <c r="X291" s="11"/>
      <c r="Y291" s="11"/>
      <c r="Z291" s="11"/>
      <c r="AA291" s="11"/>
      <c r="AB291" s="11"/>
      <c r="AC291" s="11"/>
      <c r="AD291" s="11"/>
      <c r="AE291" s="11"/>
      <c r="AF291" s="11"/>
      <c r="AG291" s="11"/>
      <c r="AH291" s="11"/>
      <c r="AI291" s="11"/>
      <c r="AJ291" s="11"/>
    </row>
    <row r="292" ht="14.2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  <c r="W292" s="11"/>
      <c r="X292" s="11"/>
      <c r="Y292" s="11"/>
      <c r="Z292" s="11"/>
      <c r="AA292" s="11"/>
      <c r="AB292" s="11"/>
      <c r="AC292" s="11"/>
      <c r="AD292" s="11"/>
      <c r="AE292" s="11"/>
      <c r="AF292" s="11"/>
      <c r="AG292" s="11"/>
      <c r="AH292" s="11"/>
      <c r="AI292" s="11"/>
      <c r="AJ292" s="11"/>
    </row>
    <row r="293" ht="14.2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  <c r="W293" s="11"/>
      <c r="X293" s="11"/>
      <c r="Y293" s="11"/>
      <c r="Z293" s="11"/>
      <c r="AA293" s="11"/>
      <c r="AB293" s="11"/>
      <c r="AC293" s="11"/>
      <c r="AD293" s="11"/>
      <c r="AE293" s="11"/>
      <c r="AF293" s="11"/>
      <c r="AG293" s="11"/>
      <c r="AH293" s="11"/>
      <c r="AI293" s="11"/>
      <c r="AJ293" s="11"/>
    </row>
    <row r="294" ht="14.2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  <c r="W294" s="11"/>
      <c r="X294" s="11"/>
      <c r="Y294" s="11"/>
      <c r="Z294" s="11"/>
      <c r="AA294" s="11"/>
      <c r="AB294" s="11"/>
      <c r="AC294" s="11"/>
      <c r="AD294" s="11"/>
      <c r="AE294" s="11"/>
      <c r="AF294" s="11"/>
      <c r="AG294" s="11"/>
      <c r="AH294" s="11"/>
      <c r="AI294" s="11"/>
      <c r="AJ294" s="11"/>
    </row>
    <row r="295" ht="14.2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  <c r="W295" s="11"/>
      <c r="X295" s="11"/>
      <c r="Y295" s="11"/>
      <c r="Z295" s="11"/>
      <c r="AA295" s="11"/>
      <c r="AB295" s="11"/>
      <c r="AC295" s="11"/>
      <c r="AD295" s="11"/>
      <c r="AE295" s="11"/>
      <c r="AF295" s="11"/>
      <c r="AG295" s="11"/>
      <c r="AH295" s="11"/>
      <c r="AI295" s="11"/>
      <c r="AJ295" s="11"/>
    </row>
    <row r="296" ht="14.2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  <c r="W296" s="11"/>
      <c r="X296" s="11"/>
      <c r="Y296" s="11"/>
      <c r="Z296" s="11"/>
      <c r="AA296" s="11"/>
      <c r="AB296" s="11"/>
      <c r="AC296" s="11"/>
      <c r="AD296" s="11"/>
      <c r="AE296" s="11"/>
      <c r="AF296" s="11"/>
      <c r="AG296" s="11"/>
      <c r="AH296" s="11"/>
      <c r="AI296" s="11"/>
      <c r="AJ296" s="11"/>
    </row>
    <row r="297" ht="14.2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  <c r="W297" s="11"/>
      <c r="X297" s="11"/>
      <c r="Y297" s="11"/>
      <c r="Z297" s="11"/>
      <c r="AA297" s="11"/>
      <c r="AB297" s="11"/>
      <c r="AC297" s="11"/>
      <c r="AD297" s="11"/>
      <c r="AE297" s="11"/>
      <c r="AF297" s="11"/>
      <c r="AG297" s="11"/>
      <c r="AH297" s="11"/>
      <c r="AI297" s="11"/>
      <c r="AJ297" s="11"/>
    </row>
    <row r="298" ht="14.2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  <c r="W298" s="11"/>
      <c r="X298" s="11"/>
      <c r="Y298" s="11"/>
      <c r="Z298" s="11"/>
      <c r="AA298" s="11"/>
      <c r="AB298" s="11"/>
      <c r="AC298" s="11"/>
      <c r="AD298" s="11"/>
      <c r="AE298" s="11"/>
      <c r="AF298" s="11"/>
      <c r="AG298" s="11"/>
      <c r="AH298" s="11"/>
      <c r="AI298" s="11"/>
      <c r="AJ298" s="11"/>
    </row>
    <row r="299" ht="14.2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  <c r="W299" s="11"/>
      <c r="X299" s="11"/>
      <c r="Y299" s="11"/>
      <c r="Z299" s="11"/>
      <c r="AA299" s="11"/>
      <c r="AB299" s="11"/>
      <c r="AC299" s="11"/>
      <c r="AD299" s="11"/>
      <c r="AE299" s="11"/>
      <c r="AF299" s="11"/>
      <c r="AG299" s="11"/>
      <c r="AH299" s="11"/>
      <c r="AI299" s="11"/>
      <c r="AJ299" s="11"/>
    </row>
    <row r="300" ht="14.2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  <c r="W300" s="11"/>
      <c r="X300" s="11"/>
      <c r="Y300" s="11"/>
      <c r="Z300" s="11"/>
      <c r="AA300" s="11"/>
      <c r="AB300" s="11"/>
      <c r="AC300" s="11"/>
      <c r="AD300" s="11"/>
      <c r="AE300" s="11"/>
      <c r="AF300" s="11"/>
      <c r="AG300" s="11"/>
      <c r="AH300" s="11"/>
      <c r="AI300" s="11"/>
      <c r="AJ300" s="11"/>
    </row>
    <row r="301" ht="14.2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  <c r="W301" s="11"/>
      <c r="X301" s="11"/>
      <c r="Y301" s="11"/>
      <c r="Z301" s="11"/>
      <c r="AA301" s="11"/>
      <c r="AB301" s="11"/>
      <c r="AC301" s="11"/>
      <c r="AD301" s="11"/>
      <c r="AE301" s="11"/>
      <c r="AF301" s="11"/>
      <c r="AG301" s="11"/>
      <c r="AH301" s="11"/>
      <c r="AI301" s="11"/>
      <c r="AJ301" s="11"/>
    </row>
    <row r="302" ht="14.2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11"/>
      <c r="AA302" s="11"/>
      <c r="AB302" s="11"/>
      <c r="AC302" s="11"/>
      <c r="AD302" s="11"/>
      <c r="AE302" s="11"/>
      <c r="AF302" s="11"/>
      <c r="AG302" s="11"/>
      <c r="AH302" s="11"/>
      <c r="AI302" s="11"/>
      <c r="AJ302" s="11"/>
    </row>
    <row r="303" ht="14.2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  <c r="W303" s="11"/>
      <c r="X303" s="11"/>
      <c r="Y303" s="11"/>
      <c r="Z303" s="11"/>
      <c r="AA303" s="11"/>
      <c r="AB303" s="11"/>
      <c r="AC303" s="11"/>
      <c r="AD303" s="11"/>
      <c r="AE303" s="11"/>
      <c r="AF303" s="11"/>
      <c r="AG303" s="11"/>
      <c r="AH303" s="11"/>
      <c r="AI303" s="11"/>
      <c r="AJ303" s="11"/>
    </row>
    <row r="304" ht="14.2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  <c r="W304" s="11"/>
      <c r="X304" s="11"/>
      <c r="Y304" s="11"/>
      <c r="Z304" s="11"/>
      <c r="AA304" s="11"/>
      <c r="AB304" s="11"/>
      <c r="AC304" s="11"/>
      <c r="AD304" s="11"/>
      <c r="AE304" s="11"/>
      <c r="AF304" s="11"/>
      <c r="AG304" s="11"/>
      <c r="AH304" s="11"/>
      <c r="AI304" s="11"/>
      <c r="AJ304" s="11"/>
    </row>
    <row r="305" ht="14.2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  <c r="W305" s="11"/>
      <c r="X305" s="11"/>
      <c r="Y305" s="11"/>
      <c r="Z305" s="11"/>
      <c r="AA305" s="11"/>
      <c r="AB305" s="11"/>
      <c r="AC305" s="11"/>
      <c r="AD305" s="11"/>
      <c r="AE305" s="11"/>
      <c r="AF305" s="11"/>
      <c r="AG305" s="11"/>
      <c r="AH305" s="11"/>
      <c r="AI305" s="11"/>
      <c r="AJ305" s="11"/>
    </row>
    <row r="306" ht="14.2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  <c r="W306" s="11"/>
      <c r="X306" s="11"/>
      <c r="Y306" s="11"/>
      <c r="Z306" s="11"/>
      <c r="AA306" s="11"/>
      <c r="AB306" s="11"/>
      <c r="AC306" s="11"/>
      <c r="AD306" s="11"/>
      <c r="AE306" s="11"/>
      <c r="AF306" s="11"/>
      <c r="AG306" s="11"/>
      <c r="AH306" s="11"/>
      <c r="AI306" s="11"/>
      <c r="AJ306" s="11"/>
    </row>
    <row r="307" ht="14.2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  <c r="W307" s="11"/>
      <c r="X307" s="11"/>
      <c r="Y307" s="11"/>
      <c r="Z307" s="11"/>
      <c r="AA307" s="11"/>
      <c r="AB307" s="11"/>
      <c r="AC307" s="11"/>
      <c r="AD307" s="11"/>
      <c r="AE307" s="11"/>
      <c r="AF307" s="11"/>
      <c r="AG307" s="11"/>
      <c r="AH307" s="11"/>
      <c r="AI307" s="11"/>
      <c r="AJ307" s="11"/>
    </row>
    <row r="308" ht="14.2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  <c r="W308" s="11"/>
      <c r="X308" s="11"/>
      <c r="Y308" s="11"/>
      <c r="Z308" s="11"/>
      <c r="AA308" s="11"/>
      <c r="AB308" s="11"/>
      <c r="AC308" s="11"/>
      <c r="AD308" s="11"/>
      <c r="AE308" s="11"/>
      <c r="AF308" s="11"/>
      <c r="AG308" s="11"/>
      <c r="AH308" s="11"/>
      <c r="AI308" s="11"/>
      <c r="AJ308" s="11"/>
    </row>
    <row r="309" ht="14.2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  <c r="W309" s="11"/>
      <c r="X309" s="11"/>
      <c r="Y309" s="11"/>
      <c r="Z309" s="11"/>
      <c r="AA309" s="11"/>
      <c r="AB309" s="11"/>
      <c r="AC309" s="11"/>
      <c r="AD309" s="11"/>
      <c r="AE309" s="11"/>
      <c r="AF309" s="11"/>
      <c r="AG309" s="11"/>
      <c r="AH309" s="11"/>
      <c r="AI309" s="11"/>
      <c r="AJ309" s="11"/>
    </row>
    <row r="310" ht="14.2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  <c r="W310" s="11"/>
      <c r="X310" s="11"/>
      <c r="Y310" s="11"/>
      <c r="Z310" s="11"/>
      <c r="AA310" s="11"/>
      <c r="AB310" s="11"/>
      <c r="AC310" s="11"/>
      <c r="AD310" s="11"/>
      <c r="AE310" s="11"/>
      <c r="AF310" s="11"/>
      <c r="AG310" s="11"/>
      <c r="AH310" s="11"/>
      <c r="AI310" s="11"/>
      <c r="AJ310" s="11"/>
    </row>
    <row r="311" ht="14.2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</row>
    <row r="312" ht="14.2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  <c r="W312" s="11"/>
      <c r="X312" s="11"/>
      <c r="Y312" s="11"/>
      <c r="Z312" s="11"/>
      <c r="AA312" s="11"/>
      <c r="AB312" s="11"/>
      <c r="AC312" s="11"/>
      <c r="AD312" s="11"/>
      <c r="AE312" s="11"/>
      <c r="AF312" s="11"/>
      <c r="AG312" s="11"/>
      <c r="AH312" s="11"/>
      <c r="AI312" s="11"/>
      <c r="AJ312" s="11"/>
    </row>
    <row r="313" ht="14.2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  <c r="W313" s="11"/>
      <c r="X313" s="11"/>
      <c r="Y313" s="11"/>
      <c r="Z313" s="11"/>
      <c r="AA313" s="11"/>
      <c r="AB313" s="11"/>
      <c r="AC313" s="11"/>
      <c r="AD313" s="11"/>
      <c r="AE313" s="11"/>
      <c r="AF313" s="11"/>
      <c r="AG313" s="11"/>
      <c r="AH313" s="11"/>
      <c r="AI313" s="11"/>
      <c r="AJ313" s="11"/>
    </row>
    <row r="314" ht="14.2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</row>
    <row r="315" ht="14.2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  <c r="Z315" s="11"/>
      <c r="AA315" s="11"/>
      <c r="AB315" s="11"/>
      <c r="AC315" s="11"/>
      <c r="AD315" s="11"/>
      <c r="AE315" s="11"/>
      <c r="AF315" s="11"/>
      <c r="AG315" s="11"/>
      <c r="AH315" s="11"/>
      <c r="AI315" s="11"/>
      <c r="AJ315" s="11"/>
    </row>
    <row r="316" ht="14.2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11"/>
      <c r="AA316" s="11"/>
      <c r="AB316" s="11"/>
      <c r="AC316" s="11"/>
      <c r="AD316" s="11"/>
      <c r="AE316" s="11"/>
      <c r="AF316" s="11"/>
      <c r="AG316" s="11"/>
      <c r="AH316" s="11"/>
      <c r="AI316" s="11"/>
      <c r="AJ316" s="11"/>
    </row>
    <row r="317" ht="14.2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  <c r="W317" s="11"/>
      <c r="X317" s="11"/>
      <c r="Y317" s="11"/>
      <c r="Z317" s="11"/>
      <c r="AA317" s="11"/>
      <c r="AB317" s="11"/>
      <c r="AC317" s="11"/>
      <c r="AD317" s="11"/>
      <c r="AE317" s="11"/>
      <c r="AF317" s="11"/>
      <c r="AG317" s="11"/>
      <c r="AH317" s="11"/>
      <c r="AI317" s="11"/>
      <c r="AJ317" s="11"/>
    </row>
    <row r="318" ht="14.2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  <c r="W318" s="11"/>
      <c r="X318" s="11"/>
      <c r="Y318" s="11"/>
      <c r="Z318" s="11"/>
      <c r="AA318" s="11"/>
      <c r="AB318" s="11"/>
      <c r="AC318" s="11"/>
      <c r="AD318" s="11"/>
      <c r="AE318" s="11"/>
      <c r="AF318" s="11"/>
      <c r="AG318" s="11"/>
      <c r="AH318" s="11"/>
      <c r="AI318" s="11"/>
      <c r="AJ318" s="11"/>
    </row>
    <row r="319" ht="14.2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  <c r="W319" s="11"/>
      <c r="X319" s="11"/>
      <c r="Y319" s="11"/>
      <c r="Z319" s="11"/>
      <c r="AA319" s="11"/>
      <c r="AB319" s="11"/>
      <c r="AC319" s="11"/>
      <c r="AD319" s="11"/>
      <c r="AE319" s="11"/>
      <c r="AF319" s="11"/>
      <c r="AG319" s="11"/>
      <c r="AH319" s="11"/>
      <c r="AI319" s="11"/>
      <c r="AJ319" s="11"/>
    </row>
    <row r="320" ht="14.2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  <c r="W320" s="11"/>
      <c r="X320" s="11"/>
      <c r="Y320" s="11"/>
      <c r="Z320" s="11"/>
      <c r="AA320" s="11"/>
      <c r="AB320" s="11"/>
      <c r="AC320" s="11"/>
      <c r="AD320" s="11"/>
      <c r="AE320" s="11"/>
      <c r="AF320" s="11"/>
      <c r="AG320" s="11"/>
      <c r="AH320" s="11"/>
      <c r="AI320" s="11"/>
      <c r="AJ320" s="11"/>
    </row>
    <row r="321" ht="14.2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  <c r="W321" s="11"/>
      <c r="X321" s="11"/>
      <c r="Y321" s="11"/>
      <c r="Z321" s="11"/>
      <c r="AA321" s="11"/>
      <c r="AB321" s="11"/>
      <c r="AC321" s="11"/>
      <c r="AD321" s="11"/>
      <c r="AE321" s="11"/>
      <c r="AF321" s="11"/>
      <c r="AG321" s="11"/>
      <c r="AH321" s="11"/>
      <c r="AI321" s="11"/>
      <c r="AJ321" s="11"/>
    </row>
    <row r="322" ht="14.2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  <c r="W322" s="11"/>
      <c r="X322" s="11"/>
      <c r="Y322" s="11"/>
      <c r="Z322" s="11"/>
      <c r="AA322" s="11"/>
      <c r="AB322" s="11"/>
      <c r="AC322" s="11"/>
      <c r="AD322" s="11"/>
      <c r="AE322" s="11"/>
      <c r="AF322" s="11"/>
      <c r="AG322" s="11"/>
      <c r="AH322" s="11"/>
      <c r="AI322" s="11"/>
      <c r="AJ322" s="11"/>
    </row>
    <row r="323" ht="14.2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  <c r="W323" s="11"/>
      <c r="X323" s="11"/>
      <c r="Y323" s="11"/>
      <c r="Z323" s="11"/>
      <c r="AA323" s="11"/>
      <c r="AB323" s="11"/>
      <c r="AC323" s="11"/>
      <c r="AD323" s="11"/>
      <c r="AE323" s="11"/>
      <c r="AF323" s="11"/>
      <c r="AG323" s="11"/>
      <c r="AH323" s="11"/>
      <c r="AI323" s="11"/>
      <c r="AJ323" s="11"/>
    </row>
    <row r="324" ht="14.2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  <c r="W324" s="11"/>
      <c r="X324" s="11"/>
      <c r="Y324" s="11"/>
      <c r="Z324" s="11"/>
      <c r="AA324" s="11"/>
      <c r="AB324" s="11"/>
      <c r="AC324" s="11"/>
      <c r="AD324" s="11"/>
      <c r="AE324" s="11"/>
      <c r="AF324" s="11"/>
      <c r="AG324" s="11"/>
      <c r="AH324" s="11"/>
      <c r="AI324" s="11"/>
      <c r="AJ324" s="11"/>
    </row>
    <row r="325" ht="14.2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  <c r="W325" s="11"/>
      <c r="X325" s="11"/>
      <c r="Y325" s="11"/>
      <c r="Z325" s="11"/>
      <c r="AA325" s="11"/>
      <c r="AB325" s="11"/>
      <c r="AC325" s="11"/>
      <c r="AD325" s="11"/>
      <c r="AE325" s="11"/>
      <c r="AF325" s="11"/>
      <c r="AG325" s="11"/>
      <c r="AH325" s="11"/>
      <c r="AI325" s="11"/>
      <c r="AJ325" s="11"/>
    </row>
    <row r="326" ht="14.2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  <c r="W326" s="11"/>
      <c r="X326" s="11"/>
      <c r="Y326" s="11"/>
      <c r="Z326" s="11"/>
      <c r="AA326" s="11"/>
      <c r="AB326" s="11"/>
      <c r="AC326" s="11"/>
      <c r="AD326" s="11"/>
      <c r="AE326" s="11"/>
      <c r="AF326" s="11"/>
      <c r="AG326" s="11"/>
      <c r="AH326" s="11"/>
      <c r="AI326" s="11"/>
      <c r="AJ326" s="11"/>
    </row>
    <row r="327" ht="14.2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  <c r="W327" s="11"/>
      <c r="X327" s="11"/>
      <c r="Y327" s="11"/>
      <c r="Z327" s="11"/>
      <c r="AA327" s="11"/>
      <c r="AB327" s="11"/>
      <c r="AC327" s="11"/>
      <c r="AD327" s="11"/>
      <c r="AE327" s="11"/>
      <c r="AF327" s="11"/>
      <c r="AG327" s="11"/>
      <c r="AH327" s="11"/>
      <c r="AI327" s="11"/>
      <c r="AJ327" s="11"/>
    </row>
    <row r="328" ht="14.2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  <c r="W328" s="11"/>
      <c r="X328" s="11"/>
      <c r="Y328" s="11"/>
      <c r="Z328" s="11"/>
      <c r="AA328" s="11"/>
      <c r="AB328" s="11"/>
      <c r="AC328" s="11"/>
      <c r="AD328" s="11"/>
      <c r="AE328" s="11"/>
      <c r="AF328" s="11"/>
      <c r="AG328" s="11"/>
      <c r="AH328" s="11"/>
      <c r="AI328" s="11"/>
      <c r="AJ328" s="11"/>
    </row>
    <row r="329" ht="14.2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  <c r="W329" s="11"/>
      <c r="X329" s="11"/>
      <c r="Y329" s="11"/>
      <c r="Z329" s="11"/>
      <c r="AA329" s="11"/>
      <c r="AB329" s="11"/>
      <c r="AC329" s="11"/>
      <c r="AD329" s="11"/>
      <c r="AE329" s="11"/>
      <c r="AF329" s="11"/>
      <c r="AG329" s="11"/>
      <c r="AH329" s="11"/>
      <c r="AI329" s="11"/>
      <c r="AJ329" s="11"/>
    </row>
    <row r="330" ht="14.2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  <c r="W330" s="11"/>
      <c r="X330" s="11"/>
      <c r="Y330" s="11"/>
      <c r="Z330" s="11"/>
      <c r="AA330" s="11"/>
      <c r="AB330" s="11"/>
      <c r="AC330" s="11"/>
      <c r="AD330" s="11"/>
      <c r="AE330" s="11"/>
      <c r="AF330" s="11"/>
      <c r="AG330" s="11"/>
      <c r="AH330" s="11"/>
      <c r="AI330" s="11"/>
      <c r="AJ330" s="11"/>
    </row>
    <row r="331" ht="14.2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  <c r="W331" s="11"/>
      <c r="X331" s="11"/>
      <c r="Y331" s="11"/>
      <c r="Z331" s="11"/>
      <c r="AA331" s="11"/>
      <c r="AB331" s="11"/>
      <c r="AC331" s="11"/>
      <c r="AD331" s="11"/>
      <c r="AE331" s="11"/>
      <c r="AF331" s="11"/>
      <c r="AG331" s="11"/>
      <c r="AH331" s="11"/>
      <c r="AI331" s="11"/>
      <c r="AJ331" s="11"/>
    </row>
    <row r="332" ht="14.2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  <c r="W332" s="11"/>
      <c r="X332" s="11"/>
      <c r="Y332" s="11"/>
      <c r="Z332" s="11"/>
      <c r="AA332" s="11"/>
      <c r="AB332" s="11"/>
      <c r="AC332" s="11"/>
      <c r="AD332" s="11"/>
      <c r="AE332" s="11"/>
      <c r="AF332" s="11"/>
      <c r="AG332" s="11"/>
      <c r="AH332" s="11"/>
      <c r="AI332" s="11"/>
      <c r="AJ332" s="11"/>
    </row>
    <row r="333" ht="14.2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  <c r="W333" s="11"/>
      <c r="X333" s="11"/>
      <c r="Y333" s="11"/>
      <c r="Z333" s="11"/>
      <c r="AA333" s="11"/>
      <c r="AB333" s="11"/>
      <c r="AC333" s="11"/>
      <c r="AD333" s="11"/>
      <c r="AE333" s="11"/>
      <c r="AF333" s="11"/>
      <c r="AG333" s="11"/>
      <c r="AH333" s="11"/>
      <c r="AI333" s="11"/>
      <c r="AJ333" s="11"/>
    </row>
    <row r="334" ht="14.2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  <c r="W334" s="11"/>
      <c r="X334" s="11"/>
      <c r="Y334" s="11"/>
      <c r="Z334" s="11"/>
      <c r="AA334" s="11"/>
      <c r="AB334" s="11"/>
      <c r="AC334" s="11"/>
      <c r="AD334" s="11"/>
      <c r="AE334" s="11"/>
      <c r="AF334" s="11"/>
      <c r="AG334" s="11"/>
      <c r="AH334" s="11"/>
      <c r="AI334" s="11"/>
      <c r="AJ334" s="11"/>
    </row>
    <row r="335" ht="14.2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  <c r="W335" s="11"/>
      <c r="X335" s="11"/>
      <c r="Y335" s="11"/>
      <c r="Z335" s="11"/>
      <c r="AA335" s="11"/>
      <c r="AB335" s="11"/>
      <c r="AC335" s="11"/>
      <c r="AD335" s="11"/>
      <c r="AE335" s="11"/>
      <c r="AF335" s="11"/>
      <c r="AG335" s="11"/>
      <c r="AH335" s="11"/>
      <c r="AI335" s="11"/>
      <c r="AJ335" s="11"/>
    </row>
    <row r="336" ht="14.2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  <c r="W336" s="11"/>
      <c r="X336" s="11"/>
      <c r="Y336" s="11"/>
      <c r="Z336" s="11"/>
      <c r="AA336" s="11"/>
      <c r="AB336" s="11"/>
      <c r="AC336" s="11"/>
      <c r="AD336" s="11"/>
      <c r="AE336" s="11"/>
      <c r="AF336" s="11"/>
      <c r="AG336" s="11"/>
      <c r="AH336" s="11"/>
      <c r="AI336" s="11"/>
      <c r="AJ336" s="11"/>
    </row>
    <row r="337" ht="14.2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  <c r="W337" s="11"/>
      <c r="X337" s="11"/>
      <c r="Y337" s="11"/>
      <c r="Z337" s="11"/>
      <c r="AA337" s="11"/>
      <c r="AB337" s="11"/>
      <c r="AC337" s="11"/>
      <c r="AD337" s="11"/>
      <c r="AE337" s="11"/>
      <c r="AF337" s="11"/>
      <c r="AG337" s="11"/>
      <c r="AH337" s="11"/>
      <c r="AI337" s="11"/>
      <c r="AJ337" s="11"/>
    </row>
    <row r="338" ht="14.2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  <c r="W338" s="11"/>
      <c r="X338" s="11"/>
      <c r="Y338" s="11"/>
      <c r="Z338" s="11"/>
      <c r="AA338" s="11"/>
      <c r="AB338" s="11"/>
      <c r="AC338" s="11"/>
      <c r="AD338" s="11"/>
      <c r="AE338" s="11"/>
      <c r="AF338" s="11"/>
      <c r="AG338" s="11"/>
      <c r="AH338" s="11"/>
      <c r="AI338" s="11"/>
      <c r="AJ338" s="11"/>
    </row>
    <row r="339" ht="14.2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  <c r="W339" s="11"/>
      <c r="X339" s="11"/>
      <c r="Y339" s="11"/>
      <c r="Z339" s="11"/>
      <c r="AA339" s="11"/>
      <c r="AB339" s="11"/>
      <c r="AC339" s="11"/>
      <c r="AD339" s="11"/>
      <c r="AE339" s="11"/>
      <c r="AF339" s="11"/>
      <c r="AG339" s="11"/>
      <c r="AH339" s="11"/>
      <c r="AI339" s="11"/>
      <c r="AJ339" s="11"/>
    </row>
    <row r="340" ht="14.2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  <c r="W340" s="11"/>
      <c r="X340" s="11"/>
      <c r="Y340" s="11"/>
      <c r="Z340" s="11"/>
      <c r="AA340" s="11"/>
      <c r="AB340" s="11"/>
      <c r="AC340" s="11"/>
      <c r="AD340" s="11"/>
      <c r="AE340" s="11"/>
      <c r="AF340" s="11"/>
      <c r="AG340" s="11"/>
      <c r="AH340" s="11"/>
      <c r="AI340" s="11"/>
      <c r="AJ340" s="11"/>
    </row>
    <row r="341" ht="14.2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  <c r="W341" s="11"/>
      <c r="X341" s="11"/>
      <c r="Y341" s="11"/>
      <c r="Z341" s="11"/>
      <c r="AA341" s="11"/>
      <c r="AB341" s="11"/>
      <c r="AC341" s="11"/>
      <c r="AD341" s="11"/>
      <c r="AE341" s="11"/>
      <c r="AF341" s="11"/>
      <c r="AG341" s="11"/>
      <c r="AH341" s="11"/>
      <c r="AI341" s="11"/>
      <c r="AJ341" s="11"/>
    </row>
    <row r="342" ht="14.2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</row>
    <row r="343" ht="14.2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  <c r="W343" s="11"/>
      <c r="X343" s="11"/>
      <c r="Y343" s="11"/>
      <c r="Z343" s="11"/>
      <c r="AA343" s="11"/>
      <c r="AB343" s="11"/>
      <c r="AC343" s="11"/>
      <c r="AD343" s="11"/>
      <c r="AE343" s="11"/>
      <c r="AF343" s="11"/>
      <c r="AG343" s="11"/>
      <c r="AH343" s="11"/>
      <c r="AI343" s="11"/>
      <c r="AJ343" s="11"/>
    </row>
    <row r="344" ht="14.2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  <c r="W344" s="11"/>
      <c r="X344" s="11"/>
      <c r="Y344" s="11"/>
      <c r="Z344" s="11"/>
      <c r="AA344" s="11"/>
      <c r="AB344" s="11"/>
      <c r="AC344" s="11"/>
      <c r="AD344" s="11"/>
      <c r="AE344" s="11"/>
      <c r="AF344" s="11"/>
      <c r="AG344" s="11"/>
      <c r="AH344" s="11"/>
      <c r="AI344" s="11"/>
      <c r="AJ344" s="11"/>
    </row>
    <row r="345" ht="14.2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  <c r="W345" s="11"/>
      <c r="X345" s="11"/>
      <c r="Y345" s="11"/>
      <c r="Z345" s="11"/>
      <c r="AA345" s="11"/>
      <c r="AB345" s="11"/>
      <c r="AC345" s="11"/>
      <c r="AD345" s="11"/>
      <c r="AE345" s="11"/>
      <c r="AF345" s="11"/>
      <c r="AG345" s="11"/>
      <c r="AH345" s="11"/>
      <c r="AI345" s="11"/>
      <c r="AJ345" s="11"/>
    </row>
    <row r="346" ht="14.2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  <c r="W346" s="11"/>
      <c r="X346" s="11"/>
      <c r="Y346" s="11"/>
      <c r="Z346" s="11"/>
      <c r="AA346" s="11"/>
      <c r="AB346" s="11"/>
      <c r="AC346" s="11"/>
      <c r="AD346" s="11"/>
      <c r="AE346" s="11"/>
      <c r="AF346" s="11"/>
      <c r="AG346" s="11"/>
      <c r="AH346" s="11"/>
      <c r="AI346" s="11"/>
      <c r="AJ346" s="11"/>
    </row>
    <row r="347" ht="14.2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  <c r="W347" s="11"/>
      <c r="X347" s="11"/>
      <c r="Y347" s="11"/>
      <c r="Z347" s="11"/>
      <c r="AA347" s="11"/>
      <c r="AB347" s="11"/>
      <c r="AC347" s="11"/>
      <c r="AD347" s="11"/>
      <c r="AE347" s="11"/>
      <c r="AF347" s="11"/>
      <c r="AG347" s="11"/>
      <c r="AH347" s="11"/>
      <c r="AI347" s="11"/>
      <c r="AJ347" s="11"/>
    </row>
    <row r="348" ht="14.2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  <c r="AI348" s="11"/>
      <c r="AJ348" s="11"/>
    </row>
    <row r="349" ht="14.2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  <c r="W349" s="11"/>
      <c r="X349" s="11"/>
      <c r="Y349" s="11"/>
      <c r="Z349" s="11"/>
      <c r="AA349" s="11"/>
      <c r="AB349" s="11"/>
      <c r="AC349" s="11"/>
      <c r="AD349" s="11"/>
      <c r="AE349" s="11"/>
      <c r="AF349" s="11"/>
      <c r="AG349" s="11"/>
      <c r="AH349" s="11"/>
      <c r="AI349" s="11"/>
      <c r="AJ349" s="11"/>
    </row>
    <row r="350" ht="14.2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  <c r="AI350" s="11"/>
      <c r="AJ350" s="11"/>
    </row>
    <row r="351" ht="14.2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</row>
    <row r="352" ht="14.2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</row>
    <row r="353" ht="14.2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</row>
    <row r="354" ht="14.2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  <c r="W354" s="11"/>
      <c r="X354" s="11"/>
      <c r="Y354" s="11"/>
      <c r="Z354" s="11"/>
      <c r="AA354" s="11"/>
      <c r="AB354" s="11"/>
      <c r="AC354" s="11"/>
      <c r="AD354" s="11"/>
      <c r="AE354" s="11"/>
      <c r="AF354" s="11"/>
      <c r="AG354" s="11"/>
      <c r="AH354" s="11"/>
      <c r="AI354" s="11"/>
      <c r="AJ354" s="11"/>
    </row>
    <row r="355" ht="14.2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  <c r="W355" s="11"/>
      <c r="X355" s="11"/>
      <c r="Y355" s="11"/>
      <c r="Z355" s="11"/>
      <c r="AA355" s="11"/>
      <c r="AB355" s="11"/>
      <c r="AC355" s="11"/>
      <c r="AD355" s="11"/>
      <c r="AE355" s="11"/>
      <c r="AF355" s="11"/>
      <c r="AG355" s="11"/>
      <c r="AH355" s="11"/>
      <c r="AI355" s="11"/>
      <c r="AJ355" s="11"/>
    </row>
    <row r="356" ht="14.2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  <c r="W356" s="11"/>
      <c r="X356" s="11"/>
      <c r="Y356" s="11"/>
      <c r="Z356" s="11"/>
      <c r="AA356" s="11"/>
      <c r="AB356" s="11"/>
      <c r="AC356" s="11"/>
      <c r="AD356" s="11"/>
      <c r="AE356" s="11"/>
      <c r="AF356" s="11"/>
      <c r="AG356" s="11"/>
      <c r="AH356" s="11"/>
      <c r="AI356" s="11"/>
      <c r="AJ356" s="11"/>
    </row>
    <row r="357" ht="14.2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  <c r="W357" s="11"/>
      <c r="X357" s="11"/>
      <c r="Y357" s="11"/>
      <c r="Z357" s="11"/>
      <c r="AA357" s="11"/>
      <c r="AB357" s="11"/>
      <c r="AC357" s="11"/>
      <c r="AD357" s="11"/>
      <c r="AE357" s="11"/>
      <c r="AF357" s="11"/>
      <c r="AG357" s="11"/>
      <c r="AH357" s="11"/>
      <c r="AI357" s="11"/>
      <c r="AJ357" s="11"/>
    </row>
    <row r="358" ht="14.2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  <c r="W358" s="11"/>
      <c r="X358" s="11"/>
      <c r="Y358" s="11"/>
      <c r="Z358" s="11"/>
      <c r="AA358" s="11"/>
      <c r="AB358" s="11"/>
      <c r="AC358" s="11"/>
      <c r="AD358" s="11"/>
      <c r="AE358" s="11"/>
      <c r="AF358" s="11"/>
      <c r="AG358" s="11"/>
      <c r="AH358" s="11"/>
      <c r="AI358" s="11"/>
      <c r="AJ358" s="11"/>
    </row>
    <row r="359" ht="14.2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  <c r="W359" s="11"/>
      <c r="X359" s="11"/>
      <c r="Y359" s="11"/>
      <c r="Z359" s="11"/>
      <c r="AA359" s="11"/>
      <c r="AB359" s="11"/>
      <c r="AC359" s="11"/>
      <c r="AD359" s="11"/>
      <c r="AE359" s="11"/>
      <c r="AF359" s="11"/>
      <c r="AG359" s="11"/>
      <c r="AH359" s="11"/>
      <c r="AI359" s="11"/>
      <c r="AJ359" s="11"/>
    </row>
    <row r="360" ht="14.2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  <c r="W360" s="11"/>
      <c r="X360" s="11"/>
      <c r="Y360" s="11"/>
      <c r="Z360" s="11"/>
      <c r="AA360" s="11"/>
      <c r="AB360" s="11"/>
      <c r="AC360" s="11"/>
      <c r="AD360" s="11"/>
      <c r="AE360" s="11"/>
      <c r="AF360" s="11"/>
      <c r="AG360" s="11"/>
      <c r="AH360" s="11"/>
      <c r="AI360" s="11"/>
      <c r="AJ360" s="11"/>
    </row>
    <row r="361" ht="14.2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  <c r="W361" s="11"/>
      <c r="X361" s="11"/>
      <c r="Y361" s="11"/>
      <c r="Z361" s="11"/>
      <c r="AA361" s="11"/>
      <c r="AB361" s="11"/>
      <c r="AC361" s="11"/>
      <c r="AD361" s="11"/>
      <c r="AE361" s="11"/>
      <c r="AF361" s="11"/>
      <c r="AG361" s="11"/>
      <c r="AH361" s="11"/>
      <c r="AI361" s="11"/>
      <c r="AJ361" s="11"/>
    </row>
    <row r="362" ht="14.2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  <c r="W362" s="11"/>
      <c r="X362" s="11"/>
      <c r="Y362" s="11"/>
      <c r="Z362" s="11"/>
      <c r="AA362" s="11"/>
      <c r="AB362" s="11"/>
      <c r="AC362" s="11"/>
      <c r="AD362" s="11"/>
      <c r="AE362" s="11"/>
      <c r="AF362" s="11"/>
      <c r="AG362" s="11"/>
      <c r="AH362" s="11"/>
      <c r="AI362" s="11"/>
      <c r="AJ362" s="11"/>
    </row>
    <row r="363" ht="14.2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  <c r="W363" s="11"/>
      <c r="X363" s="11"/>
      <c r="Y363" s="11"/>
      <c r="Z363" s="11"/>
      <c r="AA363" s="11"/>
      <c r="AB363" s="11"/>
      <c r="AC363" s="11"/>
      <c r="AD363" s="11"/>
      <c r="AE363" s="11"/>
      <c r="AF363" s="11"/>
      <c r="AG363" s="11"/>
      <c r="AH363" s="11"/>
      <c r="AI363" s="11"/>
      <c r="AJ363" s="11"/>
    </row>
    <row r="364" ht="14.2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  <c r="W364" s="11"/>
      <c r="X364" s="11"/>
      <c r="Y364" s="11"/>
      <c r="Z364" s="11"/>
      <c r="AA364" s="11"/>
      <c r="AB364" s="11"/>
      <c r="AC364" s="11"/>
      <c r="AD364" s="11"/>
      <c r="AE364" s="11"/>
      <c r="AF364" s="11"/>
      <c r="AG364" s="11"/>
      <c r="AH364" s="11"/>
      <c r="AI364" s="11"/>
      <c r="AJ364" s="11"/>
    </row>
    <row r="365" ht="14.2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  <c r="W365" s="11"/>
      <c r="X365" s="11"/>
      <c r="Y365" s="11"/>
      <c r="Z365" s="11"/>
      <c r="AA365" s="11"/>
      <c r="AB365" s="11"/>
      <c r="AC365" s="11"/>
      <c r="AD365" s="11"/>
      <c r="AE365" s="11"/>
      <c r="AF365" s="11"/>
      <c r="AG365" s="11"/>
      <c r="AH365" s="11"/>
      <c r="AI365" s="11"/>
      <c r="AJ365" s="11"/>
    </row>
    <row r="366" ht="14.2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  <c r="W366" s="11"/>
      <c r="X366" s="11"/>
      <c r="Y366" s="11"/>
      <c r="Z366" s="11"/>
      <c r="AA366" s="11"/>
      <c r="AB366" s="11"/>
      <c r="AC366" s="11"/>
      <c r="AD366" s="11"/>
      <c r="AE366" s="11"/>
      <c r="AF366" s="11"/>
      <c r="AG366" s="11"/>
      <c r="AH366" s="11"/>
      <c r="AI366" s="11"/>
      <c r="AJ366" s="11"/>
    </row>
    <row r="367" ht="14.2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  <c r="W367" s="11"/>
      <c r="X367" s="11"/>
      <c r="Y367" s="11"/>
      <c r="Z367" s="11"/>
      <c r="AA367" s="11"/>
      <c r="AB367" s="11"/>
      <c r="AC367" s="11"/>
      <c r="AD367" s="11"/>
      <c r="AE367" s="11"/>
      <c r="AF367" s="11"/>
      <c r="AG367" s="11"/>
      <c r="AH367" s="11"/>
      <c r="AI367" s="11"/>
      <c r="AJ367" s="11"/>
    </row>
    <row r="368" ht="14.2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  <c r="W368" s="11"/>
      <c r="X368" s="11"/>
      <c r="Y368" s="11"/>
      <c r="Z368" s="11"/>
      <c r="AA368" s="11"/>
      <c r="AB368" s="11"/>
      <c r="AC368" s="11"/>
      <c r="AD368" s="11"/>
      <c r="AE368" s="11"/>
      <c r="AF368" s="11"/>
      <c r="AG368" s="11"/>
      <c r="AH368" s="11"/>
      <c r="AI368" s="11"/>
      <c r="AJ368" s="11"/>
    </row>
    <row r="369" ht="14.2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  <c r="W369" s="11"/>
      <c r="X369" s="11"/>
      <c r="Y369" s="11"/>
      <c r="Z369" s="11"/>
      <c r="AA369" s="11"/>
      <c r="AB369" s="11"/>
      <c r="AC369" s="11"/>
      <c r="AD369" s="11"/>
      <c r="AE369" s="11"/>
      <c r="AF369" s="11"/>
      <c r="AG369" s="11"/>
      <c r="AH369" s="11"/>
      <c r="AI369" s="11"/>
      <c r="AJ369" s="11"/>
    </row>
    <row r="370" ht="14.2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</row>
    <row r="371" ht="14.2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  <c r="W371" s="11"/>
      <c r="X371" s="11"/>
      <c r="Y371" s="11"/>
      <c r="Z371" s="11"/>
      <c r="AA371" s="11"/>
      <c r="AB371" s="11"/>
      <c r="AC371" s="11"/>
      <c r="AD371" s="11"/>
      <c r="AE371" s="11"/>
      <c r="AF371" s="11"/>
      <c r="AG371" s="11"/>
      <c r="AH371" s="11"/>
      <c r="AI371" s="11"/>
      <c r="AJ371" s="11"/>
    </row>
    <row r="372" ht="14.2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  <c r="W372" s="11"/>
      <c r="X372" s="11"/>
      <c r="Y372" s="11"/>
      <c r="Z372" s="11"/>
      <c r="AA372" s="11"/>
      <c r="AB372" s="11"/>
      <c r="AC372" s="11"/>
      <c r="AD372" s="11"/>
      <c r="AE372" s="11"/>
      <c r="AF372" s="11"/>
      <c r="AG372" s="11"/>
      <c r="AH372" s="11"/>
      <c r="AI372" s="11"/>
      <c r="AJ372" s="11"/>
    </row>
    <row r="373" ht="14.2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  <c r="W373" s="11"/>
      <c r="X373" s="11"/>
      <c r="Y373" s="11"/>
      <c r="Z373" s="11"/>
      <c r="AA373" s="11"/>
      <c r="AB373" s="11"/>
      <c r="AC373" s="11"/>
      <c r="AD373" s="11"/>
      <c r="AE373" s="11"/>
      <c r="AF373" s="11"/>
      <c r="AG373" s="11"/>
      <c r="AH373" s="11"/>
      <c r="AI373" s="11"/>
      <c r="AJ373" s="11"/>
    </row>
    <row r="374" ht="14.2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  <c r="W374" s="11"/>
      <c r="X374" s="11"/>
      <c r="Y374" s="11"/>
      <c r="Z374" s="11"/>
      <c r="AA374" s="11"/>
      <c r="AB374" s="11"/>
      <c r="AC374" s="11"/>
      <c r="AD374" s="11"/>
      <c r="AE374" s="11"/>
      <c r="AF374" s="11"/>
      <c r="AG374" s="11"/>
      <c r="AH374" s="11"/>
      <c r="AI374" s="11"/>
      <c r="AJ374" s="11"/>
    </row>
    <row r="375" ht="14.2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  <c r="W375" s="11"/>
      <c r="X375" s="11"/>
      <c r="Y375" s="11"/>
      <c r="Z375" s="11"/>
      <c r="AA375" s="11"/>
      <c r="AB375" s="11"/>
      <c r="AC375" s="11"/>
      <c r="AD375" s="11"/>
      <c r="AE375" s="11"/>
      <c r="AF375" s="11"/>
      <c r="AG375" s="11"/>
      <c r="AH375" s="11"/>
      <c r="AI375" s="11"/>
      <c r="AJ375" s="11"/>
    </row>
    <row r="376" ht="14.2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  <c r="W376" s="11"/>
      <c r="X376" s="11"/>
      <c r="Y376" s="11"/>
      <c r="Z376" s="11"/>
      <c r="AA376" s="11"/>
      <c r="AB376" s="11"/>
      <c r="AC376" s="11"/>
      <c r="AD376" s="11"/>
      <c r="AE376" s="11"/>
      <c r="AF376" s="11"/>
      <c r="AG376" s="11"/>
      <c r="AH376" s="11"/>
      <c r="AI376" s="11"/>
      <c r="AJ376" s="11"/>
    </row>
    <row r="377" ht="14.2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  <c r="W377" s="11"/>
      <c r="X377" s="11"/>
      <c r="Y377" s="11"/>
      <c r="Z377" s="11"/>
      <c r="AA377" s="11"/>
      <c r="AB377" s="11"/>
      <c r="AC377" s="11"/>
      <c r="AD377" s="11"/>
      <c r="AE377" s="11"/>
      <c r="AF377" s="11"/>
      <c r="AG377" s="11"/>
      <c r="AH377" s="11"/>
      <c r="AI377" s="11"/>
      <c r="AJ377" s="11"/>
    </row>
    <row r="378" ht="14.2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  <c r="W378" s="11"/>
      <c r="X378" s="11"/>
      <c r="Y378" s="11"/>
      <c r="Z378" s="11"/>
      <c r="AA378" s="11"/>
      <c r="AB378" s="11"/>
      <c r="AC378" s="11"/>
      <c r="AD378" s="11"/>
      <c r="AE378" s="11"/>
      <c r="AF378" s="11"/>
      <c r="AG378" s="11"/>
      <c r="AH378" s="11"/>
      <c r="AI378" s="11"/>
      <c r="AJ378" s="11"/>
    </row>
    <row r="379" ht="14.2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  <c r="W379" s="11"/>
      <c r="X379" s="11"/>
      <c r="Y379" s="11"/>
      <c r="Z379" s="11"/>
      <c r="AA379" s="11"/>
      <c r="AB379" s="11"/>
      <c r="AC379" s="11"/>
      <c r="AD379" s="11"/>
      <c r="AE379" s="11"/>
      <c r="AF379" s="11"/>
      <c r="AG379" s="11"/>
      <c r="AH379" s="11"/>
      <c r="AI379" s="11"/>
      <c r="AJ379" s="11"/>
    </row>
    <row r="380" ht="14.2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  <c r="W380" s="11"/>
      <c r="X380" s="11"/>
      <c r="Y380" s="11"/>
      <c r="Z380" s="11"/>
      <c r="AA380" s="11"/>
      <c r="AB380" s="11"/>
      <c r="AC380" s="11"/>
      <c r="AD380" s="11"/>
      <c r="AE380" s="11"/>
      <c r="AF380" s="11"/>
      <c r="AG380" s="11"/>
      <c r="AH380" s="11"/>
      <c r="AI380" s="11"/>
      <c r="AJ380" s="11"/>
    </row>
    <row r="381" ht="14.2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  <c r="W381" s="11"/>
      <c r="X381" s="11"/>
      <c r="Y381" s="11"/>
      <c r="Z381" s="11"/>
      <c r="AA381" s="11"/>
      <c r="AB381" s="11"/>
      <c r="AC381" s="11"/>
      <c r="AD381" s="11"/>
      <c r="AE381" s="11"/>
      <c r="AF381" s="11"/>
      <c r="AG381" s="11"/>
      <c r="AH381" s="11"/>
      <c r="AI381" s="11"/>
      <c r="AJ381" s="11"/>
    </row>
    <row r="382" ht="14.2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  <c r="W382" s="11"/>
      <c r="X382" s="11"/>
      <c r="Y382" s="11"/>
      <c r="Z382" s="11"/>
      <c r="AA382" s="11"/>
      <c r="AB382" s="11"/>
      <c r="AC382" s="11"/>
      <c r="AD382" s="11"/>
      <c r="AE382" s="11"/>
      <c r="AF382" s="11"/>
      <c r="AG382" s="11"/>
      <c r="AH382" s="11"/>
      <c r="AI382" s="11"/>
      <c r="AJ382" s="11"/>
    </row>
    <row r="383" ht="14.2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  <c r="W383" s="11"/>
      <c r="X383" s="11"/>
      <c r="Y383" s="11"/>
      <c r="Z383" s="11"/>
      <c r="AA383" s="11"/>
      <c r="AB383" s="11"/>
      <c r="AC383" s="11"/>
      <c r="AD383" s="11"/>
      <c r="AE383" s="11"/>
      <c r="AF383" s="11"/>
      <c r="AG383" s="11"/>
      <c r="AH383" s="11"/>
      <c r="AI383" s="11"/>
      <c r="AJ383" s="11"/>
    </row>
    <row r="384" ht="14.2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  <c r="W384" s="11"/>
      <c r="X384" s="11"/>
      <c r="Y384" s="11"/>
      <c r="Z384" s="11"/>
      <c r="AA384" s="11"/>
      <c r="AB384" s="11"/>
      <c r="AC384" s="11"/>
      <c r="AD384" s="11"/>
      <c r="AE384" s="11"/>
      <c r="AF384" s="11"/>
      <c r="AG384" s="11"/>
      <c r="AH384" s="11"/>
      <c r="AI384" s="11"/>
      <c r="AJ384" s="11"/>
    </row>
    <row r="385" ht="14.2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  <c r="W385" s="11"/>
      <c r="X385" s="11"/>
      <c r="Y385" s="11"/>
      <c r="Z385" s="11"/>
      <c r="AA385" s="11"/>
      <c r="AB385" s="11"/>
      <c r="AC385" s="11"/>
      <c r="AD385" s="11"/>
      <c r="AE385" s="11"/>
      <c r="AF385" s="11"/>
      <c r="AG385" s="11"/>
      <c r="AH385" s="11"/>
      <c r="AI385" s="11"/>
      <c r="AJ385" s="11"/>
    </row>
    <row r="386" ht="14.2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</row>
    <row r="387" ht="14.2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  <c r="W387" s="11"/>
      <c r="X387" s="11"/>
      <c r="Y387" s="11"/>
      <c r="Z387" s="11"/>
      <c r="AA387" s="11"/>
      <c r="AB387" s="11"/>
      <c r="AC387" s="11"/>
      <c r="AD387" s="11"/>
      <c r="AE387" s="11"/>
      <c r="AF387" s="11"/>
      <c r="AG387" s="11"/>
      <c r="AH387" s="11"/>
      <c r="AI387" s="11"/>
      <c r="AJ387" s="11"/>
    </row>
    <row r="388" ht="14.2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  <c r="W388" s="11"/>
      <c r="X388" s="11"/>
      <c r="Y388" s="11"/>
      <c r="Z388" s="11"/>
      <c r="AA388" s="11"/>
      <c r="AB388" s="11"/>
      <c r="AC388" s="11"/>
      <c r="AD388" s="11"/>
      <c r="AE388" s="11"/>
      <c r="AF388" s="11"/>
      <c r="AG388" s="11"/>
      <c r="AH388" s="11"/>
      <c r="AI388" s="11"/>
      <c r="AJ388" s="11"/>
    </row>
    <row r="389" ht="14.2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  <c r="W389" s="11"/>
      <c r="X389" s="11"/>
      <c r="Y389" s="11"/>
      <c r="Z389" s="11"/>
      <c r="AA389" s="11"/>
      <c r="AB389" s="11"/>
      <c r="AC389" s="11"/>
      <c r="AD389" s="11"/>
      <c r="AE389" s="11"/>
      <c r="AF389" s="11"/>
      <c r="AG389" s="11"/>
      <c r="AH389" s="11"/>
      <c r="AI389" s="11"/>
      <c r="AJ389" s="11"/>
    </row>
    <row r="390" ht="14.2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  <c r="W390" s="11"/>
      <c r="X390" s="11"/>
      <c r="Y390" s="11"/>
      <c r="Z390" s="11"/>
      <c r="AA390" s="11"/>
      <c r="AB390" s="11"/>
      <c r="AC390" s="11"/>
      <c r="AD390" s="11"/>
      <c r="AE390" s="11"/>
      <c r="AF390" s="11"/>
      <c r="AG390" s="11"/>
      <c r="AH390" s="11"/>
      <c r="AI390" s="11"/>
      <c r="AJ390" s="11"/>
    </row>
    <row r="391" ht="14.2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  <c r="W391" s="11"/>
      <c r="X391" s="11"/>
      <c r="Y391" s="11"/>
      <c r="Z391" s="11"/>
      <c r="AA391" s="11"/>
      <c r="AB391" s="11"/>
      <c r="AC391" s="11"/>
      <c r="AD391" s="11"/>
      <c r="AE391" s="11"/>
      <c r="AF391" s="11"/>
      <c r="AG391" s="11"/>
      <c r="AH391" s="11"/>
      <c r="AI391" s="11"/>
      <c r="AJ391" s="11"/>
    </row>
    <row r="392" ht="14.2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  <c r="W392" s="11"/>
      <c r="X392" s="11"/>
      <c r="Y392" s="11"/>
      <c r="Z392" s="11"/>
      <c r="AA392" s="11"/>
      <c r="AB392" s="11"/>
      <c r="AC392" s="11"/>
      <c r="AD392" s="11"/>
      <c r="AE392" s="11"/>
      <c r="AF392" s="11"/>
      <c r="AG392" s="11"/>
      <c r="AH392" s="11"/>
      <c r="AI392" s="11"/>
      <c r="AJ392" s="11"/>
    </row>
    <row r="393" ht="14.2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  <c r="W393" s="11"/>
      <c r="X393" s="11"/>
      <c r="Y393" s="11"/>
      <c r="Z393" s="11"/>
      <c r="AA393" s="11"/>
      <c r="AB393" s="11"/>
      <c r="AC393" s="11"/>
      <c r="AD393" s="11"/>
      <c r="AE393" s="11"/>
      <c r="AF393" s="11"/>
      <c r="AG393" s="11"/>
      <c r="AH393" s="11"/>
      <c r="AI393" s="11"/>
      <c r="AJ393" s="11"/>
    </row>
    <row r="394" ht="14.2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  <c r="W394" s="11"/>
      <c r="X394" s="11"/>
      <c r="Y394" s="11"/>
      <c r="Z394" s="11"/>
      <c r="AA394" s="11"/>
      <c r="AB394" s="11"/>
      <c r="AC394" s="11"/>
      <c r="AD394" s="11"/>
      <c r="AE394" s="11"/>
      <c r="AF394" s="11"/>
      <c r="AG394" s="11"/>
      <c r="AH394" s="11"/>
      <c r="AI394" s="11"/>
      <c r="AJ394" s="11"/>
    </row>
    <row r="395" ht="14.2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  <c r="W395" s="11"/>
      <c r="X395" s="11"/>
      <c r="Y395" s="11"/>
      <c r="Z395" s="11"/>
      <c r="AA395" s="11"/>
      <c r="AB395" s="11"/>
      <c r="AC395" s="11"/>
      <c r="AD395" s="11"/>
      <c r="AE395" s="11"/>
      <c r="AF395" s="11"/>
      <c r="AG395" s="11"/>
      <c r="AH395" s="11"/>
      <c r="AI395" s="11"/>
      <c r="AJ395" s="11"/>
    </row>
    <row r="396" ht="14.2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  <c r="W396" s="11"/>
      <c r="X396" s="11"/>
      <c r="Y396" s="11"/>
      <c r="Z396" s="11"/>
      <c r="AA396" s="11"/>
      <c r="AB396" s="11"/>
      <c r="AC396" s="11"/>
      <c r="AD396" s="11"/>
      <c r="AE396" s="11"/>
      <c r="AF396" s="11"/>
      <c r="AG396" s="11"/>
      <c r="AH396" s="11"/>
      <c r="AI396" s="11"/>
      <c r="AJ396" s="11"/>
    </row>
    <row r="397" ht="14.2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  <c r="W397" s="11"/>
      <c r="X397" s="11"/>
      <c r="Y397" s="11"/>
      <c r="Z397" s="11"/>
      <c r="AA397" s="11"/>
      <c r="AB397" s="11"/>
      <c r="AC397" s="11"/>
      <c r="AD397" s="11"/>
      <c r="AE397" s="11"/>
      <c r="AF397" s="11"/>
      <c r="AG397" s="11"/>
      <c r="AH397" s="11"/>
      <c r="AI397" s="11"/>
      <c r="AJ397" s="11"/>
    </row>
    <row r="398" ht="14.2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</row>
    <row r="399" ht="14.2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  <c r="W399" s="11"/>
      <c r="X399" s="11"/>
      <c r="Y399" s="11"/>
      <c r="Z399" s="11"/>
      <c r="AA399" s="11"/>
      <c r="AB399" s="11"/>
      <c r="AC399" s="11"/>
      <c r="AD399" s="11"/>
      <c r="AE399" s="11"/>
      <c r="AF399" s="11"/>
      <c r="AG399" s="11"/>
      <c r="AH399" s="11"/>
      <c r="AI399" s="11"/>
      <c r="AJ399" s="11"/>
    </row>
    <row r="400" ht="14.2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  <c r="W400" s="11"/>
      <c r="X400" s="11"/>
      <c r="Y400" s="11"/>
      <c r="Z400" s="11"/>
      <c r="AA400" s="11"/>
      <c r="AB400" s="11"/>
      <c r="AC400" s="11"/>
      <c r="AD400" s="11"/>
      <c r="AE400" s="11"/>
      <c r="AF400" s="11"/>
      <c r="AG400" s="11"/>
      <c r="AH400" s="11"/>
      <c r="AI400" s="11"/>
      <c r="AJ400" s="11"/>
    </row>
    <row r="401" ht="14.2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  <c r="W401" s="11"/>
      <c r="X401" s="11"/>
      <c r="Y401" s="11"/>
      <c r="Z401" s="11"/>
      <c r="AA401" s="11"/>
      <c r="AB401" s="11"/>
      <c r="AC401" s="11"/>
      <c r="AD401" s="11"/>
      <c r="AE401" s="11"/>
      <c r="AF401" s="11"/>
      <c r="AG401" s="11"/>
      <c r="AH401" s="11"/>
      <c r="AI401" s="11"/>
      <c r="AJ401" s="11"/>
    </row>
    <row r="402" ht="14.2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  <c r="W402" s="11"/>
      <c r="X402" s="11"/>
      <c r="Y402" s="11"/>
      <c r="Z402" s="11"/>
      <c r="AA402" s="11"/>
      <c r="AB402" s="11"/>
      <c r="AC402" s="11"/>
      <c r="AD402" s="11"/>
      <c r="AE402" s="11"/>
      <c r="AF402" s="11"/>
      <c r="AG402" s="11"/>
      <c r="AH402" s="11"/>
      <c r="AI402" s="11"/>
      <c r="AJ402" s="11"/>
    </row>
    <row r="403" ht="14.2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  <c r="W403" s="11"/>
      <c r="X403" s="11"/>
      <c r="Y403" s="11"/>
      <c r="Z403" s="11"/>
      <c r="AA403" s="11"/>
      <c r="AB403" s="11"/>
      <c r="AC403" s="11"/>
      <c r="AD403" s="11"/>
      <c r="AE403" s="11"/>
      <c r="AF403" s="11"/>
      <c r="AG403" s="11"/>
      <c r="AH403" s="11"/>
      <c r="AI403" s="11"/>
      <c r="AJ403" s="11"/>
    </row>
    <row r="404" ht="14.2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  <c r="W404" s="11"/>
      <c r="X404" s="11"/>
      <c r="Y404" s="11"/>
      <c r="Z404" s="11"/>
      <c r="AA404" s="11"/>
      <c r="AB404" s="11"/>
      <c r="AC404" s="11"/>
      <c r="AD404" s="11"/>
      <c r="AE404" s="11"/>
      <c r="AF404" s="11"/>
      <c r="AG404" s="11"/>
      <c r="AH404" s="11"/>
      <c r="AI404" s="11"/>
      <c r="AJ404" s="11"/>
    </row>
    <row r="405" ht="14.2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1"/>
      <c r="AE405" s="11"/>
      <c r="AF405" s="11"/>
      <c r="AG405" s="11"/>
      <c r="AH405" s="11"/>
      <c r="AI405" s="11"/>
      <c r="AJ405" s="11"/>
    </row>
    <row r="406" ht="14.2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  <c r="W406" s="11"/>
      <c r="X406" s="11"/>
      <c r="Y406" s="11"/>
      <c r="Z406" s="11"/>
      <c r="AA406" s="11"/>
      <c r="AB406" s="11"/>
      <c r="AC406" s="11"/>
      <c r="AD406" s="11"/>
      <c r="AE406" s="11"/>
      <c r="AF406" s="11"/>
      <c r="AG406" s="11"/>
      <c r="AH406" s="11"/>
      <c r="AI406" s="11"/>
      <c r="AJ406" s="11"/>
    </row>
    <row r="407" ht="14.2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  <c r="W407" s="11"/>
      <c r="X407" s="11"/>
      <c r="Y407" s="11"/>
      <c r="Z407" s="11"/>
      <c r="AA407" s="11"/>
      <c r="AB407" s="11"/>
      <c r="AC407" s="11"/>
      <c r="AD407" s="11"/>
      <c r="AE407" s="11"/>
      <c r="AF407" s="11"/>
      <c r="AG407" s="11"/>
      <c r="AH407" s="11"/>
      <c r="AI407" s="11"/>
      <c r="AJ407" s="11"/>
    </row>
    <row r="408" ht="14.2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  <c r="W408" s="11"/>
      <c r="X408" s="11"/>
      <c r="Y408" s="11"/>
      <c r="Z408" s="11"/>
      <c r="AA408" s="11"/>
      <c r="AB408" s="11"/>
      <c r="AC408" s="11"/>
      <c r="AD408" s="11"/>
      <c r="AE408" s="11"/>
      <c r="AF408" s="11"/>
      <c r="AG408" s="11"/>
      <c r="AH408" s="11"/>
      <c r="AI408" s="11"/>
      <c r="AJ408" s="11"/>
    </row>
    <row r="409" ht="14.2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1"/>
      <c r="AE409" s="11"/>
      <c r="AF409" s="11"/>
      <c r="AG409" s="11"/>
      <c r="AH409" s="11"/>
      <c r="AI409" s="11"/>
      <c r="AJ409" s="11"/>
    </row>
    <row r="410" ht="14.2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  <c r="W410" s="11"/>
      <c r="X410" s="11"/>
      <c r="Y410" s="11"/>
      <c r="Z410" s="11"/>
      <c r="AA410" s="11"/>
      <c r="AB410" s="11"/>
      <c r="AC410" s="11"/>
      <c r="AD410" s="11"/>
      <c r="AE410" s="11"/>
      <c r="AF410" s="11"/>
      <c r="AG410" s="11"/>
      <c r="AH410" s="11"/>
      <c r="AI410" s="11"/>
      <c r="AJ410" s="11"/>
    </row>
    <row r="411" ht="14.2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  <c r="W411" s="11"/>
      <c r="X411" s="11"/>
      <c r="Y411" s="11"/>
      <c r="Z411" s="11"/>
      <c r="AA411" s="11"/>
      <c r="AB411" s="11"/>
      <c r="AC411" s="11"/>
      <c r="AD411" s="11"/>
      <c r="AE411" s="11"/>
      <c r="AF411" s="11"/>
      <c r="AG411" s="11"/>
      <c r="AH411" s="11"/>
      <c r="AI411" s="11"/>
      <c r="AJ411" s="11"/>
    </row>
    <row r="412" ht="14.2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  <c r="W412" s="11"/>
      <c r="X412" s="11"/>
      <c r="Y412" s="11"/>
      <c r="Z412" s="11"/>
      <c r="AA412" s="11"/>
      <c r="AB412" s="11"/>
      <c r="AC412" s="11"/>
      <c r="AD412" s="11"/>
      <c r="AE412" s="11"/>
      <c r="AF412" s="11"/>
      <c r="AG412" s="11"/>
      <c r="AH412" s="11"/>
      <c r="AI412" s="11"/>
      <c r="AJ412" s="11"/>
    </row>
    <row r="413" ht="14.2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  <c r="W413" s="11"/>
      <c r="X413" s="11"/>
      <c r="Y413" s="11"/>
      <c r="Z413" s="11"/>
      <c r="AA413" s="11"/>
      <c r="AB413" s="11"/>
      <c r="AC413" s="11"/>
      <c r="AD413" s="11"/>
      <c r="AE413" s="11"/>
      <c r="AF413" s="11"/>
      <c r="AG413" s="11"/>
      <c r="AH413" s="11"/>
      <c r="AI413" s="11"/>
      <c r="AJ413" s="11"/>
    </row>
    <row r="414" ht="14.2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  <c r="W414" s="11"/>
      <c r="X414" s="11"/>
      <c r="Y414" s="11"/>
      <c r="Z414" s="11"/>
      <c r="AA414" s="11"/>
      <c r="AB414" s="11"/>
      <c r="AC414" s="11"/>
      <c r="AD414" s="11"/>
      <c r="AE414" s="11"/>
      <c r="AF414" s="11"/>
      <c r="AG414" s="11"/>
      <c r="AH414" s="11"/>
      <c r="AI414" s="11"/>
      <c r="AJ414" s="11"/>
    </row>
    <row r="415" ht="14.2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  <c r="W415" s="11"/>
      <c r="X415" s="11"/>
      <c r="Y415" s="11"/>
      <c r="Z415" s="11"/>
      <c r="AA415" s="11"/>
      <c r="AB415" s="11"/>
      <c r="AC415" s="11"/>
      <c r="AD415" s="11"/>
      <c r="AE415" s="11"/>
      <c r="AF415" s="11"/>
      <c r="AG415" s="11"/>
      <c r="AH415" s="11"/>
      <c r="AI415" s="11"/>
      <c r="AJ415" s="11"/>
    </row>
    <row r="416" ht="14.2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  <c r="W416" s="11"/>
      <c r="X416" s="11"/>
      <c r="Y416" s="11"/>
      <c r="Z416" s="11"/>
      <c r="AA416" s="11"/>
      <c r="AB416" s="11"/>
      <c r="AC416" s="11"/>
      <c r="AD416" s="11"/>
      <c r="AE416" s="11"/>
      <c r="AF416" s="11"/>
      <c r="AG416" s="11"/>
      <c r="AH416" s="11"/>
      <c r="AI416" s="11"/>
      <c r="AJ416" s="11"/>
    </row>
    <row r="417" ht="14.2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  <c r="W417" s="11"/>
      <c r="X417" s="11"/>
      <c r="Y417" s="11"/>
      <c r="Z417" s="11"/>
      <c r="AA417" s="11"/>
      <c r="AB417" s="11"/>
      <c r="AC417" s="11"/>
      <c r="AD417" s="11"/>
      <c r="AE417" s="11"/>
      <c r="AF417" s="11"/>
      <c r="AG417" s="11"/>
      <c r="AH417" s="11"/>
      <c r="AI417" s="11"/>
      <c r="AJ417" s="11"/>
    </row>
    <row r="418" ht="14.2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  <c r="W418" s="11"/>
      <c r="X418" s="11"/>
      <c r="Y418" s="11"/>
      <c r="Z418" s="11"/>
      <c r="AA418" s="11"/>
      <c r="AB418" s="11"/>
      <c r="AC418" s="11"/>
      <c r="AD418" s="11"/>
      <c r="AE418" s="11"/>
      <c r="AF418" s="11"/>
      <c r="AG418" s="11"/>
      <c r="AH418" s="11"/>
      <c r="AI418" s="11"/>
      <c r="AJ418" s="11"/>
    </row>
    <row r="419" ht="14.2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  <c r="W419" s="11"/>
      <c r="X419" s="11"/>
      <c r="Y419" s="11"/>
      <c r="Z419" s="11"/>
      <c r="AA419" s="11"/>
      <c r="AB419" s="11"/>
      <c r="AC419" s="11"/>
      <c r="AD419" s="11"/>
      <c r="AE419" s="11"/>
      <c r="AF419" s="11"/>
      <c r="AG419" s="11"/>
      <c r="AH419" s="11"/>
      <c r="AI419" s="11"/>
      <c r="AJ419" s="11"/>
    </row>
    <row r="420" ht="14.2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  <c r="W420" s="11"/>
      <c r="X420" s="11"/>
      <c r="Y420" s="11"/>
      <c r="Z420" s="11"/>
      <c r="AA420" s="11"/>
      <c r="AB420" s="11"/>
      <c r="AC420" s="11"/>
      <c r="AD420" s="11"/>
      <c r="AE420" s="11"/>
      <c r="AF420" s="11"/>
      <c r="AG420" s="11"/>
      <c r="AH420" s="11"/>
      <c r="AI420" s="11"/>
      <c r="AJ420" s="11"/>
    </row>
    <row r="421" ht="14.2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  <c r="W421" s="11"/>
      <c r="X421" s="11"/>
      <c r="Y421" s="11"/>
      <c r="Z421" s="11"/>
      <c r="AA421" s="11"/>
      <c r="AB421" s="11"/>
      <c r="AC421" s="11"/>
      <c r="AD421" s="11"/>
      <c r="AE421" s="11"/>
      <c r="AF421" s="11"/>
      <c r="AG421" s="11"/>
      <c r="AH421" s="11"/>
      <c r="AI421" s="11"/>
      <c r="AJ421" s="11"/>
    </row>
    <row r="422" ht="14.2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  <c r="W422" s="11"/>
      <c r="X422" s="11"/>
      <c r="Y422" s="11"/>
      <c r="Z422" s="11"/>
      <c r="AA422" s="11"/>
      <c r="AB422" s="11"/>
      <c r="AC422" s="11"/>
      <c r="AD422" s="11"/>
      <c r="AE422" s="11"/>
      <c r="AF422" s="11"/>
      <c r="AG422" s="11"/>
      <c r="AH422" s="11"/>
      <c r="AI422" s="11"/>
      <c r="AJ422" s="11"/>
    </row>
    <row r="423" ht="14.2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  <c r="W423" s="11"/>
      <c r="X423" s="11"/>
      <c r="Y423" s="11"/>
      <c r="Z423" s="11"/>
      <c r="AA423" s="11"/>
      <c r="AB423" s="11"/>
      <c r="AC423" s="11"/>
      <c r="AD423" s="11"/>
      <c r="AE423" s="11"/>
      <c r="AF423" s="11"/>
      <c r="AG423" s="11"/>
      <c r="AH423" s="11"/>
      <c r="AI423" s="11"/>
      <c r="AJ423" s="11"/>
    </row>
    <row r="424" ht="14.2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  <c r="W424" s="11"/>
      <c r="X424" s="11"/>
      <c r="Y424" s="11"/>
      <c r="Z424" s="11"/>
      <c r="AA424" s="11"/>
      <c r="AB424" s="11"/>
      <c r="AC424" s="11"/>
      <c r="AD424" s="11"/>
      <c r="AE424" s="11"/>
      <c r="AF424" s="11"/>
      <c r="AG424" s="11"/>
      <c r="AH424" s="11"/>
      <c r="AI424" s="11"/>
      <c r="AJ424" s="11"/>
    </row>
    <row r="425" ht="14.2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  <c r="W425" s="11"/>
      <c r="X425" s="11"/>
      <c r="Y425" s="11"/>
      <c r="Z425" s="11"/>
      <c r="AA425" s="11"/>
      <c r="AB425" s="11"/>
      <c r="AC425" s="11"/>
      <c r="AD425" s="11"/>
      <c r="AE425" s="11"/>
      <c r="AF425" s="11"/>
      <c r="AG425" s="11"/>
      <c r="AH425" s="11"/>
      <c r="AI425" s="11"/>
      <c r="AJ425" s="11"/>
    </row>
    <row r="426" ht="14.2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</row>
    <row r="427" ht="14.2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  <c r="W427" s="11"/>
      <c r="X427" s="11"/>
      <c r="Y427" s="11"/>
      <c r="Z427" s="11"/>
      <c r="AA427" s="11"/>
      <c r="AB427" s="11"/>
      <c r="AC427" s="11"/>
      <c r="AD427" s="11"/>
      <c r="AE427" s="11"/>
      <c r="AF427" s="11"/>
      <c r="AG427" s="11"/>
      <c r="AH427" s="11"/>
      <c r="AI427" s="11"/>
      <c r="AJ427" s="11"/>
    </row>
    <row r="428" ht="14.2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  <c r="W428" s="11"/>
      <c r="X428" s="11"/>
      <c r="Y428" s="11"/>
      <c r="Z428" s="11"/>
      <c r="AA428" s="11"/>
      <c r="AB428" s="11"/>
      <c r="AC428" s="11"/>
      <c r="AD428" s="11"/>
      <c r="AE428" s="11"/>
      <c r="AF428" s="11"/>
      <c r="AG428" s="11"/>
      <c r="AH428" s="11"/>
      <c r="AI428" s="11"/>
      <c r="AJ428" s="11"/>
    </row>
    <row r="429" ht="14.2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  <c r="W429" s="11"/>
      <c r="X429" s="11"/>
      <c r="Y429" s="11"/>
      <c r="Z429" s="11"/>
      <c r="AA429" s="11"/>
      <c r="AB429" s="11"/>
      <c r="AC429" s="11"/>
      <c r="AD429" s="11"/>
      <c r="AE429" s="11"/>
      <c r="AF429" s="11"/>
      <c r="AG429" s="11"/>
      <c r="AH429" s="11"/>
      <c r="AI429" s="11"/>
      <c r="AJ429" s="11"/>
    </row>
    <row r="430" ht="14.2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  <c r="W430" s="11"/>
      <c r="X430" s="11"/>
      <c r="Y430" s="11"/>
      <c r="Z430" s="11"/>
      <c r="AA430" s="11"/>
      <c r="AB430" s="11"/>
      <c r="AC430" s="11"/>
      <c r="AD430" s="11"/>
      <c r="AE430" s="11"/>
      <c r="AF430" s="11"/>
      <c r="AG430" s="11"/>
      <c r="AH430" s="11"/>
      <c r="AI430" s="11"/>
      <c r="AJ430" s="11"/>
    </row>
    <row r="431" ht="14.2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  <c r="W431" s="11"/>
      <c r="X431" s="11"/>
      <c r="Y431" s="11"/>
      <c r="Z431" s="11"/>
      <c r="AA431" s="11"/>
      <c r="AB431" s="11"/>
      <c r="AC431" s="11"/>
      <c r="AD431" s="11"/>
      <c r="AE431" s="11"/>
      <c r="AF431" s="11"/>
      <c r="AG431" s="11"/>
      <c r="AH431" s="11"/>
      <c r="AI431" s="11"/>
      <c r="AJ431" s="11"/>
    </row>
    <row r="432" ht="14.2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  <c r="W432" s="11"/>
      <c r="X432" s="11"/>
      <c r="Y432" s="11"/>
      <c r="Z432" s="11"/>
      <c r="AA432" s="11"/>
      <c r="AB432" s="11"/>
      <c r="AC432" s="11"/>
      <c r="AD432" s="11"/>
      <c r="AE432" s="11"/>
      <c r="AF432" s="11"/>
      <c r="AG432" s="11"/>
      <c r="AH432" s="11"/>
      <c r="AI432" s="11"/>
      <c r="AJ432" s="11"/>
    </row>
    <row r="433" ht="14.2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  <c r="W433" s="11"/>
      <c r="X433" s="11"/>
      <c r="Y433" s="11"/>
      <c r="Z433" s="11"/>
      <c r="AA433" s="11"/>
      <c r="AB433" s="11"/>
      <c r="AC433" s="11"/>
      <c r="AD433" s="11"/>
      <c r="AE433" s="11"/>
      <c r="AF433" s="11"/>
      <c r="AG433" s="11"/>
      <c r="AH433" s="11"/>
      <c r="AI433" s="11"/>
      <c r="AJ433" s="11"/>
    </row>
    <row r="434" ht="14.2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  <c r="W434" s="11"/>
      <c r="X434" s="11"/>
      <c r="Y434" s="11"/>
      <c r="Z434" s="11"/>
      <c r="AA434" s="11"/>
      <c r="AB434" s="11"/>
      <c r="AC434" s="11"/>
      <c r="AD434" s="11"/>
      <c r="AE434" s="11"/>
      <c r="AF434" s="11"/>
      <c r="AG434" s="11"/>
      <c r="AH434" s="11"/>
      <c r="AI434" s="11"/>
      <c r="AJ434" s="11"/>
    </row>
    <row r="435" ht="14.2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  <c r="W435" s="11"/>
      <c r="X435" s="11"/>
      <c r="Y435" s="11"/>
      <c r="Z435" s="11"/>
      <c r="AA435" s="11"/>
      <c r="AB435" s="11"/>
      <c r="AC435" s="11"/>
      <c r="AD435" s="11"/>
      <c r="AE435" s="11"/>
      <c r="AF435" s="11"/>
      <c r="AG435" s="11"/>
      <c r="AH435" s="11"/>
      <c r="AI435" s="11"/>
      <c r="AJ435" s="11"/>
    </row>
    <row r="436" ht="14.2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  <c r="W436" s="11"/>
      <c r="X436" s="11"/>
      <c r="Y436" s="11"/>
      <c r="Z436" s="11"/>
      <c r="AA436" s="11"/>
      <c r="AB436" s="11"/>
      <c r="AC436" s="11"/>
      <c r="AD436" s="11"/>
      <c r="AE436" s="11"/>
      <c r="AF436" s="11"/>
      <c r="AG436" s="11"/>
      <c r="AH436" s="11"/>
      <c r="AI436" s="11"/>
      <c r="AJ436" s="11"/>
    </row>
    <row r="437" ht="14.2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  <c r="W437" s="11"/>
      <c r="X437" s="11"/>
      <c r="Y437" s="11"/>
      <c r="Z437" s="11"/>
      <c r="AA437" s="11"/>
      <c r="AB437" s="11"/>
      <c r="AC437" s="11"/>
      <c r="AD437" s="11"/>
      <c r="AE437" s="11"/>
      <c r="AF437" s="11"/>
      <c r="AG437" s="11"/>
      <c r="AH437" s="11"/>
      <c r="AI437" s="11"/>
      <c r="AJ437" s="11"/>
    </row>
    <row r="438" ht="14.2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  <c r="W438" s="11"/>
      <c r="X438" s="11"/>
      <c r="Y438" s="11"/>
      <c r="Z438" s="11"/>
      <c r="AA438" s="11"/>
      <c r="AB438" s="11"/>
      <c r="AC438" s="11"/>
      <c r="AD438" s="11"/>
      <c r="AE438" s="11"/>
      <c r="AF438" s="11"/>
      <c r="AG438" s="11"/>
      <c r="AH438" s="11"/>
      <c r="AI438" s="11"/>
      <c r="AJ438" s="11"/>
    </row>
    <row r="439" ht="14.2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  <c r="W439" s="11"/>
      <c r="X439" s="11"/>
      <c r="Y439" s="11"/>
      <c r="Z439" s="11"/>
      <c r="AA439" s="11"/>
      <c r="AB439" s="11"/>
      <c r="AC439" s="11"/>
      <c r="AD439" s="11"/>
      <c r="AE439" s="11"/>
      <c r="AF439" s="11"/>
      <c r="AG439" s="11"/>
      <c r="AH439" s="11"/>
      <c r="AI439" s="11"/>
      <c r="AJ439" s="11"/>
    </row>
    <row r="440" ht="14.2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  <c r="W440" s="11"/>
      <c r="X440" s="11"/>
      <c r="Y440" s="11"/>
      <c r="Z440" s="11"/>
      <c r="AA440" s="11"/>
      <c r="AB440" s="11"/>
      <c r="AC440" s="11"/>
      <c r="AD440" s="11"/>
      <c r="AE440" s="11"/>
      <c r="AF440" s="11"/>
      <c r="AG440" s="11"/>
      <c r="AH440" s="11"/>
      <c r="AI440" s="11"/>
      <c r="AJ440" s="11"/>
    </row>
    <row r="441" ht="14.2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  <c r="W441" s="11"/>
      <c r="X441" s="11"/>
      <c r="Y441" s="11"/>
      <c r="Z441" s="11"/>
      <c r="AA441" s="11"/>
      <c r="AB441" s="11"/>
      <c r="AC441" s="11"/>
      <c r="AD441" s="11"/>
      <c r="AE441" s="11"/>
      <c r="AF441" s="11"/>
      <c r="AG441" s="11"/>
      <c r="AH441" s="11"/>
      <c r="AI441" s="11"/>
      <c r="AJ441" s="11"/>
    </row>
    <row r="442" ht="14.2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  <c r="W442" s="11"/>
      <c r="X442" s="11"/>
      <c r="Y442" s="11"/>
      <c r="Z442" s="11"/>
      <c r="AA442" s="11"/>
      <c r="AB442" s="11"/>
      <c r="AC442" s="11"/>
      <c r="AD442" s="11"/>
      <c r="AE442" s="11"/>
      <c r="AF442" s="11"/>
      <c r="AG442" s="11"/>
      <c r="AH442" s="11"/>
      <c r="AI442" s="11"/>
      <c r="AJ442" s="11"/>
    </row>
    <row r="443" ht="14.2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  <c r="W443" s="11"/>
      <c r="X443" s="11"/>
      <c r="Y443" s="11"/>
      <c r="Z443" s="11"/>
      <c r="AA443" s="11"/>
      <c r="AB443" s="11"/>
      <c r="AC443" s="11"/>
      <c r="AD443" s="11"/>
      <c r="AE443" s="11"/>
      <c r="AF443" s="11"/>
      <c r="AG443" s="11"/>
      <c r="AH443" s="11"/>
      <c r="AI443" s="11"/>
      <c r="AJ443" s="11"/>
    </row>
    <row r="444" ht="14.2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  <c r="W444" s="11"/>
      <c r="X444" s="11"/>
      <c r="Y444" s="11"/>
      <c r="Z444" s="11"/>
      <c r="AA444" s="11"/>
      <c r="AB444" s="11"/>
      <c r="AC444" s="11"/>
      <c r="AD444" s="11"/>
      <c r="AE444" s="11"/>
      <c r="AF444" s="11"/>
      <c r="AG444" s="11"/>
      <c r="AH444" s="11"/>
      <c r="AI444" s="11"/>
      <c r="AJ444" s="11"/>
    </row>
    <row r="445" ht="14.2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  <c r="W445" s="11"/>
      <c r="X445" s="11"/>
      <c r="Y445" s="11"/>
      <c r="Z445" s="11"/>
      <c r="AA445" s="11"/>
      <c r="AB445" s="11"/>
      <c r="AC445" s="11"/>
      <c r="AD445" s="11"/>
      <c r="AE445" s="11"/>
      <c r="AF445" s="11"/>
      <c r="AG445" s="11"/>
      <c r="AH445" s="11"/>
      <c r="AI445" s="11"/>
      <c r="AJ445" s="11"/>
    </row>
    <row r="446" ht="14.2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  <c r="W446" s="11"/>
      <c r="X446" s="11"/>
      <c r="Y446" s="11"/>
      <c r="Z446" s="11"/>
      <c r="AA446" s="11"/>
      <c r="AB446" s="11"/>
      <c r="AC446" s="11"/>
      <c r="AD446" s="11"/>
      <c r="AE446" s="11"/>
      <c r="AF446" s="11"/>
      <c r="AG446" s="11"/>
      <c r="AH446" s="11"/>
      <c r="AI446" s="11"/>
      <c r="AJ446" s="11"/>
    </row>
    <row r="447" ht="14.2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  <c r="W447" s="11"/>
      <c r="X447" s="11"/>
      <c r="Y447" s="11"/>
      <c r="Z447" s="11"/>
      <c r="AA447" s="11"/>
      <c r="AB447" s="11"/>
      <c r="AC447" s="11"/>
      <c r="AD447" s="11"/>
      <c r="AE447" s="11"/>
      <c r="AF447" s="11"/>
      <c r="AG447" s="11"/>
      <c r="AH447" s="11"/>
      <c r="AI447" s="11"/>
      <c r="AJ447" s="11"/>
    </row>
    <row r="448" ht="14.2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  <c r="W448" s="11"/>
      <c r="X448" s="11"/>
      <c r="Y448" s="11"/>
      <c r="Z448" s="11"/>
      <c r="AA448" s="11"/>
      <c r="AB448" s="11"/>
      <c r="AC448" s="11"/>
      <c r="AD448" s="11"/>
      <c r="AE448" s="11"/>
      <c r="AF448" s="11"/>
      <c r="AG448" s="11"/>
      <c r="AH448" s="11"/>
      <c r="AI448" s="11"/>
      <c r="AJ448" s="11"/>
    </row>
    <row r="449" ht="14.2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  <c r="W449" s="11"/>
      <c r="X449" s="11"/>
      <c r="Y449" s="11"/>
      <c r="Z449" s="11"/>
      <c r="AA449" s="11"/>
      <c r="AB449" s="11"/>
      <c r="AC449" s="11"/>
      <c r="AD449" s="11"/>
      <c r="AE449" s="11"/>
      <c r="AF449" s="11"/>
      <c r="AG449" s="11"/>
      <c r="AH449" s="11"/>
      <c r="AI449" s="11"/>
      <c r="AJ449" s="11"/>
    </row>
    <row r="450" ht="14.2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  <c r="W450" s="11"/>
      <c r="X450" s="11"/>
      <c r="Y450" s="11"/>
      <c r="Z450" s="11"/>
      <c r="AA450" s="11"/>
      <c r="AB450" s="11"/>
      <c r="AC450" s="11"/>
      <c r="AD450" s="11"/>
      <c r="AE450" s="11"/>
      <c r="AF450" s="11"/>
      <c r="AG450" s="11"/>
      <c r="AH450" s="11"/>
      <c r="AI450" s="11"/>
      <c r="AJ450" s="11"/>
    </row>
    <row r="451" ht="14.2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  <c r="W451" s="11"/>
      <c r="X451" s="11"/>
      <c r="Y451" s="11"/>
      <c r="Z451" s="11"/>
      <c r="AA451" s="11"/>
      <c r="AB451" s="11"/>
      <c r="AC451" s="11"/>
      <c r="AD451" s="11"/>
      <c r="AE451" s="11"/>
      <c r="AF451" s="11"/>
      <c r="AG451" s="11"/>
      <c r="AH451" s="11"/>
      <c r="AI451" s="11"/>
      <c r="AJ451" s="11"/>
    </row>
    <row r="452" ht="14.2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  <c r="W452" s="11"/>
      <c r="X452" s="11"/>
      <c r="Y452" s="11"/>
      <c r="Z452" s="11"/>
      <c r="AA452" s="11"/>
      <c r="AB452" s="11"/>
      <c r="AC452" s="11"/>
      <c r="AD452" s="11"/>
      <c r="AE452" s="11"/>
      <c r="AF452" s="11"/>
      <c r="AG452" s="11"/>
      <c r="AH452" s="11"/>
      <c r="AI452" s="11"/>
      <c r="AJ452" s="11"/>
    </row>
    <row r="453" ht="14.2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  <c r="W453" s="11"/>
      <c r="X453" s="11"/>
      <c r="Y453" s="11"/>
      <c r="Z453" s="11"/>
      <c r="AA453" s="11"/>
      <c r="AB453" s="11"/>
      <c r="AC453" s="11"/>
      <c r="AD453" s="11"/>
      <c r="AE453" s="11"/>
      <c r="AF453" s="11"/>
      <c r="AG453" s="11"/>
      <c r="AH453" s="11"/>
      <c r="AI453" s="11"/>
      <c r="AJ453" s="11"/>
    </row>
    <row r="454" ht="14.2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  <c r="W454" s="11"/>
      <c r="X454" s="11"/>
      <c r="Y454" s="11"/>
      <c r="Z454" s="11"/>
      <c r="AA454" s="11"/>
      <c r="AB454" s="11"/>
      <c r="AC454" s="11"/>
      <c r="AD454" s="11"/>
      <c r="AE454" s="11"/>
      <c r="AF454" s="11"/>
      <c r="AG454" s="11"/>
      <c r="AH454" s="11"/>
      <c r="AI454" s="11"/>
      <c r="AJ454" s="11"/>
    </row>
    <row r="455" ht="14.2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  <c r="W455" s="11"/>
      <c r="X455" s="11"/>
      <c r="Y455" s="11"/>
      <c r="Z455" s="11"/>
      <c r="AA455" s="11"/>
      <c r="AB455" s="11"/>
      <c r="AC455" s="11"/>
      <c r="AD455" s="11"/>
      <c r="AE455" s="11"/>
      <c r="AF455" s="11"/>
      <c r="AG455" s="11"/>
      <c r="AH455" s="11"/>
      <c r="AI455" s="11"/>
      <c r="AJ455" s="11"/>
    </row>
    <row r="456" ht="14.2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  <c r="W456" s="11"/>
      <c r="X456" s="11"/>
      <c r="Y456" s="11"/>
      <c r="Z456" s="11"/>
      <c r="AA456" s="11"/>
      <c r="AB456" s="11"/>
      <c r="AC456" s="11"/>
      <c r="AD456" s="11"/>
      <c r="AE456" s="11"/>
      <c r="AF456" s="11"/>
      <c r="AG456" s="11"/>
      <c r="AH456" s="11"/>
      <c r="AI456" s="11"/>
      <c r="AJ456" s="11"/>
    </row>
    <row r="457" ht="14.2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  <c r="W457" s="11"/>
      <c r="X457" s="11"/>
      <c r="Y457" s="11"/>
      <c r="Z457" s="11"/>
      <c r="AA457" s="11"/>
      <c r="AB457" s="11"/>
      <c r="AC457" s="11"/>
      <c r="AD457" s="11"/>
      <c r="AE457" s="11"/>
      <c r="AF457" s="11"/>
      <c r="AG457" s="11"/>
      <c r="AH457" s="11"/>
      <c r="AI457" s="11"/>
      <c r="AJ457" s="11"/>
    </row>
    <row r="458" ht="14.2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  <c r="W458" s="11"/>
      <c r="X458" s="11"/>
      <c r="Y458" s="11"/>
      <c r="Z458" s="11"/>
      <c r="AA458" s="11"/>
      <c r="AB458" s="11"/>
      <c r="AC458" s="11"/>
      <c r="AD458" s="11"/>
      <c r="AE458" s="11"/>
      <c r="AF458" s="11"/>
      <c r="AG458" s="11"/>
      <c r="AH458" s="11"/>
      <c r="AI458" s="11"/>
      <c r="AJ458" s="11"/>
    </row>
    <row r="459" ht="14.2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  <c r="W459" s="11"/>
      <c r="X459" s="11"/>
      <c r="Y459" s="11"/>
      <c r="Z459" s="11"/>
      <c r="AA459" s="11"/>
      <c r="AB459" s="11"/>
      <c r="AC459" s="11"/>
      <c r="AD459" s="11"/>
      <c r="AE459" s="11"/>
      <c r="AF459" s="11"/>
      <c r="AG459" s="11"/>
      <c r="AH459" s="11"/>
      <c r="AI459" s="11"/>
      <c r="AJ459" s="11"/>
    </row>
    <row r="460" ht="14.2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  <c r="W460" s="11"/>
      <c r="X460" s="11"/>
      <c r="Y460" s="11"/>
      <c r="Z460" s="11"/>
      <c r="AA460" s="11"/>
      <c r="AB460" s="11"/>
      <c r="AC460" s="11"/>
      <c r="AD460" s="11"/>
      <c r="AE460" s="11"/>
      <c r="AF460" s="11"/>
      <c r="AG460" s="11"/>
      <c r="AH460" s="11"/>
      <c r="AI460" s="11"/>
      <c r="AJ460" s="11"/>
    </row>
    <row r="461" ht="14.2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</row>
    <row r="462" ht="14.2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  <c r="W462" s="11"/>
      <c r="X462" s="11"/>
      <c r="Y462" s="11"/>
      <c r="Z462" s="11"/>
      <c r="AA462" s="11"/>
      <c r="AB462" s="11"/>
      <c r="AC462" s="11"/>
      <c r="AD462" s="11"/>
      <c r="AE462" s="11"/>
      <c r="AF462" s="11"/>
      <c r="AG462" s="11"/>
      <c r="AH462" s="11"/>
      <c r="AI462" s="11"/>
      <c r="AJ462" s="11"/>
    </row>
    <row r="463" ht="14.2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  <c r="W463" s="11"/>
      <c r="X463" s="11"/>
      <c r="Y463" s="11"/>
      <c r="Z463" s="11"/>
      <c r="AA463" s="11"/>
      <c r="AB463" s="11"/>
      <c r="AC463" s="11"/>
      <c r="AD463" s="11"/>
      <c r="AE463" s="11"/>
      <c r="AF463" s="11"/>
      <c r="AG463" s="11"/>
      <c r="AH463" s="11"/>
      <c r="AI463" s="11"/>
      <c r="AJ463" s="11"/>
    </row>
    <row r="464" ht="14.2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  <c r="W464" s="11"/>
      <c r="X464" s="11"/>
      <c r="Y464" s="11"/>
      <c r="Z464" s="11"/>
      <c r="AA464" s="11"/>
      <c r="AB464" s="11"/>
      <c r="AC464" s="11"/>
      <c r="AD464" s="11"/>
      <c r="AE464" s="11"/>
      <c r="AF464" s="11"/>
      <c r="AG464" s="11"/>
      <c r="AH464" s="11"/>
      <c r="AI464" s="11"/>
      <c r="AJ464" s="11"/>
    </row>
    <row r="465" ht="14.2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  <c r="W465" s="11"/>
      <c r="X465" s="11"/>
      <c r="Y465" s="11"/>
      <c r="Z465" s="11"/>
      <c r="AA465" s="11"/>
      <c r="AB465" s="11"/>
      <c r="AC465" s="11"/>
      <c r="AD465" s="11"/>
      <c r="AE465" s="11"/>
      <c r="AF465" s="11"/>
      <c r="AG465" s="11"/>
      <c r="AH465" s="11"/>
      <c r="AI465" s="11"/>
      <c r="AJ465" s="11"/>
    </row>
    <row r="466" ht="14.2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  <c r="W466" s="11"/>
      <c r="X466" s="11"/>
      <c r="Y466" s="11"/>
      <c r="Z466" s="11"/>
      <c r="AA466" s="11"/>
      <c r="AB466" s="11"/>
      <c r="AC466" s="11"/>
      <c r="AD466" s="11"/>
      <c r="AE466" s="11"/>
      <c r="AF466" s="11"/>
      <c r="AG466" s="11"/>
      <c r="AH466" s="11"/>
      <c r="AI466" s="11"/>
      <c r="AJ466" s="11"/>
    </row>
    <row r="467" ht="14.2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  <c r="W467" s="11"/>
      <c r="X467" s="11"/>
      <c r="Y467" s="11"/>
      <c r="Z467" s="11"/>
      <c r="AA467" s="11"/>
      <c r="AB467" s="11"/>
      <c r="AC467" s="11"/>
      <c r="AD467" s="11"/>
      <c r="AE467" s="11"/>
      <c r="AF467" s="11"/>
      <c r="AG467" s="11"/>
      <c r="AH467" s="11"/>
      <c r="AI467" s="11"/>
      <c r="AJ467" s="11"/>
    </row>
    <row r="468" ht="14.2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  <c r="W468" s="11"/>
      <c r="X468" s="11"/>
      <c r="Y468" s="11"/>
      <c r="Z468" s="11"/>
      <c r="AA468" s="11"/>
      <c r="AB468" s="11"/>
      <c r="AC468" s="11"/>
      <c r="AD468" s="11"/>
      <c r="AE468" s="11"/>
      <c r="AF468" s="11"/>
      <c r="AG468" s="11"/>
      <c r="AH468" s="11"/>
      <c r="AI468" s="11"/>
      <c r="AJ468" s="11"/>
    </row>
    <row r="469" ht="14.2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  <c r="W469" s="11"/>
      <c r="X469" s="11"/>
      <c r="Y469" s="11"/>
      <c r="Z469" s="11"/>
      <c r="AA469" s="11"/>
      <c r="AB469" s="11"/>
      <c r="AC469" s="11"/>
      <c r="AD469" s="11"/>
      <c r="AE469" s="11"/>
      <c r="AF469" s="11"/>
      <c r="AG469" s="11"/>
      <c r="AH469" s="11"/>
      <c r="AI469" s="11"/>
      <c r="AJ469" s="11"/>
    </row>
    <row r="470" ht="14.2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  <c r="W470" s="11"/>
      <c r="X470" s="11"/>
      <c r="Y470" s="11"/>
      <c r="Z470" s="11"/>
      <c r="AA470" s="11"/>
      <c r="AB470" s="11"/>
      <c r="AC470" s="11"/>
      <c r="AD470" s="11"/>
      <c r="AE470" s="11"/>
      <c r="AF470" s="11"/>
      <c r="AG470" s="11"/>
      <c r="AH470" s="11"/>
      <c r="AI470" s="11"/>
      <c r="AJ470" s="11"/>
    </row>
    <row r="471" ht="14.2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  <c r="W471" s="11"/>
      <c r="X471" s="11"/>
      <c r="Y471" s="11"/>
      <c r="Z471" s="11"/>
      <c r="AA471" s="11"/>
      <c r="AB471" s="11"/>
      <c r="AC471" s="11"/>
      <c r="AD471" s="11"/>
      <c r="AE471" s="11"/>
      <c r="AF471" s="11"/>
      <c r="AG471" s="11"/>
      <c r="AH471" s="11"/>
      <c r="AI471" s="11"/>
      <c r="AJ471" s="11"/>
    </row>
    <row r="472" ht="14.2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  <c r="W472" s="11"/>
      <c r="X472" s="11"/>
      <c r="Y472" s="11"/>
      <c r="Z472" s="11"/>
      <c r="AA472" s="11"/>
      <c r="AB472" s="11"/>
      <c r="AC472" s="11"/>
      <c r="AD472" s="11"/>
      <c r="AE472" s="11"/>
      <c r="AF472" s="11"/>
      <c r="AG472" s="11"/>
      <c r="AH472" s="11"/>
      <c r="AI472" s="11"/>
      <c r="AJ472" s="11"/>
    </row>
    <row r="473" ht="14.2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  <c r="W473" s="11"/>
      <c r="X473" s="11"/>
      <c r="Y473" s="11"/>
      <c r="Z473" s="11"/>
      <c r="AA473" s="11"/>
      <c r="AB473" s="11"/>
      <c r="AC473" s="11"/>
      <c r="AD473" s="11"/>
      <c r="AE473" s="11"/>
      <c r="AF473" s="11"/>
      <c r="AG473" s="11"/>
      <c r="AH473" s="11"/>
      <c r="AI473" s="11"/>
      <c r="AJ473" s="11"/>
    </row>
    <row r="474" ht="14.2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  <c r="W474" s="11"/>
      <c r="X474" s="11"/>
      <c r="Y474" s="11"/>
      <c r="Z474" s="11"/>
      <c r="AA474" s="11"/>
      <c r="AB474" s="11"/>
      <c r="AC474" s="11"/>
      <c r="AD474" s="11"/>
      <c r="AE474" s="11"/>
      <c r="AF474" s="11"/>
      <c r="AG474" s="11"/>
      <c r="AH474" s="11"/>
      <c r="AI474" s="11"/>
      <c r="AJ474" s="11"/>
    </row>
    <row r="475" ht="14.2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  <c r="W475" s="11"/>
      <c r="X475" s="11"/>
      <c r="Y475" s="11"/>
      <c r="Z475" s="11"/>
      <c r="AA475" s="11"/>
      <c r="AB475" s="11"/>
      <c r="AC475" s="11"/>
      <c r="AD475" s="11"/>
      <c r="AE475" s="11"/>
      <c r="AF475" s="11"/>
      <c r="AG475" s="11"/>
      <c r="AH475" s="11"/>
      <c r="AI475" s="11"/>
      <c r="AJ475" s="11"/>
    </row>
    <row r="476" ht="14.2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  <c r="W476" s="11"/>
      <c r="X476" s="11"/>
      <c r="Y476" s="11"/>
      <c r="Z476" s="11"/>
      <c r="AA476" s="11"/>
      <c r="AB476" s="11"/>
      <c r="AC476" s="11"/>
      <c r="AD476" s="11"/>
      <c r="AE476" s="11"/>
      <c r="AF476" s="11"/>
      <c r="AG476" s="11"/>
      <c r="AH476" s="11"/>
      <c r="AI476" s="11"/>
      <c r="AJ476" s="11"/>
    </row>
    <row r="477" ht="14.2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  <c r="W477" s="11"/>
      <c r="X477" s="11"/>
      <c r="Y477" s="11"/>
      <c r="Z477" s="11"/>
      <c r="AA477" s="11"/>
      <c r="AB477" s="11"/>
      <c r="AC477" s="11"/>
      <c r="AD477" s="11"/>
      <c r="AE477" s="11"/>
      <c r="AF477" s="11"/>
      <c r="AG477" s="11"/>
      <c r="AH477" s="11"/>
      <c r="AI477" s="11"/>
      <c r="AJ477" s="11"/>
    </row>
    <row r="478" ht="14.2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  <c r="W478" s="11"/>
      <c r="X478" s="11"/>
      <c r="Y478" s="11"/>
      <c r="Z478" s="11"/>
      <c r="AA478" s="11"/>
      <c r="AB478" s="11"/>
      <c r="AC478" s="11"/>
      <c r="AD478" s="11"/>
      <c r="AE478" s="11"/>
      <c r="AF478" s="11"/>
      <c r="AG478" s="11"/>
      <c r="AH478" s="11"/>
      <c r="AI478" s="11"/>
      <c r="AJ478" s="11"/>
    </row>
    <row r="479" ht="14.2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  <c r="W479" s="11"/>
      <c r="X479" s="11"/>
      <c r="Y479" s="11"/>
      <c r="Z479" s="11"/>
      <c r="AA479" s="11"/>
      <c r="AB479" s="11"/>
      <c r="AC479" s="11"/>
      <c r="AD479" s="11"/>
      <c r="AE479" s="11"/>
      <c r="AF479" s="11"/>
      <c r="AG479" s="11"/>
      <c r="AH479" s="11"/>
      <c r="AI479" s="11"/>
      <c r="AJ479" s="11"/>
    </row>
    <row r="480" ht="14.2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  <c r="W480" s="11"/>
      <c r="X480" s="11"/>
      <c r="Y480" s="11"/>
      <c r="Z480" s="11"/>
      <c r="AA480" s="11"/>
      <c r="AB480" s="11"/>
      <c r="AC480" s="11"/>
      <c r="AD480" s="11"/>
      <c r="AE480" s="11"/>
      <c r="AF480" s="11"/>
      <c r="AG480" s="11"/>
      <c r="AH480" s="11"/>
      <c r="AI480" s="11"/>
      <c r="AJ480" s="11"/>
    </row>
    <row r="481" ht="14.2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  <c r="W481" s="11"/>
      <c r="X481" s="11"/>
      <c r="Y481" s="11"/>
      <c r="Z481" s="11"/>
      <c r="AA481" s="11"/>
      <c r="AB481" s="11"/>
      <c r="AC481" s="11"/>
      <c r="AD481" s="11"/>
      <c r="AE481" s="11"/>
      <c r="AF481" s="11"/>
      <c r="AG481" s="11"/>
      <c r="AH481" s="11"/>
      <c r="AI481" s="11"/>
      <c r="AJ481" s="11"/>
    </row>
    <row r="482" ht="14.2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  <c r="W482" s="11"/>
      <c r="X482" s="11"/>
      <c r="Y482" s="11"/>
      <c r="Z482" s="11"/>
      <c r="AA482" s="11"/>
      <c r="AB482" s="11"/>
      <c r="AC482" s="11"/>
      <c r="AD482" s="11"/>
      <c r="AE482" s="11"/>
      <c r="AF482" s="11"/>
      <c r="AG482" s="11"/>
      <c r="AH482" s="11"/>
      <c r="AI482" s="11"/>
      <c r="AJ482" s="11"/>
    </row>
    <row r="483" ht="14.2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  <c r="W483" s="11"/>
      <c r="X483" s="11"/>
      <c r="Y483" s="11"/>
      <c r="Z483" s="11"/>
      <c r="AA483" s="11"/>
      <c r="AB483" s="11"/>
      <c r="AC483" s="11"/>
      <c r="AD483" s="11"/>
      <c r="AE483" s="11"/>
      <c r="AF483" s="11"/>
      <c r="AG483" s="11"/>
      <c r="AH483" s="11"/>
      <c r="AI483" s="11"/>
      <c r="AJ483" s="11"/>
    </row>
    <row r="484" ht="14.2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  <c r="W484" s="11"/>
      <c r="X484" s="11"/>
      <c r="Y484" s="11"/>
      <c r="Z484" s="11"/>
      <c r="AA484" s="11"/>
      <c r="AB484" s="11"/>
      <c r="AC484" s="11"/>
      <c r="AD484" s="11"/>
      <c r="AE484" s="11"/>
      <c r="AF484" s="11"/>
      <c r="AG484" s="11"/>
      <c r="AH484" s="11"/>
      <c r="AI484" s="11"/>
      <c r="AJ484" s="11"/>
    </row>
    <row r="485" ht="14.2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  <c r="W485" s="11"/>
      <c r="X485" s="11"/>
      <c r="Y485" s="11"/>
      <c r="Z485" s="11"/>
      <c r="AA485" s="11"/>
      <c r="AB485" s="11"/>
      <c r="AC485" s="11"/>
      <c r="AD485" s="11"/>
      <c r="AE485" s="11"/>
      <c r="AF485" s="11"/>
      <c r="AG485" s="11"/>
      <c r="AH485" s="11"/>
      <c r="AI485" s="11"/>
      <c r="AJ485" s="11"/>
    </row>
    <row r="486" ht="14.2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  <c r="W486" s="11"/>
      <c r="X486" s="11"/>
      <c r="Y486" s="11"/>
      <c r="Z486" s="11"/>
      <c r="AA486" s="11"/>
      <c r="AB486" s="11"/>
      <c r="AC486" s="11"/>
      <c r="AD486" s="11"/>
      <c r="AE486" s="11"/>
      <c r="AF486" s="11"/>
      <c r="AG486" s="11"/>
      <c r="AH486" s="11"/>
      <c r="AI486" s="11"/>
      <c r="AJ486" s="11"/>
    </row>
    <row r="487" ht="14.2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  <c r="W487" s="11"/>
      <c r="X487" s="11"/>
      <c r="Y487" s="11"/>
      <c r="Z487" s="11"/>
      <c r="AA487" s="11"/>
      <c r="AB487" s="11"/>
      <c r="AC487" s="11"/>
      <c r="AD487" s="11"/>
      <c r="AE487" s="11"/>
      <c r="AF487" s="11"/>
      <c r="AG487" s="11"/>
      <c r="AH487" s="11"/>
      <c r="AI487" s="11"/>
      <c r="AJ487" s="11"/>
    </row>
    <row r="488" ht="14.2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  <c r="W488" s="11"/>
      <c r="X488" s="11"/>
      <c r="Y488" s="11"/>
      <c r="Z488" s="11"/>
      <c r="AA488" s="11"/>
      <c r="AB488" s="11"/>
      <c r="AC488" s="11"/>
      <c r="AD488" s="11"/>
      <c r="AE488" s="11"/>
      <c r="AF488" s="11"/>
      <c r="AG488" s="11"/>
      <c r="AH488" s="11"/>
      <c r="AI488" s="11"/>
      <c r="AJ488" s="11"/>
    </row>
    <row r="489" ht="14.2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  <c r="W489" s="11"/>
      <c r="X489" s="11"/>
      <c r="Y489" s="11"/>
      <c r="Z489" s="11"/>
      <c r="AA489" s="11"/>
      <c r="AB489" s="11"/>
      <c r="AC489" s="11"/>
      <c r="AD489" s="11"/>
      <c r="AE489" s="11"/>
      <c r="AF489" s="11"/>
      <c r="AG489" s="11"/>
      <c r="AH489" s="11"/>
      <c r="AI489" s="11"/>
      <c r="AJ489" s="11"/>
    </row>
    <row r="490" ht="14.2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  <c r="W490" s="11"/>
      <c r="X490" s="11"/>
      <c r="Y490" s="11"/>
      <c r="Z490" s="11"/>
      <c r="AA490" s="11"/>
      <c r="AB490" s="11"/>
      <c r="AC490" s="11"/>
      <c r="AD490" s="11"/>
      <c r="AE490" s="11"/>
      <c r="AF490" s="11"/>
      <c r="AG490" s="11"/>
      <c r="AH490" s="11"/>
      <c r="AI490" s="11"/>
      <c r="AJ490" s="11"/>
    </row>
    <row r="491" ht="14.2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  <c r="W491" s="11"/>
      <c r="X491" s="11"/>
      <c r="Y491" s="11"/>
      <c r="Z491" s="11"/>
      <c r="AA491" s="11"/>
      <c r="AB491" s="11"/>
      <c r="AC491" s="11"/>
      <c r="AD491" s="11"/>
      <c r="AE491" s="11"/>
      <c r="AF491" s="11"/>
      <c r="AG491" s="11"/>
      <c r="AH491" s="11"/>
      <c r="AI491" s="11"/>
      <c r="AJ491" s="11"/>
    </row>
    <row r="492" ht="14.2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  <c r="W492" s="11"/>
      <c r="X492" s="11"/>
      <c r="Y492" s="11"/>
      <c r="Z492" s="11"/>
      <c r="AA492" s="11"/>
      <c r="AB492" s="11"/>
      <c r="AC492" s="11"/>
      <c r="AD492" s="11"/>
      <c r="AE492" s="11"/>
      <c r="AF492" s="11"/>
      <c r="AG492" s="11"/>
      <c r="AH492" s="11"/>
      <c r="AI492" s="11"/>
      <c r="AJ492" s="11"/>
    </row>
    <row r="493" ht="14.2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  <c r="W493" s="11"/>
      <c r="X493" s="11"/>
      <c r="Y493" s="11"/>
      <c r="Z493" s="11"/>
      <c r="AA493" s="11"/>
      <c r="AB493" s="11"/>
      <c r="AC493" s="11"/>
      <c r="AD493" s="11"/>
      <c r="AE493" s="11"/>
      <c r="AF493" s="11"/>
      <c r="AG493" s="11"/>
      <c r="AH493" s="11"/>
      <c r="AI493" s="11"/>
      <c r="AJ493" s="11"/>
    </row>
    <row r="494" ht="14.2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  <c r="W494" s="11"/>
      <c r="X494" s="11"/>
      <c r="Y494" s="11"/>
      <c r="Z494" s="11"/>
      <c r="AA494" s="11"/>
      <c r="AB494" s="11"/>
      <c r="AC494" s="11"/>
      <c r="AD494" s="11"/>
      <c r="AE494" s="11"/>
      <c r="AF494" s="11"/>
      <c r="AG494" s="11"/>
      <c r="AH494" s="11"/>
      <c r="AI494" s="11"/>
      <c r="AJ494" s="11"/>
    </row>
    <row r="495" ht="14.2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  <c r="W495" s="11"/>
      <c r="X495" s="11"/>
      <c r="Y495" s="11"/>
      <c r="Z495" s="11"/>
      <c r="AA495" s="11"/>
      <c r="AB495" s="11"/>
      <c r="AC495" s="11"/>
      <c r="AD495" s="11"/>
      <c r="AE495" s="11"/>
      <c r="AF495" s="11"/>
      <c r="AG495" s="11"/>
      <c r="AH495" s="11"/>
      <c r="AI495" s="11"/>
      <c r="AJ495" s="11"/>
    </row>
    <row r="496" ht="14.2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  <c r="W496" s="11"/>
      <c r="X496" s="11"/>
      <c r="Y496" s="11"/>
      <c r="Z496" s="11"/>
      <c r="AA496" s="11"/>
      <c r="AB496" s="11"/>
      <c r="AC496" s="11"/>
      <c r="AD496" s="11"/>
      <c r="AE496" s="11"/>
      <c r="AF496" s="11"/>
      <c r="AG496" s="11"/>
      <c r="AH496" s="11"/>
      <c r="AI496" s="11"/>
      <c r="AJ496" s="11"/>
    </row>
    <row r="497" ht="14.2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  <c r="W497" s="11"/>
      <c r="X497" s="11"/>
      <c r="Y497" s="11"/>
      <c r="Z497" s="11"/>
      <c r="AA497" s="11"/>
      <c r="AB497" s="11"/>
      <c r="AC497" s="11"/>
      <c r="AD497" s="11"/>
      <c r="AE497" s="11"/>
      <c r="AF497" s="11"/>
      <c r="AG497" s="11"/>
      <c r="AH497" s="11"/>
      <c r="AI497" s="11"/>
      <c r="AJ497" s="11"/>
    </row>
    <row r="498" ht="14.2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  <c r="W498" s="11"/>
      <c r="X498" s="11"/>
      <c r="Y498" s="11"/>
      <c r="Z498" s="11"/>
      <c r="AA498" s="11"/>
      <c r="AB498" s="11"/>
      <c r="AC498" s="11"/>
      <c r="AD498" s="11"/>
      <c r="AE498" s="11"/>
      <c r="AF498" s="11"/>
      <c r="AG498" s="11"/>
      <c r="AH498" s="11"/>
      <c r="AI498" s="11"/>
      <c r="AJ498" s="11"/>
    </row>
    <row r="499" ht="14.2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  <c r="W499" s="11"/>
      <c r="X499" s="11"/>
      <c r="Y499" s="11"/>
      <c r="Z499" s="11"/>
      <c r="AA499" s="11"/>
      <c r="AB499" s="11"/>
      <c r="AC499" s="11"/>
      <c r="AD499" s="11"/>
      <c r="AE499" s="11"/>
      <c r="AF499" s="11"/>
      <c r="AG499" s="11"/>
      <c r="AH499" s="11"/>
      <c r="AI499" s="11"/>
      <c r="AJ499" s="11"/>
    </row>
    <row r="500" ht="14.2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  <c r="W500" s="11"/>
      <c r="X500" s="11"/>
      <c r="Y500" s="11"/>
      <c r="Z500" s="11"/>
      <c r="AA500" s="11"/>
      <c r="AB500" s="11"/>
      <c r="AC500" s="11"/>
      <c r="AD500" s="11"/>
      <c r="AE500" s="11"/>
      <c r="AF500" s="11"/>
      <c r="AG500" s="11"/>
      <c r="AH500" s="11"/>
      <c r="AI500" s="11"/>
      <c r="AJ500" s="11"/>
    </row>
    <row r="501" ht="14.2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  <c r="W501" s="11"/>
      <c r="X501" s="11"/>
      <c r="Y501" s="11"/>
      <c r="Z501" s="11"/>
      <c r="AA501" s="11"/>
      <c r="AB501" s="11"/>
      <c r="AC501" s="11"/>
      <c r="AD501" s="11"/>
      <c r="AE501" s="11"/>
      <c r="AF501" s="11"/>
      <c r="AG501" s="11"/>
      <c r="AH501" s="11"/>
      <c r="AI501" s="11"/>
      <c r="AJ501" s="11"/>
    </row>
    <row r="502" ht="14.2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  <c r="W502" s="11"/>
      <c r="X502" s="11"/>
      <c r="Y502" s="11"/>
      <c r="Z502" s="11"/>
      <c r="AA502" s="11"/>
      <c r="AB502" s="11"/>
      <c r="AC502" s="11"/>
      <c r="AD502" s="11"/>
      <c r="AE502" s="11"/>
      <c r="AF502" s="11"/>
      <c r="AG502" s="11"/>
      <c r="AH502" s="11"/>
      <c r="AI502" s="11"/>
      <c r="AJ502" s="11"/>
    </row>
    <row r="503" ht="14.2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  <c r="W503" s="11"/>
      <c r="X503" s="11"/>
      <c r="Y503" s="11"/>
      <c r="Z503" s="11"/>
      <c r="AA503" s="11"/>
      <c r="AB503" s="11"/>
      <c r="AC503" s="11"/>
      <c r="AD503" s="11"/>
      <c r="AE503" s="11"/>
      <c r="AF503" s="11"/>
      <c r="AG503" s="11"/>
      <c r="AH503" s="11"/>
      <c r="AI503" s="11"/>
      <c r="AJ503" s="11"/>
    </row>
    <row r="504" ht="14.2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  <c r="W504" s="11"/>
      <c r="X504" s="11"/>
      <c r="Y504" s="11"/>
      <c r="Z504" s="11"/>
      <c r="AA504" s="11"/>
      <c r="AB504" s="11"/>
      <c r="AC504" s="11"/>
      <c r="AD504" s="11"/>
      <c r="AE504" s="11"/>
      <c r="AF504" s="11"/>
      <c r="AG504" s="11"/>
      <c r="AH504" s="11"/>
      <c r="AI504" s="11"/>
      <c r="AJ504" s="11"/>
    </row>
    <row r="505" ht="14.2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  <c r="W505" s="11"/>
      <c r="X505" s="11"/>
      <c r="Y505" s="11"/>
      <c r="Z505" s="11"/>
      <c r="AA505" s="11"/>
      <c r="AB505" s="11"/>
      <c r="AC505" s="11"/>
      <c r="AD505" s="11"/>
      <c r="AE505" s="11"/>
      <c r="AF505" s="11"/>
      <c r="AG505" s="11"/>
      <c r="AH505" s="11"/>
      <c r="AI505" s="11"/>
      <c r="AJ505" s="11"/>
    </row>
    <row r="506" ht="14.2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  <c r="W506" s="11"/>
      <c r="X506" s="11"/>
      <c r="Y506" s="11"/>
      <c r="Z506" s="11"/>
      <c r="AA506" s="11"/>
      <c r="AB506" s="11"/>
      <c r="AC506" s="11"/>
      <c r="AD506" s="11"/>
      <c r="AE506" s="11"/>
      <c r="AF506" s="11"/>
      <c r="AG506" s="11"/>
      <c r="AH506" s="11"/>
      <c r="AI506" s="11"/>
      <c r="AJ506" s="11"/>
    </row>
    <row r="507" ht="14.2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  <c r="W507" s="11"/>
      <c r="X507" s="11"/>
      <c r="Y507" s="11"/>
      <c r="Z507" s="11"/>
      <c r="AA507" s="11"/>
      <c r="AB507" s="11"/>
      <c r="AC507" s="11"/>
      <c r="AD507" s="11"/>
      <c r="AE507" s="11"/>
      <c r="AF507" s="11"/>
      <c r="AG507" s="11"/>
      <c r="AH507" s="11"/>
      <c r="AI507" s="11"/>
      <c r="AJ507" s="11"/>
    </row>
    <row r="508" ht="14.2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  <c r="W508" s="11"/>
      <c r="X508" s="11"/>
      <c r="Y508" s="11"/>
      <c r="Z508" s="11"/>
      <c r="AA508" s="11"/>
      <c r="AB508" s="11"/>
      <c r="AC508" s="11"/>
      <c r="AD508" s="11"/>
      <c r="AE508" s="11"/>
      <c r="AF508" s="11"/>
      <c r="AG508" s="11"/>
      <c r="AH508" s="11"/>
      <c r="AI508" s="11"/>
      <c r="AJ508" s="11"/>
    </row>
    <row r="509" ht="14.2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  <c r="W509" s="11"/>
      <c r="X509" s="11"/>
      <c r="Y509" s="11"/>
      <c r="Z509" s="11"/>
      <c r="AA509" s="11"/>
      <c r="AB509" s="11"/>
      <c r="AC509" s="11"/>
      <c r="AD509" s="11"/>
      <c r="AE509" s="11"/>
      <c r="AF509" s="11"/>
      <c r="AG509" s="11"/>
      <c r="AH509" s="11"/>
      <c r="AI509" s="11"/>
      <c r="AJ509" s="11"/>
    </row>
    <row r="510" ht="14.2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  <c r="W510" s="11"/>
      <c r="X510" s="11"/>
      <c r="Y510" s="11"/>
      <c r="Z510" s="11"/>
      <c r="AA510" s="11"/>
      <c r="AB510" s="11"/>
      <c r="AC510" s="11"/>
      <c r="AD510" s="11"/>
      <c r="AE510" s="11"/>
      <c r="AF510" s="11"/>
      <c r="AG510" s="11"/>
      <c r="AH510" s="11"/>
      <c r="AI510" s="11"/>
      <c r="AJ510" s="11"/>
    </row>
    <row r="511" ht="14.2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  <c r="W511" s="11"/>
      <c r="X511" s="11"/>
      <c r="Y511" s="11"/>
      <c r="Z511" s="11"/>
      <c r="AA511" s="11"/>
      <c r="AB511" s="11"/>
      <c r="AC511" s="11"/>
      <c r="AD511" s="11"/>
      <c r="AE511" s="11"/>
      <c r="AF511" s="11"/>
      <c r="AG511" s="11"/>
      <c r="AH511" s="11"/>
      <c r="AI511" s="11"/>
      <c r="AJ511" s="11"/>
    </row>
    <row r="512" ht="14.2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  <c r="W512" s="11"/>
      <c r="X512" s="11"/>
      <c r="Y512" s="11"/>
      <c r="Z512" s="11"/>
      <c r="AA512" s="11"/>
      <c r="AB512" s="11"/>
      <c r="AC512" s="11"/>
      <c r="AD512" s="11"/>
      <c r="AE512" s="11"/>
      <c r="AF512" s="11"/>
      <c r="AG512" s="11"/>
      <c r="AH512" s="11"/>
      <c r="AI512" s="11"/>
      <c r="AJ512" s="11"/>
    </row>
    <row r="513" ht="14.2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  <c r="W513" s="11"/>
      <c r="X513" s="11"/>
      <c r="Y513" s="11"/>
      <c r="Z513" s="11"/>
      <c r="AA513" s="11"/>
      <c r="AB513" s="11"/>
      <c r="AC513" s="11"/>
      <c r="AD513" s="11"/>
      <c r="AE513" s="11"/>
      <c r="AF513" s="11"/>
      <c r="AG513" s="11"/>
      <c r="AH513" s="11"/>
      <c r="AI513" s="11"/>
      <c r="AJ513" s="11"/>
    </row>
    <row r="514" ht="14.2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  <c r="W514" s="11"/>
      <c r="X514" s="11"/>
      <c r="Y514" s="11"/>
      <c r="Z514" s="11"/>
      <c r="AA514" s="11"/>
      <c r="AB514" s="11"/>
      <c r="AC514" s="11"/>
      <c r="AD514" s="11"/>
      <c r="AE514" s="11"/>
      <c r="AF514" s="11"/>
      <c r="AG514" s="11"/>
      <c r="AH514" s="11"/>
      <c r="AI514" s="11"/>
      <c r="AJ514" s="11"/>
    </row>
    <row r="515" ht="14.2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  <c r="W515" s="11"/>
      <c r="X515" s="11"/>
      <c r="Y515" s="11"/>
      <c r="Z515" s="11"/>
      <c r="AA515" s="11"/>
      <c r="AB515" s="11"/>
      <c r="AC515" s="11"/>
      <c r="AD515" s="11"/>
      <c r="AE515" s="11"/>
      <c r="AF515" s="11"/>
      <c r="AG515" s="11"/>
      <c r="AH515" s="11"/>
      <c r="AI515" s="11"/>
      <c r="AJ515" s="11"/>
    </row>
    <row r="516" ht="14.2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  <c r="W516" s="11"/>
      <c r="X516" s="11"/>
      <c r="Y516" s="11"/>
      <c r="Z516" s="11"/>
      <c r="AA516" s="11"/>
      <c r="AB516" s="11"/>
      <c r="AC516" s="11"/>
      <c r="AD516" s="11"/>
      <c r="AE516" s="11"/>
      <c r="AF516" s="11"/>
      <c r="AG516" s="11"/>
      <c r="AH516" s="11"/>
      <c r="AI516" s="11"/>
      <c r="AJ516" s="11"/>
    </row>
    <row r="517" ht="14.2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  <c r="W517" s="11"/>
      <c r="X517" s="11"/>
      <c r="Y517" s="11"/>
      <c r="Z517" s="11"/>
      <c r="AA517" s="11"/>
      <c r="AB517" s="11"/>
      <c r="AC517" s="11"/>
      <c r="AD517" s="11"/>
      <c r="AE517" s="11"/>
      <c r="AF517" s="11"/>
      <c r="AG517" s="11"/>
      <c r="AH517" s="11"/>
      <c r="AI517" s="11"/>
      <c r="AJ517" s="11"/>
    </row>
    <row r="518" ht="14.2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  <c r="W518" s="11"/>
      <c r="X518" s="11"/>
      <c r="Y518" s="11"/>
      <c r="Z518" s="11"/>
      <c r="AA518" s="11"/>
      <c r="AB518" s="11"/>
      <c r="AC518" s="11"/>
      <c r="AD518" s="11"/>
      <c r="AE518" s="11"/>
      <c r="AF518" s="11"/>
      <c r="AG518" s="11"/>
      <c r="AH518" s="11"/>
      <c r="AI518" s="11"/>
      <c r="AJ518" s="11"/>
    </row>
    <row r="519" ht="14.2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  <c r="W519" s="11"/>
      <c r="X519" s="11"/>
      <c r="Y519" s="11"/>
      <c r="Z519" s="11"/>
      <c r="AA519" s="11"/>
      <c r="AB519" s="11"/>
      <c r="AC519" s="11"/>
      <c r="AD519" s="11"/>
      <c r="AE519" s="11"/>
      <c r="AF519" s="11"/>
      <c r="AG519" s="11"/>
      <c r="AH519" s="11"/>
      <c r="AI519" s="11"/>
      <c r="AJ519" s="11"/>
    </row>
    <row r="520" ht="14.2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  <c r="W520" s="11"/>
      <c r="X520" s="11"/>
      <c r="Y520" s="11"/>
      <c r="Z520" s="11"/>
      <c r="AA520" s="11"/>
      <c r="AB520" s="11"/>
      <c r="AC520" s="11"/>
      <c r="AD520" s="11"/>
      <c r="AE520" s="11"/>
      <c r="AF520" s="11"/>
      <c r="AG520" s="11"/>
      <c r="AH520" s="11"/>
      <c r="AI520" s="11"/>
      <c r="AJ520" s="11"/>
    </row>
    <row r="521" ht="14.2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  <c r="W521" s="11"/>
      <c r="X521" s="11"/>
      <c r="Y521" s="11"/>
      <c r="Z521" s="11"/>
      <c r="AA521" s="11"/>
      <c r="AB521" s="11"/>
      <c r="AC521" s="11"/>
      <c r="AD521" s="11"/>
      <c r="AE521" s="11"/>
      <c r="AF521" s="11"/>
      <c r="AG521" s="11"/>
      <c r="AH521" s="11"/>
      <c r="AI521" s="11"/>
      <c r="AJ521" s="11"/>
    </row>
    <row r="522" ht="14.2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  <c r="W522" s="11"/>
      <c r="X522" s="11"/>
      <c r="Y522" s="11"/>
      <c r="Z522" s="11"/>
      <c r="AA522" s="11"/>
      <c r="AB522" s="11"/>
      <c r="AC522" s="11"/>
      <c r="AD522" s="11"/>
      <c r="AE522" s="11"/>
      <c r="AF522" s="11"/>
      <c r="AG522" s="11"/>
      <c r="AH522" s="11"/>
      <c r="AI522" s="11"/>
      <c r="AJ522" s="11"/>
    </row>
    <row r="523" ht="14.2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  <c r="W523" s="11"/>
      <c r="X523" s="11"/>
      <c r="Y523" s="11"/>
      <c r="Z523" s="11"/>
      <c r="AA523" s="11"/>
      <c r="AB523" s="11"/>
      <c r="AC523" s="11"/>
      <c r="AD523" s="11"/>
      <c r="AE523" s="11"/>
      <c r="AF523" s="11"/>
      <c r="AG523" s="11"/>
      <c r="AH523" s="11"/>
      <c r="AI523" s="11"/>
      <c r="AJ523" s="11"/>
    </row>
    <row r="524" ht="14.2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  <c r="W524" s="11"/>
      <c r="X524" s="11"/>
      <c r="Y524" s="11"/>
      <c r="Z524" s="11"/>
      <c r="AA524" s="11"/>
      <c r="AB524" s="11"/>
      <c r="AC524" s="11"/>
      <c r="AD524" s="11"/>
      <c r="AE524" s="11"/>
      <c r="AF524" s="11"/>
      <c r="AG524" s="11"/>
      <c r="AH524" s="11"/>
      <c r="AI524" s="11"/>
      <c r="AJ524" s="11"/>
    </row>
    <row r="525" ht="14.2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  <c r="W525" s="11"/>
      <c r="X525" s="11"/>
      <c r="Y525" s="11"/>
      <c r="Z525" s="11"/>
      <c r="AA525" s="11"/>
      <c r="AB525" s="11"/>
      <c r="AC525" s="11"/>
      <c r="AD525" s="11"/>
      <c r="AE525" s="11"/>
      <c r="AF525" s="11"/>
      <c r="AG525" s="11"/>
      <c r="AH525" s="11"/>
      <c r="AI525" s="11"/>
      <c r="AJ525" s="11"/>
    </row>
    <row r="526" ht="14.2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  <c r="W526" s="11"/>
      <c r="X526" s="11"/>
      <c r="Y526" s="11"/>
      <c r="Z526" s="11"/>
      <c r="AA526" s="11"/>
      <c r="AB526" s="11"/>
      <c r="AC526" s="11"/>
      <c r="AD526" s="11"/>
      <c r="AE526" s="11"/>
      <c r="AF526" s="11"/>
      <c r="AG526" s="11"/>
      <c r="AH526" s="11"/>
      <c r="AI526" s="11"/>
      <c r="AJ526" s="11"/>
    </row>
    <row r="527" ht="14.2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  <c r="W527" s="11"/>
      <c r="X527" s="11"/>
      <c r="Y527" s="11"/>
      <c r="Z527" s="11"/>
      <c r="AA527" s="11"/>
      <c r="AB527" s="11"/>
      <c r="AC527" s="11"/>
      <c r="AD527" s="11"/>
      <c r="AE527" s="11"/>
      <c r="AF527" s="11"/>
      <c r="AG527" s="11"/>
      <c r="AH527" s="11"/>
      <c r="AI527" s="11"/>
      <c r="AJ527" s="11"/>
    </row>
    <row r="528" ht="14.2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  <c r="W528" s="11"/>
      <c r="X528" s="11"/>
      <c r="Y528" s="11"/>
      <c r="Z528" s="11"/>
      <c r="AA528" s="11"/>
      <c r="AB528" s="11"/>
      <c r="AC528" s="11"/>
      <c r="AD528" s="11"/>
      <c r="AE528" s="11"/>
      <c r="AF528" s="11"/>
      <c r="AG528" s="11"/>
      <c r="AH528" s="11"/>
      <c r="AI528" s="11"/>
      <c r="AJ528" s="11"/>
    </row>
    <row r="529" ht="14.2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  <c r="W529" s="11"/>
      <c r="X529" s="11"/>
      <c r="Y529" s="11"/>
      <c r="Z529" s="11"/>
      <c r="AA529" s="11"/>
      <c r="AB529" s="11"/>
      <c r="AC529" s="11"/>
      <c r="AD529" s="11"/>
      <c r="AE529" s="11"/>
      <c r="AF529" s="11"/>
      <c r="AG529" s="11"/>
      <c r="AH529" s="11"/>
      <c r="AI529" s="11"/>
      <c r="AJ529" s="11"/>
    </row>
    <row r="530" ht="14.2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  <c r="W530" s="11"/>
      <c r="X530" s="11"/>
      <c r="Y530" s="11"/>
      <c r="Z530" s="11"/>
      <c r="AA530" s="11"/>
      <c r="AB530" s="11"/>
      <c r="AC530" s="11"/>
      <c r="AD530" s="11"/>
      <c r="AE530" s="11"/>
      <c r="AF530" s="11"/>
      <c r="AG530" s="11"/>
      <c r="AH530" s="11"/>
      <c r="AI530" s="11"/>
      <c r="AJ530" s="11"/>
    </row>
    <row r="531" ht="14.2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  <c r="W531" s="11"/>
      <c r="X531" s="11"/>
      <c r="Y531" s="11"/>
      <c r="Z531" s="11"/>
      <c r="AA531" s="11"/>
      <c r="AB531" s="11"/>
      <c r="AC531" s="11"/>
      <c r="AD531" s="11"/>
      <c r="AE531" s="11"/>
      <c r="AF531" s="11"/>
      <c r="AG531" s="11"/>
      <c r="AH531" s="11"/>
      <c r="AI531" s="11"/>
      <c r="AJ531" s="11"/>
    </row>
    <row r="532" ht="14.2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  <c r="W532" s="11"/>
      <c r="X532" s="11"/>
      <c r="Y532" s="11"/>
      <c r="Z532" s="11"/>
      <c r="AA532" s="11"/>
      <c r="AB532" s="11"/>
      <c r="AC532" s="11"/>
      <c r="AD532" s="11"/>
      <c r="AE532" s="11"/>
      <c r="AF532" s="11"/>
      <c r="AG532" s="11"/>
      <c r="AH532" s="11"/>
      <c r="AI532" s="11"/>
      <c r="AJ532" s="11"/>
    </row>
    <row r="533" ht="14.2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  <c r="W533" s="11"/>
      <c r="X533" s="11"/>
      <c r="Y533" s="11"/>
      <c r="Z533" s="11"/>
      <c r="AA533" s="11"/>
      <c r="AB533" s="11"/>
      <c r="AC533" s="11"/>
      <c r="AD533" s="11"/>
      <c r="AE533" s="11"/>
      <c r="AF533" s="11"/>
      <c r="AG533" s="11"/>
      <c r="AH533" s="11"/>
      <c r="AI533" s="11"/>
      <c r="AJ533" s="11"/>
    </row>
    <row r="534" ht="14.2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  <c r="W534" s="11"/>
      <c r="X534" s="11"/>
      <c r="Y534" s="11"/>
      <c r="Z534" s="11"/>
      <c r="AA534" s="11"/>
      <c r="AB534" s="11"/>
      <c r="AC534" s="11"/>
      <c r="AD534" s="11"/>
      <c r="AE534" s="11"/>
      <c r="AF534" s="11"/>
      <c r="AG534" s="11"/>
      <c r="AH534" s="11"/>
      <c r="AI534" s="11"/>
      <c r="AJ534" s="11"/>
    </row>
    <row r="535" ht="14.2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  <c r="W535" s="11"/>
      <c r="X535" s="11"/>
      <c r="Y535" s="11"/>
      <c r="Z535" s="11"/>
      <c r="AA535" s="11"/>
      <c r="AB535" s="11"/>
      <c r="AC535" s="11"/>
      <c r="AD535" s="11"/>
      <c r="AE535" s="11"/>
      <c r="AF535" s="11"/>
      <c r="AG535" s="11"/>
      <c r="AH535" s="11"/>
      <c r="AI535" s="11"/>
      <c r="AJ535" s="11"/>
    </row>
    <row r="536" ht="14.2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</row>
    <row r="537" ht="14.2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  <c r="W537" s="11"/>
      <c r="X537" s="11"/>
      <c r="Y537" s="11"/>
      <c r="Z537" s="11"/>
      <c r="AA537" s="11"/>
      <c r="AB537" s="11"/>
      <c r="AC537" s="11"/>
      <c r="AD537" s="11"/>
      <c r="AE537" s="11"/>
      <c r="AF537" s="11"/>
      <c r="AG537" s="11"/>
      <c r="AH537" s="11"/>
      <c r="AI537" s="11"/>
      <c r="AJ537" s="11"/>
    </row>
    <row r="538" ht="14.2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  <c r="W538" s="11"/>
      <c r="X538" s="11"/>
      <c r="Y538" s="11"/>
      <c r="Z538" s="11"/>
      <c r="AA538" s="11"/>
      <c r="AB538" s="11"/>
      <c r="AC538" s="11"/>
      <c r="AD538" s="11"/>
      <c r="AE538" s="11"/>
      <c r="AF538" s="11"/>
      <c r="AG538" s="11"/>
      <c r="AH538" s="11"/>
      <c r="AI538" s="11"/>
      <c r="AJ538" s="11"/>
    </row>
    <row r="539" ht="14.2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  <c r="W539" s="11"/>
      <c r="X539" s="11"/>
      <c r="Y539" s="11"/>
      <c r="Z539" s="11"/>
      <c r="AA539" s="11"/>
      <c r="AB539" s="11"/>
      <c r="AC539" s="11"/>
      <c r="AD539" s="11"/>
      <c r="AE539" s="11"/>
      <c r="AF539" s="11"/>
      <c r="AG539" s="11"/>
      <c r="AH539" s="11"/>
      <c r="AI539" s="11"/>
      <c r="AJ539" s="11"/>
    </row>
    <row r="540" ht="14.2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  <c r="W540" s="11"/>
      <c r="X540" s="11"/>
      <c r="Y540" s="11"/>
      <c r="Z540" s="11"/>
      <c r="AA540" s="11"/>
      <c r="AB540" s="11"/>
      <c r="AC540" s="11"/>
      <c r="AD540" s="11"/>
      <c r="AE540" s="11"/>
      <c r="AF540" s="11"/>
      <c r="AG540" s="11"/>
      <c r="AH540" s="11"/>
      <c r="AI540" s="11"/>
      <c r="AJ540" s="11"/>
    </row>
    <row r="541" ht="14.2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  <c r="W541" s="11"/>
      <c r="X541" s="11"/>
      <c r="Y541" s="11"/>
      <c r="Z541" s="11"/>
      <c r="AA541" s="11"/>
      <c r="AB541" s="11"/>
      <c r="AC541" s="11"/>
      <c r="AD541" s="11"/>
      <c r="AE541" s="11"/>
      <c r="AF541" s="11"/>
      <c r="AG541" s="11"/>
      <c r="AH541" s="11"/>
      <c r="AI541" s="11"/>
      <c r="AJ541" s="11"/>
    </row>
    <row r="542" ht="14.2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  <c r="W542" s="11"/>
      <c r="X542" s="11"/>
      <c r="Y542" s="11"/>
      <c r="Z542" s="11"/>
      <c r="AA542" s="11"/>
      <c r="AB542" s="11"/>
      <c r="AC542" s="11"/>
      <c r="AD542" s="11"/>
      <c r="AE542" s="11"/>
      <c r="AF542" s="11"/>
      <c r="AG542" s="11"/>
      <c r="AH542" s="11"/>
      <c r="AI542" s="11"/>
      <c r="AJ542" s="11"/>
    </row>
    <row r="543" ht="14.2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  <c r="W543" s="11"/>
      <c r="X543" s="11"/>
      <c r="Y543" s="11"/>
      <c r="Z543" s="11"/>
      <c r="AA543" s="11"/>
      <c r="AB543" s="11"/>
      <c r="AC543" s="11"/>
      <c r="AD543" s="11"/>
      <c r="AE543" s="11"/>
      <c r="AF543" s="11"/>
      <c r="AG543" s="11"/>
      <c r="AH543" s="11"/>
      <c r="AI543" s="11"/>
      <c r="AJ543" s="11"/>
    </row>
    <row r="544" ht="14.2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  <c r="W544" s="11"/>
      <c r="X544" s="11"/>
      <c r="Y544" s="11"/>
      <c r="Z544" s="11"/>
      <c r="AA544" s="11"/>
      <c r="AB544" s="11"/>
      <c r="AC544" s="11"/>
      <c r="AD544" s="11"/>
      <c r="AE544" s="11"/>
      <c r="AF544" s="11"/>
      <c r="AG544" s="11"/>
      <c r="AH544" s="11"/>
      <c r="AI544" s="11"/>
      <c r="AJ544" s="11"/>
    </row>
    <row r="545" ht="14.2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  <c r="W545" s="11"/>
      <c r="X545" s="11"/>
      <c r="Y545" s="11"/>
      <c r="Z545" s="11"/>
      <c r="AA545" s="11"/>
      <c r="AB545" s="11"/>
      <c r="AC545" s="11"/>
      <c r="AD545" s="11"/>
      <c r="AE545" s="11"/>
      <c r="AF545" s="11"/>
      <c r="AG545" s="11"/>
      <c r="AH545" s="11"/>
      <c r="AI545" s="11"/>
      <c r="AJ545" s="11"/>
    </row>
    <row r="546" ht="14.2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  <c r="W546" s="11"/>
      <c r="X546" s="11"/>
      <c r="Y546" s="11"/>
      <c r="Z546" s="11"/>
      <c r="AA546" s="11"/>
      <c r="AB546" s="11"/>
      <c r="AC546" s="11"/>
      <c r="AD546" s="11"/>
      <c r="AE546" s="11"/>
      <c r="AF546" s="11"/>
      <c r="AG546" s="11"/>
      <c r="AH546" s="11"/>
      <c r="AI546" s="11"/>
      <c r="AJ546" s="11"/>
    </row>
    <row r="547" ht="14.2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  <c r="W547" s="11"/>
      <c r="X547" s="11"/>
      <c r="Y547" s="11"/>
      <c r="Z547" s="11"/>
      <c r="AA547" s="11"/>
      <c r="AB547" s="11"/>
      <c r="AC547" s="11"/>
      <c r="AD547" s="11"/>
      <c r="AE547" s="11"/>
      <c r="AF547" s="11"/>
      <c r="AG547" s="11"/>
      <c r="AH547" s="11"/>
      <c r="AI547" s="11"/>
      <c r="AJ547" s="11"/>
    </row>
    <row r="548" ht="14.2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  <c r="W548" s="11"/>
      <c r="X548" s="11"/>
      <c r="Y548" s="11"/>
      <c r="Z548" s="11"/>
      <c r="AA548" s="11"/>
      <c r="AB548" s="11"/>
      <c r="AC548" s="11"/>
      <c r="AD548" s="11"/>
      <c r="AE548" s="11"/>
      <c r="AF548" s="11"/>
      <c r="AG548" s="11"/>
      <c r="AH548" s="11"/>
      <c r="AI548" s="11"/>
      <c r="AJ548" s="11"/>
    </row>
    <row r="549" ht="14.2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  <c r="W549" s="11"/>
      <c r="X549" s="11"/>
      <c r="Y549" s="11"/>
      <c r="Z549" s="11"/>
      <c r="AA549" s="11"/>
      <c r="AB549" s="11"/>
      <c r="AC549" s="11"/>
      <c r="AD549" s="11"/>
      <c r="AE549" s="11"/>
      <c r="AF549" s="11"/>
      <c r="AG549" s="11"/>
      <c r="AH549" s="11"/>
      <c r="AI549" s="11"/>
      <c r="AJ549" s="11"/>
    </row>
    <row r="550" ht="14.2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  <c r="W550" s="11"/>
      <c r="X550" s="11"/>
      <c r="Y550" s="11"/>
      <c r="Z550" s="11"/>
      <c r="AA550" s="11"/>
      <c r="AB550" s="11"/>
      <c r="AC550" s="11"/>
      <c r="AD550" s="11"/>
      <c r="AE550" s="11"/>
      <c r="AF550" s="11"/>
      <c r="AG550" s="11"/>
      <c r="AH550" s="11"/>
      <c r="AI550" s="11"/>
      <c r="AJ550" s="11"/>
    </row>
    <row r="551" ht="14.2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  <c r="W551" s="11"/>
      <c r="X551" s="11"/>
      <c r="Y551" s="11"/>
      <c r="Z551" s="11"/>
      <c r="AA551" s="11"/>
      <c r="AB551" s="11"/>
      <c r="AC551" s="11"/>
      <c r="AD551" s="11"/>
      <c r="AE551" s="11"/>
      <c r="AF551" s="11"/>
      <c r="AG551" s="11"/>
      <c r="AH551" s="11"/>
      <c r="AI551" s="11"/>
      <c r="AJ551" s="11"/>
    </row>
    <row r="552" ht="14.2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  <c r="W552" s="11"/>
      <c r="X552" s="11"/>
      <c r="Y552" s="11"/>
      <c r="Z552" s="11"/>
      <c r="AA552" s="11"/>
      <c r="AB552" s="11"/>
      <c r="AC552" s="11"/>
      <c r="AD552" s="11"/>
      <c r="AE552" s="11"/>
      <c r="AF552" s="11"/>
      <c r="AG552" s="11"/>
      <c r="AH552" s="11"/>
      <c r="AI552" s="11"/>
      <c r="AJ552" s="11"/>
    </row>
    <row r="553" ht="14.2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  <c r="W553" s="11"/>
      <c r="X553" s="11"/>
      <c r="Y553" s="11"/>
      <c r="Z553" s="11"/>
      <c r="AA553" s="11"/>
      <c r="AB553" s="11"/>
      <c r="AC553" s="11"/>
      <c r="AD553" s="11"/>
      <c r="AE553" s="11"/>
      <c r="AF553" s="11"/>
      <c r="AG553" s="11"/>
      <c r="AH553" s="11"/>
      <c r="AI553" s="11"/>
      <c r="AJ553" s="11"/>
    </row>
    <row r="554" ht="14.2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  <c r="W554" s="11"/>
      <c r="X554" s="11"/>
      <c r="Y554" s="11"/>
      <c r="Z554" s="11"/>
      <c r="AA554" s="11"/>
      <c r="AB554" s="11"/>
      <c r="AC554" s="11"/>
      <c r="AD554" s="11"/>
      <c r="AE554" s="11"/>
      <c r="AF554" s="11"/>
      <c r="AG554" s="11"/>
      <c r="AH554" s="11"/>
      <c r="AI554" s="11"/>
      <c r="AJ554" s="11"/>
    </row>
    <row r="555" ht="14.2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  <c r="W555" s="11"/>
      <c r="X555" s="11"/>
      <c r="Y555" s="11"/>
      <c r="Z555" s="11"/>
      <c r="AA555" s="11"/>
      <c r="AB555" s="11"/>
      <c r="AC555" s="11"/>
      <c r="AD555" s="11"/>
      <c r="AE555" s="11"/>
      <c r="AF555" s="11"/>
      <c r="AG555" s="11"/>
      <c r="AH555" s="11"/>
      <c r="AI555" s="11"/>
      <c r="AJ555" s="11"/>
    </row>
    <row r="556" ht="14.2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  <c r="W556" s="11"/>
      <c r="X556" s="11"/>
      <c r="Y556" s="11"/>
      <c r="Z556" s="11"/>
      <c r="AA556" s="11"/>
      <c r="AB556" s="11"/>
      <c r="AC556" s="11"/>
      <c r="AD556" s="11"/>
      <c r="AE556" s="11"/>
      <c r="AF556" s="11"/>
      <c r="AG556" s="11"/>
      <c r="AH556" s="11"/>
      <c r="AI556" s="11"/>
      <c r="AJ556" s="11"/>
    </row>
    <row r="557" ht="14.2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  <c r="W557" s="11"/>
      <c r="X557" s="11"/>
      <c r="Y557" s="11"/>
      <c r="Z557" s="11"/>
      <c r="AA557" s="11"/>
      <c r="AB557" s="11"/>
      <c r="AC557" s="11"/>
      <c r="AD557" s="11"/>
      <c r="AE557" s="11"/>
      <c r="AF557" s="11"/>
      <c r="AG557" s="11"/>
      <c r="AH557" s="11"/>
      <c r="AI557" s="11"/>
      <c r="AJ557" s="11"/>
    </row>
    <row r="558" ht="14.2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  <c r="W558" s="11"/>
      <c r="X558" s="11"/>
      <c r="Y558" s="11"/>
      <c r="Z558" s="11"/>
      <c r="AA558" s="11"/>
      <c r="AB558" s="11"/>
      <c r="AC558" s="11"/>
      <c r="AD558" s="11"/>
      <c r="AE558" s="11"/>
      <c r="AF558" s="11"/>
      <c r="AG558" s="11"/>
      <c r="AH558" s="11"/>
      <c r="AI558" s="11"/>
      <c r="AJ558" s="11"/>
    </row>
    <row r="559" ht="14.2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  <c r="W559" s="11"/>
      <c r="X559" s="11"/>
      <c r="Y559" s="11"/>
      <c r="Z559" s="11"/>
      <c r="AA559" s="11"/>
      <c r="AB559" s="11"/>
      <c r="AC559" s="11"/>
      <c r="AD559" s="11"/>
      <c r="AE559" s="11"/>
      <c r="AF559" s="11"/>
      <c r="AG559" s="11"/>
      <c r="AH559" s="11"/>
      <c r="AI559" s="11"/>
      <c r="AJ559" s="11"/>
    </row>
    <row r="560" ht="14.2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  <c r="W560" s="11"/>
      <c r="X560" s="11"/>
      <c r="Y560" s="11"/>
      <c r="Z560" s="11"/>
      <c r="AA560" s="11"/>
      <c r="AB560" s="11"/>
      <c r="AC560" s="11"/>
      <c r="AD560" s="11"/>
      <c r="AE560" s="11"/>
      <c r="AF560" s="11"/>
      <c r="AG560" s="11"/>
      <c r="AH560" s="11"/>
      <c r="AI560" s="11"/>
      <c r="AJ560" s="11"/>
    </row>
    <row r="561" ht="14.2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  <c r="W561" s="11"/>
      <c r="X561" s="11"/>
      <c r="Y561" s="11"/>
      <c r="Z561" s="11"/>
      <c r="AA561" s="11"/>
      <c r="AB561" s="11"/>
      <c r="AC561" s="11"/>
      <c r="AD561" s="11"/>
      <c r="AE561" s="11"/>
      <c r="AF561" s="11"/>
      <c r="AG561" s="11"/>
      <c r="AH561" s="11"/>
      <c r="AI561" s="11"/>
      <c r="AJ561" s="11"/>
    </row>
    <row r="562" ht="14.2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  <c r="W562" s="11"/>
      <c r="X562" s="11"/>
      <c r="Y562" s="11"/>
      <c r="Z562" s="11"/>
      <c r="AA562" s="11"/>
      <c r="AB562" s="11"/>
      <c r="AC562" s="11"/>
      <c r="AD562" s="11"/>
      <c r="AE562" s="11"/>
      <c r="AF562" s="11"/>
      <c r="AG562" s="11"/>
      <c r="AH562" s="11"/>
      <c r="AI562" s="11"/>
      <c r="AJ562" s="11"/>
    </row>
    <row r="563" ht="14.2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  <c r="W563" s="11"/>
      <c r="X563" s="11"/>
      <c r="Y563" s="11"/>
      <c r="Z563" s="11"/>
      <c r="AA563" s="11"/>
      <c r="AB563" s="11"/>
      <c r="AC563" s="11"/>
      <c r="AD563" s="11"/>
      <c r="AE563" s="11"/>
      <c r="AF563" s="11"/>
      <c r="AG563" s="11"/>
      <c r="AH563" s="11"/>
      <c r="AI563" s="11"/>
      <c r="AJ563" s="11"/>
    </row>
    <row r="564" ht="14.2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  <c r="W564" s="11"/>
      <c r="X564" s="11"/>
      <c r="Y564" s="11"/>
      <c r="Z564" s="11"/>
      <c r="AA564" s="11"/>
      <c r="AB564" s="11"/>
      <c r="AC564" s="11"/>
      <c r="AD564" s="11"/>
      <c r="AE564" s="11"/>
      <c r="AF564" s="11"/>
      <c r="AG564" s="11"/>
      <c r="AH564" s="11"/>
      <c r="AI564" s="11"/>
      <c r="AJ564" s="11"/>
    </row>
    <row r="565" ht="14.2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  <c r="W565" s="11"/>
      <c r="X565" s="11"/>
      <c r="Y565" s="11"/>
      <c r="Z565" s="11"/>
      <c r="AA565" s="11"/>
      <c r="AB565" s="11"/>
      <c r="AC565" s="11"/>
      <c r="AD565" s="11"/>
      <c r="AE565" s="11"/>
      <c r="AF565" s="11"/>
      <c r="AG565" s="11"/>
      <c r="AH565" s="11"/>
      <c r="AI565" s="11"/>
      <c r="AJ565" s="11"/>
    </row>
    <row r="566" ht="14.2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  <c r="W566" s="11"/>
      <c r="X566" s="11"/>
      <c r="Y566" s="11"/>
      <c r="Z566" s="11"/>
      <c r="AA566" s="11"/>
      <c r="AB566" s="11"/>
      <c r="AC566" s="11"/>
      <c r="AD566" s="11"/>
      <c r="AE566" s="11"/>
      <c r="AF566" s="11"/>
      <c r="AG566" s="11"/>
      <c r="AH566" s="11"/>
      <c r="AI566" s="11"/>
      <c r="AJ566" s="11"/>
    </row>
    <row r="567" ht="14.2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  <c r="W567" s="11"/>
      <c r="X567" s="11"/>
      <c r="Y567" s="11"/>
      <c r="Z567" s="11"/>
      <c r="AA567" s="11"/>
      <c r="AB567" s="11"/>
      <c r="AC567" s="11"/>
      <c r="AD567" s="11"/>
      <c r="AE567" s="11"/>
      <c r="AF567" s="11"/>
      <c r="AG567" s="11"/>
      <c r="AH567" s="11"/>
      <c r="AI567" s="11"/>
      <c r="AJ567" s="11"/>
    </row>
    <row r="568" ht="14.2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  <c r="W568" s="11"/>
      <c r="X568" s="11"/>
      <c r="Y568" s="11"/>
      <c r="Z568" s="11"/>
      <c r="AA568" s="11"/>
      <c r="AB568" s="11"/>
      <c r="AC568" s="11"/>
      <c r="AD568" s="11"/>
      <c r="AE568" s="11"/>
      <c r="AF568" s="11"/>
      <c r="AG568" s="11"/>
      <c r="AH568" s="11"/>
      <c r="AI568" s="11"/>
      <c r="AJ568" s="11"/>
    </row>
    <row r="569" ht="14.2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  <c r="W569" s="11"/>
      <c r="X569" s="11"/>
      <c r="Y569" s="11"/>
      <c r="Z569" s="11"/>
      <c r="AA569" s="11"/>
      <c r="AB569" s="11"/>
      <c r="AC569" s="11"/>
      <c r="AD569" s="11"/>
      <c r="AE569" s="11"/>
      <c r="AF569" s="11"/>
      <c r="AG569" s="11"/>
      <c r="AH569" s="11"/>
      <c r="AI569" s="11"/>
      <c r="AJ569" s="11"/>
    </row>
    <row r="570" ht="14.2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  <c r="W570" s="11"/>
      <c r="X570" s="11"/>
      <c r="Y570" s="11"/>
      <c r="Z570" s="11"/>
      <c r="AA570" s="11"/>
      <c r="AB570" s="11"/>
      <c r="AC570" s="11"/>
      <c r="AD570" s="11"/>
      <c r="AE570" s="11"/>
      <c r="AF570" s="11"/>
      <c r="AG570" s="11"/>
      <c r="AH570" s="11"/>
      <c r="AI570" s="11"/>
      <c r="AJ570" s="11"/>
    </row>
    <row r="571" ht="14.2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  <c r="W571" s="11"/>
      <c r="X571" s="11"/>
      <c r="Y571" s="11"/>
      <c r="Z571" s="11"/>
      <c r="AA571" s="11"/>
      <c r="AB571" s="11"/>
      <c r="AC571" s="11"/>
      <c r="AD571" s="11"/>
      <c r="AE571" s="11"/>
      <c r="AF571" s="11"/>
      <c r="AG571" s="11"/>
      <c r="AH571" s="11"/>
      <c r="AI571" s="11"/>
      <c r="AJ571" s="11"/>
    </row>
    <row r="572" ht="14.2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  <c r="W572" s="11"/>
      <c r="X572" s="11"/>
      <c r="Y572" s="11"/>
      <c r="Z572" s="11"/>
      <c r="AA572" s="11"/>
      <c r="AB572" s="11"/>
      <c r="AC572" s="11"/>
      <c r="AD572" s="11"/>
      <c r="AE572" s="11"/>
      <c r="AF572" s="11"/>
      <c r="AG572" s="11"/>
      <c r="AH572" s="11"/>
      <c r="AI572" s="11"/>
      <c r="AJ572" s="11"/>
    </row>
    <row r="573" ht="14.2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  <c r="W573" s="11"/>
      <c r="X573" s="11"/>
      <c r="Y573" s="11"/>
      <c r="Z573" s="11"/>
      <c r="AA573" s="11"/>
      <c r="AB573" s="11"/>
      <c r="AC573" s="11"/>
      <c r="AD573" s="11"/>
      <c r="AE573" s="11"/>
      <c r="AF573" s="11"/>
      <c r="AG573" s="11"/>
      <c r="AH573" s="11"/>
      <c r="AI573" s="11"/>
      <c r="AJ573" s="11"/>
    </row>
    <row r="574" ht="14.2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  <c r="W574" s="11"/>
      <c r="X574" s="11"/>
      <c r="Y574" s="11"/>
      <c r="Z574" s="11"/>
      <c r="AA574" s="11"/>
      <c r="AB574" s="11"/>
      <c r="AC574" s="11"/>
      <c r="AD574" s="11"/>
      <c r="AE574" s="11"/>
      <c r="AF574" s="11"/>
      <c r="AG574" s="11"/>
      <c r="AH574" s="11"/>
      <c r="AI574" s="11"/>
      <c r="AJ574" s="11"/>
    </row>
    <row r="575" ht="14.2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  <c r="W575" s="11"/>
      <c r="X575" s="11"/>
      <c r="Y575" s="11"/>
      <c r="Z575" s="11"/>
      <c r="AA575" s="11"/>
      <c r="AB575" s="11"/>
      <c r="AC575" s="11"/>
      <c r="AD575" s="11"/>
      <c r="AE575" s="11"/>
      <c r="AF575" s="11"/>
      <c r="AG575" s="11"/>
      <c r="AH575" s="11"/>
      <c r="AI575" s="11"/>
      <c r="AJ575" s="11"/>
    </row>
    <row r="576" ht="14.2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  <c r="W576" s="11"/>
      <c r="X576" s="11"/>
      <c r="Y576" s="11"/>
      <c r="Z576" s="11"/>
      <c r="AA576" s="11"/>
      <c r="AB576" s="11"/>
      <c r="AC576" s="11"/>
      <c r="AD576" s="11"/>
      <c r="AE576" s="11"/>
      <c r="AF576" s="11"/>
      <c r="AG576" s="11"/>
      <c r="AH576" s="11"/>
      <c r="AI576" s="11"/>
      <c r="AJ576" s="11"/>
    </row>
    <row r="577" ht="14.2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  <c r="W577" s="11"/>
      <c r="X577" s="11"/>
      <c r="Y577" s="11"/>
      <c r="Z577" s="11"/>
      <c r="AA577" s="11"/>
      <c r="AB577" s="11"/>
      <c r="AC577" s="11"/>
      <c r="AD577" s="11"/>
      <c r="AE577" s="11"/>
      <c r="AF577" s="11"/>
      <c r="AG577" s="11"/>
      <c r="AH577" s="11"/>
      <c r="AI577" s="11"/>
      <c r="AJ577" s="11"/>
    </row>
    <row r="578" ht="14.2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  <c r="W578" s="11"/>
      <c r="X578" s="11"/>
      <c r="Y578" s="11"/>
      <c r="Z578" s="11"/>
      <c r="AA578" s="11"/>
      <c r="AB578" s="11"/>
      <c r="AC578" s="11"/>
      <c r="AD578" s="11"/>
      <c r="AE578" s="11"/>
      <c r="AF578" s="11"/>
      <c r="AG578" s="11"/>
      <c r="AH578" s="11"/>
      <c r="AI578" s="11"/>
      <c r="AJ578" s="11"/>
    </row>
    <row r="579" ht="14.2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  <c r="W579" s="11"/>
      <c r="X579" s="11"/>
      <c r="Y579" s="11"/>
      <c r="Z579" s="11"/>
      <c r="AA579" s="11"/>
      <c r="AB579" s="11"/>
      <c r="AC579" s="11"/>
      <c r="AD579" s="11"/>
      <c r="AE579" s="11"/>
      <c r="AF579" s="11"/>
      <c r="AG579" s="11"/>
      <c r="AH579" s="11"/>
      <c r="AI579" s="11"/>
      <c r="AJ579" s="11"/>
    </row>
    <row r="580" ht="14.2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  <c r="W580" s="11"/>
      <c r="X580" s="11"/>
      <c r="Y580" s="11"/>
      <c r="Z580" s="11"/>
      <c r="AA580" s="11"/>
      <c r="AB580" s="11"/>
      <c r="AC580" s="11"/>
      <c r="AD580" s="11"/>
      <c r="AE580" s="11"/>
      <c r="AF580" s="11"/>
      <c r="AG580" s="11"/>
      <c r="AH580" s="11"/>
      <c r="AI580" s="11"/>
      <c r="AJ580" s="11"/>
    </row>
    <row r="581" ht="14.2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  <c r="W581" s="11"/>
      <c r="X581" s="11"/>
      <c r="Y581" s="11"/>
      <c r="Z581" s="11"/>
      <c r="AA581" s="11"/>
      <c r="AB581" s="11"/>
      <c r="AC581" s="11"/>
      <c r="AD581" s="11"/>
      <c r="AE581" s="11"/>
      <c r="AF581" s="11"/>
      <c r="AG581" s="11"/>
      <c r="AH581" s="11"/>
      <c r="AI581" s="11"/>
      <c r="AJ581" s="11"/>
    </row>
    <row r="582" ht="14.2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  <c r="W582" s="11"/>
      <c r="X582" s="11"/>
      <c r="Y582" s="11"/>
      <c r="Z582" s="11"/>
      <c r="AA582" s="11"/>
      <c r="AB582" s="11"/>
      <c r="AC582" s="11"/>
      <c r="AD582" s="11"/>
      <c r="AE582" s="11"/>
      <c r="AF582" s="11"/>
      <c r="AG582" s="11"/>
      <c r="AH582" s="11"/>
      <c r="AI582" s="11"/>
      <c r="AJ582" s="11"/>
    </row>
    <row r="583" ht="14.2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  <c r="W583" s="11"/>
      <c r="X583" s="11"/>
      <c r="Y583" s="11"/>
      <c r="Z583" s="11"/>
      <c r="AA583" s="11"/>
      <c r="AB583" s="11"/>
      <c r="AC583" s="11"/>
      <c r="AD583" s="11"/>
      <c r="AE583" s="11"/>
      <c r="AF583" s="11"/>
      <c r="AG583" s="11"/>
      <c r="AH583" s="11"/>
      <c r="AI583" s="11"/>
      <c r="AJ583" s="11"/>
    </row>
    <row r="584" ht="14.2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  <c r="W584" s="11"/>
      <c r="X584" s="11"/>
      <c r="Y584" s="11"/>
      <c r="Z584" s="11"/>
      <c r="AA584" s="11"/>
      <c r="AB584" s="11"/>
      <c r="AC584" s="11"/>
      <c r="AD584" s="11"/>
      <c r="AE584" s="11"/>
      <c r="AF584" s="11"/>
      <c r="AG584" s="11"/>
      <c r="AH584" s="11"/>
      <c r="AI584" s="11"/>
      <c r="AJ584" s="11"/>
    </row>
    <row r="585" ht="14.2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  <c r="W585" s="11"/>
      <c r="X585" s="11"/>
      <c r="Y585" s="11"/>
      <c r="Z585" s="11"/>
      <c r="AA585" s="11"/>
      <c r="AB585" s="11"/>
      <c r="AC585" s="11"/>
      <c r="AD585" s="11"/>
      <c r="AE585" s="11"/>
      <c r="AF585" s="11"/>
      <c r="AG585" s="11"/>
      <c r="AH585" s="11"/>
      <c r="AI585" s="11"/>
      <c r="AJ585" s="11"/>
    </row>
    <row r="586" ht="14.2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  <c r="W586" s="11"/>
      <c r="X586" s="11"/>
      <c r="Y586" s="11"/>
      <c r="Z586" s="11"/>
      <c r="AA586" s="11"/>
      <c r="AB586" s="11"/>
      <c r="AC586" s="11"/>
      <c r="AD586" s="11"/>
      <c r="AE586" s="11"/>
      <c r="AF586" s="11"/>
      <c r="AG586" s="11"/>
      <c r="AH586" s="11"/>
      <c r="AI586" s="11"/>
      <c r="AJ586" s="11"/>
    </row>
    <row r="587" ht="14.2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  <c r="W587" s="11"/>
      <c r="X587" s="11"/>
      <c r="Y587" s="11"/>
      <c r="Z587" s="11"/>
      <c r="AA587" s="11"/>
      <c r="AB587" s="11"/>
      <c r="AC587" s="11"/>
      <c r="AD587" s="11"/>
      <c r="AE587" s="11"/>
      <c r="AF587" s="11"/>
      <c r="AG587" s="11"/>
      <c r="AH587" s="11"/>
      <c r="AI587" s="11"/>
      <c r="AJ587" s="11"/>
    </row>
    <row r="588" ht="14.2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  <c r="W588" s="11"/>
      <c r="X588" s="11"/>
      <c r="Y588" s="11"/>
      <c r="Z588" s="11"/>
      <c r="AA588" s="11"/>
      <c r="AB588" s="11"/>
      <c r="AC588" s="11"/>
      <c r="AD588" s="11"/>
      <c r="AE588" s="11"/>
      <c r="AF588" s="11"/>
      <c r="AG588" s="11"/>
      <c r="AH588" s="11"/>
      <c r="AI588" s="11"/>
      <c r="AJ588" s="11"/>
    </row>
    <row r="589" ht="14.2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  <c r="W589" s="11"/>
      <c r="X589" s="11"/>
      <c r="Y589" s="11"/>
      <c r="Z589" s="11"/>
      <c r="AA589" s="11"/>
      <c r="AB589" s="11"/>
      <c r="AC589" s="11"/>
      <c r="AD589" s="11"/>
      <c r="AE589" s="11"/>
      <c r="AF589" s="11"/>
      <c r="AG589" s="11"/>
      <c r="AH589" s="11"/>
      <c r="AI589" s="11"/>
      <c r="AJ589" s="11"/>
    </row>
    <row r="590" ht="14.2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  <c r="W590" s="11"/>
      <c r="X590" s="11"/>
      <c r="Y590" s="11"/>
      <c r="Z590" s="11"/>
      <c r="AA590" s="11"/>
      <c r="AB590" s="11"/>
      <c r="AC590" s="11"/>
      <c r="AD590" s="11"/>
      <c r="AE590" s="11"/>
      <c r="AF590" s="11"/>
      <c r="AG590" s="11"/>
      <c r="AH590" s="11"/>
      <c r="AI590" s="11"/>
      <c r="AJ590" s="11"/>
    </row>
    <row r="591" ht="14.2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  <c r="W591" s="11"/>
      <c r="X591" s="11"/>
      <c r="Y591" s="11"/>
      <c r="Z591" s="11"/>
      <c r="AA591" s="11"/>
      <c r="AB591" s="11"/>
      <c r="AC591" s="11"/>
      <c r="AD591" s="11"/>
      <c r="AE591" s="11"/>
      <c r="AF591" s="11"/>
      <c r="AG591" s="11"/>
      <c r="AH591" s="11"/>
      <c r="AI591" s="11"/>
      <c r="AJ591" s="11"/>
    </row>
    <row r="592" ht="14.2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  <c r="W592" s="11"/>
      <c r="X592" s="11"/>
      <c r="Y592" s="11"/>
      <c r="Z592" s="11"/>
      <c r="AA592" s="11"/>
      <c r="AB592" s="11"/>
      <c r="AC592" s="11"/>
      <c r="AD592" s="11"/>
      <c r="AE592" s="11"/>
      <c r="AF592" s="11"/>
      <c r="AG592" s="11"/>
      <c r="AH592" s="11"/>
      <c r="AI592" s="11"/>
      <c r="AJ592" s="11"/>
    </row>
    <row r="593" ht="14.2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  <c r="W593" s="11"/>
      <c r="X593" s="11"/>
      <c r="Y593" s="11"/>
      <c r="Z593" s="11"/>
      <c r="AA593" s="11"/>
      <c r="AB593" s="11"/>
      <c r="AC593" s="11"/>
      <c r="AD593" s="11"/>
      <c r="AE593" s="11"/>
      <c r="AF593" s="11"/>
      <c r="AG593" s="11"/>
      <c r="AH593" s="11"/>
      <c r="AI593" s="11"/>
      <c r="AJ593" s="11"/>
    </row>
    <row r="594" ht="14.2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  <c r="W594" s="11"/>
      <c r="X594" s="11"/>
      <c r="Y594" s="11"/>
      <c r="Z594" s="11"/>
      <c r="AA594" s="11"/>
      <c r="AB594" s="11"/>
      <c r="AC594" s="11"/>
      <c r="AD594" s="11"/>
      <c r="AE594" s="11"/>
      <c r="AF594" s="11"/>
      <c r="AG594" s="11"/>
      <c r="AH594" s="11"/>
      <c r="AI594" s="11"/>
      <c r="AJ594" s="11"/>
    </row>
    <row r="595" ht="14.2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  <c r="W595" s="11"/>
      <c r="X595" s="11"/>
      <c r="Y595" s="11"/>
      <c r="Z595" s="11"/>
      <c r="AA595" s="11"/>
      <c r="AB595" s="11"/>
      <c r="AC595" s="11"/>
      <c r="AD595" s="11"/>
      <c r="AE595" s="11"/>
      <c r="AF595" s="11"/>
      <c r="AG595" s="11"/>
      <c r="AH595" s="11"/>
      <c r="AI595" s="11"/>
      <c r="AJ595" s="11"/>
    </row>
    <row r="596" ht="14.2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  <c r="W596" s="11"/>
      <c r="X596" s="11"/>
      <c r="Y596" s="11"/>
      <c r="Z596" s="11"/>
      <c r="AA596" s="11"/>
      <c r="AB596" s="11"/>
      <c r="AC596" s="11"/>
      <c r="AD596" s="11"/>
      <c r="AE596" s="11"/>
      <c r="AF596" s="11"/>
      <c r="AG596" s="11"/>
      <c r="AH596" s="11"/>
      <c r="AI596" s="11"/>
      <c r="AJ596" s="11"/>
    </row>
    <row r="597" ht="14.2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  <c r="W597" s="11"/>
      <c r="X597" s="11"/>
      <c r="Y597" s="11"/>
      <c r="Z597" s="11"/>
      <c r="AA597" s="11"/>
      <c r="AB597" s="11"/>
      <c r="AC597" s="11"/>
      <c r="AD597" s="11"/>
      <c r="AE597" s="11"/>
      <c r="AF597" s="11"/>
      <c r="AG597" s="11"/>
      <c r="AH597" s="11"/>
      <c r="AI597" s="11"/>
      <c r="AJ597" s="11"/>
    </row>
    <row r="598" ht="14.2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  <c r="W598" s="11"/>
      <c r="X598" s="11"/>
      <c r="Y598" s="11"/>
      <c r="Z598" s="11"/>
      <c r="AA598" s="11"/>
      <c r="AB598" s="11"/>
      <c r="AC598" s="11"/>
      <c r="AD598" s="11"/>
      <c r="AE598" s="11"/>
      <c r="AF598" s="11"/>
      <c r="AG598" s="11"/>
      <c r="AH598" s="11"/>
      <c r="AI598" s="11"/>
      <c r="AJ598" s="11"/>
    </row>
    <row r="599" ht="14.2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  <c r="W599" s="11"/>
      <c r="X599" s="11"/>
      <c r="Y599" s="11"/>
      <c r="Z599" s="11"/>
      <c r="AA599" s="11"/>
      <c r="AB599" s="11"/>
      <c r="AC599" s="11"/>
      <c r="AD599" s="11"/>
      <c r="AE599" s="11"/>
      <c r="AF599" s="11"/>
      <c r="AG599" s="11"/>
      <c r="AH599" s="11"/>
      <c r="AI599" s="11"/>
      <c r="AJ599" s="11"/>
    </row>
    <row r="600" ht="14.2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  <c r="W600" s="11"/>
      <c r="X600" s="11"/>
      <c r="Y600" s="11"/>
      <c r="Z600" s="11"/>
      <c r="AA600" s="11"/>
      <c r="AB600" s="11"/>
      <c r="AC600" s="11"/>
      <c r="AD600" s="11"/>
      <c r="AE600" s="11"/>
      <c r="AF600" s="11"/>
      <c r="AG600" s="11"/>
      <c r="AH600" s="11"/>
      <c r="AI600" s="11"/>
      <c r="AJ600" s="11"/>
    </row>
    <row r="601" ht="14.2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  <c r="W601" s="11"/>
      <c r="X601" s="11"/>
      <c r="Y601" s="11"/>
      <c r="Z601" s="11"/>
      <c r="AA601" s="11"/>
      <c r="AB601" s="11"/>
      <c r="AC601" s="11"/>
      <c r="AD601" s="11"/>
      <c r="AE601" s="11"/>
      <c r="AF601" s="11"/>
      <c r="AG601" s="11"/>
      <c r="AH601" s="11"/>
      <c r="AI601" s="11"/>
      <c r="AJ601" s="11"/>
    </row>
    <row r="602" ht="14.2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  <c r="W602" s="11"/>
      <c r="X602" s="11"/>
      <c r="Y602" s="11"/>
      <c r="Z602" s="11"/>
      <c r="AA602" s="11"/>
      <c r="AB602" s="11"/>
      <c r="AC602" s="11"/>
      <c r="AD602" s="11"/>
      <c r="AE602" s="11"/>
      <c r="AF602" s="11"/>
      <c r="AG602" s="11"/>
      <c r="AH602" s="11"/>
      <c r="AI602" s="11"/>
      <c r="AJ602" s="11"/>
    </row>
    <row r="603" ht="14.2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  <c r="W603" s="11"/>
      <c r="X603" s="11"/>
      <c r="Y603" s="11"/>
      <c r="Z603" s="11"/>
      <c r="AA603" s="11"/>
      <c r="AB603" s="11"/>
      <c r="AC603" s="11"/>
      <c r="AD603" s="11"/>
      <c r="AE603" s="11"/>
      <c r="AF603" s="11"/>
      <c r="AG603" s="11"/>
      <c r="AH603" s="11"/>
      <c r="AI603" s="11"/>
      <c r="AJ603" s="11"/>
    </row>
    <row r="604" ht="14.2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  <c r="W604" s="11"/>
      <c r="X604" s="11"/>
      <c r="Y604" s="11"/>
      <c r="Z604" s="11"/>
      <c r="AA604" s="11"/>
      <c r="AB604" s="11"/>
      <c r="AC604" s="11"/>
      <c r="AD604" s="11"/>
      <c r="AE604" s="11"/>
      <c r="AF604" s="11"/>
      <c r="AG604" s="11"/>
      <c r="AH604" s="11"/>
      <c r="AI604" s="11"/>
      <c r="AJ604" s="11"/>
    </row>
    <row r="605" ht="14.2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  <c r="W605" s="11"/>
      <c r="X605" s="11"/>
      <c r="Y605" s="11"/>
      <c r="Z605" s="11"/>
      <c r="AA605" s="11"/>
      <c r="AB605" s="11"/>
      <c r="AC605" s="11"/>
      <c r="AD605" s="11"/>
      <c r="AE605" s="11"/>
      <c r="AF605" s="11"/>
      <c r="AG605" s="11"/>
      <c r="AH605" s="11"/>
      <c r="AI605" s="11"/>
      <c r="AJ605" s="11"/>
    </row>
    <row r="606" ht="14.2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  <c r="W606" s="11"/>
      <c r="X606" s="11"/>
      <c r="Y606" s="11"/>
      <c r="Z606" s="11"/>
      <c r="AA606" s="11"/>
      <c r="AB606" s="11"/>
      <c r="AC606" s="11"/>
      <c r="AD606" s="11"/>
      <c r="AE606" s="11"/>
      <c r="AF606" s="11"/>
      <c r="AG606" s="11"/>
      <c r="AH606" s="11"/>
      <c r="AI606" s="11"/>
      <c r="AJ606" s="11"/>
    </row>
    <row r="607" ht="14.2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  <c r="W607" s="11"/>
      <c r="X607" s="11"/>
      <c r="Y607" s="11"/>
      <c r="Z607" s="11"/>
      <c r="AA607" s="11"/>
      <c r="AB607" s="11"/>
      <c r="AC607" s="11"/>
      <c r="AD607" s="11"/>
      <c r="AE607" s="11"/>
      <c r="AF607" s="11"/>
      <c r="AG607" s="11"/>
      <c r="AH607" s="11"/>
      <c r="AI607" s="11"/>
      <c r="AJ607" s="11"/>
    </row>
    <row r="608" ht="14.2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  <c r="W608" s="11"/>
      <c r="X608" s="11"/>
      <c r="Y608" s="11"/>
      <c r="Z608" s="11"/>
      <c r="AA608" s="11"/>
      <c r="AB608" s="11"/>
      <c r="AC608" s="11"/>
      <c r="AD608" s="11"/>
      <c r="AE608" s="11"/>
      <c r="AF608" s="11"/>
      <c r="AG608" s="11"/>
      <c r="AH608" s="11"/>
      <c r="AI608" s="11"/>
      <c r="AJ608" s="11"/>
    </row>
    <row r="609" ht="14.2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  <c r="W609" s="11"/>
      <c r="X609" s="11"/>
      <c r="Y609" s="11"/>
      <c r="Z609" s="11"/>
      <c r="AA609" s="11"/>
      <c r="AB609" s="11"/>
      <c r="AC609" s="11"/>
      <c r="AD609" s="11"/>
      <c r="AE609" s="11"/>
      <c r="AF609" s="11"/>
      <c r="AG609" s="11"/>
      <c r="AH609" s="11"/>
      <c r="AI609" s="11"/>
      <c r="AJ609" s="11"/>
    </row>
    <row r="610" ht="14.2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  <c r="W610" s="11"/>
      <c r="X610" s="11"/>
      <c r="Y610" s="11"/>
      <c r="Z610" s="11"/>
      <c r="AA610" s="11"/>
      <c r="AB610" s="11"/>
      <c r="AC610" s="11"/>
      <c r="AD610" s="11"/>
      <c r="AE610" s="11"/>
      <c r="AF610" s="11"/>
      <c r="AG610" s="11"/>
      <c r="AH610" s="11"/>
      <c r="AI610" s="11"/>
      <c r="AJ610" s="11"/>
    </row>
    <row r="611" ht="14.2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</row>
    <row r="612" ht="14.2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  <c r="W612" s="11"/>
      <c r="X612" s="11"/>
      <c r="Y612" s="11"/>
      <c r="Z612" s="11"/>
      <c r="AA612" s="11"/>
      <c r="AB612" s="11"/>
      <c r="AC612" s="11"/>
      <c r="AD612" s="11"/>
      <c r="AE612" s="11"/>
      <c r="AF612" s="11"/>
      <c r="AG612" s="11"/>
      <c r="AH612" s="11"/>
      <c r="AI612" s="11"/>
      <c r="AJ612" s="11"/>
    </row>
    <row r="613" ht="14.2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  <c r="W613" s="11"/>
      <c r="X613" s="11"/>
      <c r="Y613" s="11"/>
      <c r="Z613" s="11"/>
      <c r="AA613" s="11"/>
      <c r="AB613" s="11"/>
      <c r="AC613" s="11"/>
      <c r="AD613" s="11"/>
      <c r="AE613" s="11"/>
      <c r="AF613" s="11"/>
      <c r="AG613" s="11"/>
      <c r="AH613" s="11"/>
      <c r="AI613" s="11"/>
      <c r="AJ613" s="11"/>
    </row>
    <row r="614" ht="14.2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  <c r="W614" s="11"/>
      <c r="X614" s="11"/>
      <c r="Y614" s="11"/>
      <c r="Z614" s="11"/>
      <c r="AA614" s="11"/>
      <c r="AB614" s="11"/>
      <c r="AC614" s="11"/>
      <c r="AD614" s="11"/>
      <c r="AE614" s="11"/>
      <c r="AF614" s="11"/>
      <c r="AG614" s="11"/>
      <c r="AH614" s="11"/>
      <c r="AI614" s="11"/>
      <c r="AJ614" s="11"/>
    </row>
    <row r="615" ht="14.2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  <c r="W615" s="11"/>
      <c r="X615" s="11"/>
      <c r="Y615" s="11"/>
      <c r="Z615" s="11"/>
      <c r="AA615" s="11"/>
      <c r="AB615" s="11"/>
      <c r="AC615" s="11"/>
      <c r="AD615" s="11"/>
      <c r="AE615" s="11"/>
      <c r="AF615" s="11"/>
      <c r="AG615" s="11"/>
      <c r="AH615" s="11"/>
      <c r="AI615" s="11"/>
      <c r="AJ615" s="11"/>
    </row>
    <row r="616" ht="14.2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  <c r="W616" s="11"/>
      <c r="X616" s="11"/>
      <c r="Y616" s="11"/>
      <c r="Z616" s="11"/>
      <c r="AA616" s="11"/>
      <c r="AB616" s="11"/>
      <c r="AC616" s="11"/>
      <c r="AD616" s="11"/>
      <c r="AE616" s="11"/>
      <c r="AF616" s="11"/>
      <c r="AG616" s="11"/>
      <c r="AH616" s="11"/>
      <c r="AI616" s="11"/>
      <c r="AJ616" s="11"/>
    </row>
    <row r="617" ht="14.2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  <c r="W617" s="11"/>
      <c r="X617" s="11"/>
      <c r="Y617" s="11"/>
      <c r="Z617" s="11"/>
      <c r="AA617" s="11"/>
      <c r="AB617" s="11"/>
      <c r="AC617" s="11"/>
      <c r="AD617" s="11"/>
      <c r="AE617" s="11"/>
      <c r="AF617" s="11"/>
      <c r="AG617" s="11"/>
      <c r="AH617" s="11"/>
      <c r="AI617" s="11"/>
      <c r="AJ617" s="11"/>
    </row>
    <row r="618" ht="14.2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  <c r="W618" s="11"/>
      <c r="X618" s="11"/>
      <c r="Y618" s="11"/>
      <c r="Z618" s="11"/>
      <c r="AA618" s="11"/>
      <c r="AB618" s="11"/>
      <c r="AC618" s="11"/>
      <c r="AD618" s="11"/>
      <c r="AE618" s="11"/>
      <c r="AF618" s="11"/>
      <c r="AG618" s="11"/>
      <c r="AH618" s="11"/>
      <c r="AI618" s="11"/>
      <c r="AJ618" s="11"/>
    </row>
    <row r="619" ht="14.2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  <c r="W619" s="11"/>
      <c r="X619" s="11"/>
      <c r="Y619" s="11"/>
      <c r="Z619" s="11"/>
      <c r="AA619" s="11"/>
      <c r="AB619" s="11"/>
      <c r="AC619" s="11"/>
      <c r="AD619" s="11"/>
      <c r="AE619" s="11"/>
      <c r="AF619" s="11"/>
      <c r="AG619" s="11"/>
      <c r="AH619" s="11"/>
      <c r="AI619" s="11"/>
      <c r="AJ619" s="11"/>
    </row>
    <row r="620" ht="14.2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  <c r="W620" s="11"/>
      <c r="X620" s="11"/>
      <c r="Y620" s="11"/>
      <c r="Z620" s="11"/>
      <c r="AA620" s="11"/>
      <c r="AB620" s="11"/>
      <c r="AC620" s="11"/>
      <c r="AD620" s="11"/>
      <c r="AE620" s="11"/>
      <c r="AF620" s="11"/>
      <c r="AG620" s="11"/>
      <c r="AH620" s="11"/>
      <c r="AI620" s="11"/>
      <c r="AJ620" s="11"/>
    </row>
    <row r="621" ht="14.2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  <c r="W621" s="11"/>
      <c r="X621" s="11"/>
      <c r="Y621" s="11"/>
      <c r="Z621" s="11"/>
      <c r="AA621" s="11"/>
      <c r="AB621" s="11"/>
      <c r="AC621" s="11"/>
      <c r="AD621" s="11"/>
      <c r="AE621" s="11"/>
      <c r="AF621" s="11"/>
      <c r="AG621" s="11"/>
      <c r="AH621" s="11"/>
      <c r="AI621" s="11"/>
      <c r="AJ621" s="11"/>
    </row>
    <row r="622" ht="14.2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  <c r="W622" s="11"/>
      <c r="X622" s="11"/>
      <c r="Y622" s="11"/>
      <c r="Z622" s="11"/>
      <c r="AA622" s="11"/>
      <c r="AB622" s="11"/>
      <c r="AC622" s="11"/>
      <c r="AD622" s="11"/>
      <c r="AE622" s="11"/>
      <c r="AF622" s="11"/>
      <c r="AG622" s="11"/>
      <c r="AH622" s="11"/>
      <c r="AI622" s="11"/>
      <c r="AJ622" s="11"/>
    </row>
    <row r="623" ht="14.2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  <c r="W623" s="11"/>
      <c r="X623" s="11"/>
      <c r="Y623" s="11"/>
      <c r="Z623" s="11"/>
      <c r="AA623" s="11"/>
      <c r="AB623" s="11"/>
      <c r="AC623" s="11"/>
      <c r="AD623" s="11"/>
      <c r="AE623" s="11"/>
      <c r="AF623" s="11"/>
      <c r="AG623" s="11"/>
      <c r="AH623" s="11"/>
      <c r="AI623" s="11"/>
      <c r="AJ623" s="11"/>
    </row>
    <row r="624" ht="14.2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  <c r="W624" s="11"/>
      <c r="X624" s="11"/>
      <c r="Y624" s="11"/>
      <c r="Z624" s="11"/>
      <c r="AA624" s="11"/>
      <c r="AB624" s="11"/>
      <c r="AC624" s="11"/>
      <c r="AD624" s="11"/>
      <c r="AE624" s="11"/>
      <c r="AF624" s="11"/>
      <c r="AG624" s="11"/>
      <c r="AH624" s="11"/>
      <c r="AI624" s="11"/>
      <c r="AJ624" s="11"/>
    </row>
    <row r="625" ht="14.2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  <c r="W625" s="11"/>
      <c r="X625" s="11"/>
      <c r="Y625" s="11"/>
      <c r="Z625" s="11"/>
      <c r="AA625" s="11"/>
      <c r="AB625" s="11"/>
      <c r="AC625" s="11"/>
      <c r="AD625" s="11"/>
      <c r="AE625" s="11"/>
      <c r="AF625" s="11"/>
      <c r="AG625" s="11"/>
      <c r="AH625" s="11"/>
      <c r="AI625" s="11"/>
      <c r="AJ625" s="11"/>
    </row>
    <row r="626" ht="14.2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  <c r="W626" s="11"/>
      <c r="X626" s="11"/>
      <c r="Y626" s="11"/>
      <c r="Z626" s="11"/>
      <c r="AA626" s="11"/>
      <c r="AB626" s="11"/>
      <c r="AC626" s="11"/>
      <c r="AD626" s="11"/>
      <c r="AE626" s="11"/>
      <c r="AF626" s="11"/>
      <c r="AG626" s="11"/>
      <c r="AH626" s="11"/>
      <c r="AI626" s="11"/>
      <c r="AJ626" s="11"/>
    </row>
    <row r="627" ht="14.2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  <c r="W627" s="11"/>
      <c r="X627" s="11"/>
      <c r="Y627" s="11"/>
      <c r="Z627" s="11"/>
      <c r="AA627" s="11"/>
      <c r="AB627" s="11"/>
      <c r="AC627" s="11"/>
      <c r="AD627" s="11"/>
      <c r="AE627" s="11"/>
      <c r="AF627" s="11"/>
      <c r="AG627" s="11"/>
      <c r="AH627" s="11"/>
      <c r="AI627" s="11"/>
      <c r="AJ627" s="11"/>
    </row>
    <row r="628" ht="14.2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  <c r="W628" s="11"/>
      <c r="X628" s="11"/>
      <c r="Y628" s="11"/>
      <c r="Z628" s="11"/>
      <c r="AA628" s="11"/>
      <c r="AB628" s="11"/>
      <c r="AC628" s="11"/>
      <c r="AD628" s="11"/>
      <c r="AE628" s="11"/>
      <c r="AF628" s="11"/>
      <c r="AG628" s="11"/>
      <c r="AH628" s="11"/>
      <c r="AI628" s="11"/>
      <c r="AJ628" s="11"/>
    </row>
    <row r="629" ht="14.2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  <c r="W629" s="11"/>
      <c r="X629" s="11"/>
      <c r="Y629" s="11"/>
      <c r="Z629" s="11"/>
      <c r="AA629" s="11"/>
      <c r="AB629" s="11"/>
      <c r="AC629" s="11"/>
      <c r="AD629" s="11"/>
      <c r="AE629" s="11"/>
      <c r="AF629" s="11"/>
      <c r="AG629" s="11"/>
      <c r="AH629" s="11"/>
      <c r="AI629" s="11"/>
      <c r="AJ629" s="11"/>
    </row>
    <row r="630" ht="14.2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  <c r="W630" s="11"/>
      <c r="X630" s="11"/>
      <c r="Y630" s="11"/>
      <c r="Z630" s="11"/>
      <c r="AA630" s="11"/>
      <c r="AB630" s="11"/>
      <c r="AC630" s="11"/>
      <c r="AD630" s="11"/>
      <c r="AE630" s="11"/>
      <c r="AF630" s="11"/>
      <c r="AG630" s="11"/>
      <c r="AH630" s="11"/>
      <c r="AI630" s="11"/>
      <c r="AJ630" s="11"/>
    </row>
    <row r="631" ht="14.2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  <c r="W631" s="11"/>
      <c r="X631" s="11"/>
      <c r="Y631" s="11"/>
      <c r="Z631" s="11"/>
      <c r="AA631" s="11"/>
      <c r="AB631" s="11"/>
      <c r="AC631" s="11"/>
      <c r="AD631" s="11"/>
      <c r="AE631" s="11"/>
      <c r="AF631" s="11"/>
      <c r="AG631" s="11"/>
      <c r="AH631" s="11"/>
      <c r="AI631" s="11"/>
      <c r="AJ631" s="11"/>
    </row>
    <row r="632" ht="14.2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  <c r="W632" s="11"/>
      <c r="X632" s="11"/>
      <c r="Y632" s="11"/>
      <c r="Z632" s="11"/>
      <c r="AA632" s="11"/>
      <c r="AB632" s="11"/>
      <c r="AC632" s="11"/>
      <c r="AD632" s="11"/>
      <c r="AE632" s="11"/>
      <c r="AF632" s="11"/>
      <c r="AG632" s="11"/>
      <c r="AH632" s="11"/>
      <c r="AI632" s="11"/>
      <c r="AJ632" s="11"/>
    </row>
    <row r="633" ht="14.2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  <c r="W633" s="11"/>
      <c r="X633" s="11"/>
      <c r="Y633" s="11"/>
      <c r="Z633" s="11"/>
      <c r="AA633" s="11"/>
      <c r="AB633" s="11"/>
      <c r="AC633" s="11"/>
      <c r="AD633" s="11"/>
      <c r="AE633" s="11"/>
      <c r="AF633" s="11"/>
      <c r="AG633" s="11"/>
      <c r="AH633" s="11"/>
      <c r="AI633" s="11"/>
      <c r="AJ633" s="11"/>
    </row>
    <row r="634" ht="14.2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  <c r="W634" s="11"/>
      <c r="X634" s="11"/>
      <c r="Y634" s="11"/>
      <c r="Z634" s="11"/>
      <c r="AA634" s="11"/>
      <c r="AB634" s="11"/>
      <c r="AC634" s="11"/>
      <c r="AD634" s="11"/>
      <c r="AE634" s="11"/>
      <c r="AF634" s="11"/>
      <c r="AG634" s="11"/>
      <c r="AH634" s="11"/>
      <c r="AI634" s="11"/>
      <c r="AJ634" s="11"/>
    </row>
    <row r="635" ht="14.2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  <c r="W635" s="11"/>
      <c r="X635" s="11"/>
      <c r="Y635" s="11"/>
      <c r="Z635" s="11"/>
      <c r="AA635" s="11"/>
      <c r="AB635" s="11"/>
      <c r="AC635" s="11"/>
      <c r="AD635" s="11"/>
      <c r="AE635" s="11"/>
      <c r="AF635" s="11"/>
      <c r="AG635" s="11"/>
      <c r="AH635" s="11"/>
      <c r="AI635" s="11"/>
      <c r="AJ635" s="11"/>
    </row>
    <row r="636" ht="14.2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  <c r="W636" s="11"/>
      <c r="X636" s="11"/>
      <c r="Y636" s="11"/>
      <c r="Z636" s="11"/>
      <c r="AA636" s="11"/>
      <c r="AB636" s="11"/>
      <c r="AC636" s="11"/>
      <c r="AD636" s="11"/>
      <c r="AE636" s="11"/>
      <c r="AF636" s="11"/>
      <c r="AG636" s="11"/>
      <c r="AH636" s="11"/>
      <c r="AI636" s="11"/>
      <c r="AJ636" s="11"/>
    </row>
    <row r="637" ht="14.2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  <c r="W637" s="11"/>
      <c r="X637" s="11"/>
      <c r="Y637" s="11"/>
      <c r="Z637" s="11"/>
      <c r="AA637" s="11"/>
      <c r="AB637" s="11"/>
      <c r="AC637" s="11"/>
      <c r="AD637" s="11"/>
      <c r="AE637" s="11"/>
      <c r="AF637" s="11"/>
      <c r="AG637" s="11"/>
      <c r="AH637" s="11"/>
      <c r="AI637" s="11"/>
      <c r="AJ637" s="11"/>
    </row>
    <row r="638" ht="14.2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  <c r="W638" s="11"/>
      <c r="X638" s="11"/>
      <c r="Y638" s="11"/>
      <c r="Z638" s="11"/>
      <c r="AA638" s="11"/>
      <c r="AB638" s="11"/>
      <c r="AC638" s="11"/>
      <c r="AD638" s="11"/>
      <c r="AE638" s="11"/>
      <c r="AF638" s="11"/>
      <c r="AG638" s="11"/>
      <c r="AH638" s="11"/>
      <c r="AI638" s="11"/>
      <c r="AJ638" s="11"/>
    </row>
    <row r="639" ht="14.2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  <c r="W639" s="11"/>
      <c r="X639" s="11"/>
      <c r="Y639" s="11"/>
      <c r="Z639" s="11"/>
      <c r="AA639" s="11"/>
      <c r="AB639" s="11"/>
      <c r="AC639" s="11"/>
      <c r="AD639" s="11"/>
      <c r="AE639" s="11"/>
      <c r="AF639" s="11"/>
      <c r="AG639" s="11"/>
      <c r="AH639" s="11"/>
      <c r="AI639" s="11"/>
      <c r="AJ639" s="11"/>
    </row>
    <row r="640" ht="14.2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  <c r="W640" s="11"/>
      <c r="X640" s="11"/>
      <c r="Y640" s="11"/>
      <c r="Z640" s="11"/>
      <c r="AA640" s="11"/>
      <c r="AB640" s="11"/>
      <c r="AC640" s="11"/>
      <c r="AD640" s="11"/>
      <c r="AE640" s="11"/>
      <c r="AF640" s="11"/>
      <c r="AG640" s="11"/>
      <c r="AH640" s="11"/>
      <c r="AI640" s="11"/>
      <c r="AJ640" s="11"/>
    </row>
    <row r="641" ht="14.2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  <c r="W641" s="11"/>
      <c r="X641" s="11"/>
      <c r="Y641" s="11"/>
      <c r="Z641" s="11"/>
      <c r="AA641" s="11"/>
      <c r="AB641" s="11"/>
      <c r="AC641" s="11"/>
      <c r="AD641" s="11"/>
      <c r="AE641" s="11"/>
      <c r="AF641" s="11"/>
      <c r="AG641" s="11"/>
      <c r="AH641" s="11"/>
      <c r="AI641" s="11"/>
      <c r="AJ641" s="11"/>
    </row>
    <row r="642" ht="14.2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  <c r="W642" s="11"/>
      <c r="X642" s="11"/>
      <c r="Y642" s="11"/>
      <c r="Z642" s="11"/>
      <c r="AA642" s="11"/>
      <c r="AB642" s="11"/>
      <c r="AC642" s="11"/>
      <c r="AD642" s="11"/>
      <c r="AE642" s="11"/>
      <c r="AF642" s="11"/>
      <c r="AG642" s="11"/>
      <c r="AH642" s="11"/>
      <c r="AI642" s="11"/>
      <c r="AJ642" s="11"/>
    </row>
    <row r="643" ht="14.2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  <c r="W643" s="11"/>
      <c r="X643" s="11"/>
      <c r="Y643" s="11"/>
      <c r="Z643" s="11"/>
      <c r="AA643" s="11"/>
      <c r="AB643" s="11"/>
      <c r="AC643" s="11"/>
      <c r="AD643" s="11"/>
      <c r="AE643" s="11"/>
      <c r="AF643" s="11"/>
      <c r="AG643" s="11"/>
      <c r="AH643" s="11"/>
      <c r="AI643" s="11"/>
      <c r="AJ643" s="11"/>
    </row>
    <row r="644" ht="14.2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  <c r="W644" s="11"/>
      <c r="X644" s="11"/>
      <c r="Y644" s="11"/>
      <c r="Z644" s="11"/>
      <c r="AA644" s="11"/>
      <c r="AB644" s="11"/>
      <c r="AC644" s="11"/>
      <c r="AD644" s="11"/>
      <c r="AE644" s="11"/>
      <c r="AF644" s="11"/>
      <c r="AG644" s="11"/>
      <c r="AH644" s="11"/>
      <c r="AI644" s="11"/>
      <c r="AJ644" s="11"/>
    </row>
    <row r="645" ht="14.2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  <c r="W645" s="11"/>
      <c r="X645" s="11"/>
      <c r="Y645" s="11"/>
      <c r="Z645" s="11"/>
      <c r="AA645" s="11"/>
      <c r="AB645" s="11"/>
      <c r="AC645" s="11"/>
      <c r="AD645" s="11"/>
      <c r="AE645" s="11"/>
      <c r="AF645" s="11"/>
      <c r="AG645" s="11"/>
      <c r="AH645" s="11"/>
      <c r="AI645" s="11"/>
      <c r="AJ645" s="11"/>
    </row>
    <row r="646" ht="14.2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  <c r="W646" s="11"/>
      <c r="X646" s="11"/>
      <c r="Y646" s="11"/>
      <c r="Z646" s="11"/>
      <c r="AA646" s="11"/>
      <c r="AB646" s="11"/>
      <c r="AC646" s="11"/>
      <c r="AD646" s="11"/>
      <c r="AE646" s="11"/>
      <c r="AF646" s="11"/>
      <c r="AG646" s="11"/>
      <c r="AH646" s="11"/>
      <c r="AI646" s="11"/>
      <c r="AJ646" s="11"/>
    </row>
    <row r="647" ht="14.2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  <c r="W647" s="11"/>
      <c r="X647" s="11"/>
      <c r="Y647" s="11"/>
      <c r="Z647" s="11"/>
      <c r="AA647" s="11"/>
      <c r="AB647" s="11"/>
      <c r="AC647" s="11"/>
      <c r="AD647" s="11"/>
      <c r="AE647" s="11"/>
      <c r="AF647" s="11"/>
      <c r="AG647" s="11"/>
      <c r="AH647" s="11"/>
      <c r="AI647" s="11"/>
      <c r="AJ647" s="11"/>
    </row>
    <row r="648" ht="14.2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  <c r="W648" s="11"/>
      <c r="X648" s="11"/>
      <c r="Y648" s="11"/>
      <c r="Z648" s="11"/>
      <c r="AA648" s="11"/>
      <c r="AB648" s="11"/>
      <c r="AC648" s="11"/>
      <c r="AD648" s="11"/>
      <c r="AE648" s="11"/>
      <c r="AF648" s="11"/>
      <c r="AG648" s="11"/>
      <c r="AH648" s="11"/>
      <c r="AI648" s="11"/>
      <c r="AJ648" s="11"/>
    </row>
    <row r="649" ht="14.2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  <c r="W649" s="11"/>
      <c r="X649" s="11"/>
      <c r="Y649" s="11"/>
      <c r="Z649" s="11"/>
      <c r="AA649" s="11"/>
      <c r="AB649" s="11"/>
      <c r="AC649" s="11"/>
      <c r="AD649" s="11"/>
      <c r="AE649" s="11"/>
      <c r="AF649" s="11"/>
      <c r="AG649" s="11"/>
      <c r="AH649" s="11"/>
      <c r="AI649" s="11"/>
      <c r="AJ649" s="11"/>
    </row>
    <row r="650" ht="14.2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  <c r="W650" s="11"/>
      <c r="X650" s="11"/>
      <c r="Y650" s="11"/>
      <c r="Z650" s="11"/>
      <c r="AA650" s="11"/>
      <c r="AB650" s="11"/>
      <c r="AC650" s="11"/>
      <c r="AD650" s="11"/>
      <c r="AE650" s="11"/>
      <c r="AF650" s="11"/>
      <c r="AG650" s="11"/>
      <c r="AH650" s="11"/>
      <c r="AI650" s="11"/>
      <c r="AJ650" s="11"/>
    </row>
    <row r="651" ht="14.2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  <c r="W651" s="11"/>
      <c r="X651" s="11"/>
      <c r="Y651" s="11"/>
      <c r="Z651" s="11"/>
      <c r="AA651" s="11"/>
      <c r="AB651" s="11"/>
      <c r="AC651" s="11"/>
      <c r="AD651" s="11"/>
      <c r="AE651" s="11"/>
      <c r="AF651" s="11"/>
      <c r="AG651" s="11"/>
      <c r="AH651" s="11"/>
      <c r="AI651" s="11"/>
      <c r="AJ651" s="11"/>
    </row>
    <row r="652" ht="14.2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  <c r="W652" s="11"/>
      <c r="X652" s="11"/>
      <c r="Y652" s="11"/>
      <c r="Z652" s="11"/>
      <c r="AA652" s="11"/>
      <c r="AB652" s="11"/>
      <c r="AC652" s="11"/>
      <c r="AD652" s="11"/>
      <c r="AE652" s="11"/>
      <c r="AF652" s="11"/>
      <c r="AG652" s="11"/>
      <c r="AH652" s="11"/>
      <c r="AI652" s="11"/>
      <c r="AJ652" s="11"/>
    </row>
    <row r="653" ht="14.2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  <c r="W653" s="11"/>
      <c r="X653" s="11"/>
      <c r="Y653" s="11"/>
      <c r="Z653" s="11"/>
      <c r="AA653" s="11"/>
      <c r="AB653" s="11"/>
      <c r="AC653" s="11"/>
      <c r="AD653" s="11"/>
      <c r="AE653" s="11"/>
      <c r="AF653" s="11"/>
      <c r="AG653" s="11"/>
      <c r="AH653" s="11"/>
      <c r="AI653" s="11"/>
      <c r="AJ653" s="11"/>
    </row>
    <row r="654" ht="14.2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  <c r="W654" s="11"/>
      <c r="X654" s="11"/>
      <c r="Y654" s="11"/>
      <c r="Z654" s="11"/>
      <c r="AA654" s="11"/>
      <c r="AB654" s="11"/>
      <c r="AC654" s="11"/>
      <c r="AD654" s="11"/>
      <c r="AE654" s="11"/>
      <c r="AF654" s="11"/>
      <c r="AG654" s="11"/>
      <c r="AH654" s="11"/>
      <c r="AI654" s="11"/>
      <c r="AJ654" s="11"/>
    </row>
    <row r="655" ht="14.2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  <c r="W655" s="11"/>
      <c r="X655" s="11"/>
      <c r="Y655" s="11"/>
      <c r="Z655" s="11"/>
      <c r="AA655" s="11"/>
      <c r="AB655" s="11"/>
      <c r="AC655" s="11"/>
      <c r="AD655" s="11"/>
      <c r="AE655" s="11"/>
      <c r="AF655" s="11"/>
      <c r="AG655" s="11"/>
      <c r="AH655" s="11"/>
      <c r="AI655" s="11"/>
      <c r="AJ655" s="11"/>
    </row>
    <row r="656" ht="14.2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  <c r="W656" s="11"/>
      <c r="X656" s="11"/>
      <c r="Y656" s="11"/>
      <c r="Z656" s="11"/>
      <c r="AA656" s="11"/>
      <c r="AB656" s="11"/>
      <c r="AC656" s="11"/>
      <c r="AD656" s="11"/>
      <c r="AE656" s="11"/>
      <c r="AF656" s="11"/>
      <c r="AG656" s="11"/>
      <c r="AH656" s="11"/>
      <c r="AI656" s="11"/>
      <c r="AJ656" s="11"/>
    </row>
    <row r="657" ht="14.2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  <c r="W657" s="11"/>
      <c r="X657" s="11"/>
      <c r="Y657" s="11"/>
      <c r="Z657" s="11"/>
      <c r="AA657" s="11"/>
      <c r="AB657" s="11"/>
      <c r="AC657" s="11"/>
      <c r="AD657" s="11"/>
      <c r="AE657" s="11"/>
      <c r="AF657" s="11"/>
      <c r="AG657" s="11"/>
      <c r="AH657" s="11"/>
      <c r="AI657" s="11"/>
      <c r="AJ657" s="11"/>
    </row>
    <row r="658" ht="14.2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  <c r="W658" s="11"/>
      <c r="X658" s="11"/>
      <c r="Y658" s="11"/>
      <c r="Z658" s="11"/>
      <c r="AA658" s="11"/>
      <c r="AB658" s="11"/>
      <c r="AC658" s="11"/>
      <c r="AD658" s="11"/>
      <c r="AE658" s="11"/>
      <c r="AF658" s="11"/>
      <c r="AG658" s="11"/>
      <c r="AH658" s="11"/>
      <c r="AI658" s="11"/>
      <c r="AJ658" s="11"/>
    </row>
    <row r="659" ht="14.2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  <c r="W659" s="11"/>
      <c r="X659" s="11"/>
      <c r="Y659" s="11"/>
      <c r="Z659" s="11"/>
      <c r="AA659" s="11"/>
      <c r="AB659" s="11"/>
      <c r="AC659" s="11"/>
      <c r="AD659" s="11"/>
      <c r="AE659" s="11"/>
      <c r="AF659" s="11"/>
      <c r="AG659" s="11"/>
      <c r="AH659" s="11"/>
      <c r="AI659" s="11"/>
      <c r="AJ659" s="11"/>
    </row>
    <row r="660" ht="14.2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  <c r="W660" s="11"/>
      <c r="X660" s="11"/>
      <c r="Y660" s="11"/>
      <c r="Z660" s="11"/>
      <c r="AA660" s="11"/>
      <c r="AB660" s="11"/>
      <c r="AC660" s="11"/>
      <c r="AD660" s="11"/>
      <c r="AE660" s="11"/>
      <c r="AF660" s="11"/>
      <c r="AG660" s="11"/>
      <c r="AH660" s="11"/>
      <c r="AI660" s="11"/>
      <c r="AJ660" s="11"/>
    </row>
    <row r="661" ht="14.2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  <c r="W661" s="11"/>
      <c r="X661" s="11"/>
      <c r="Y661" s="11"/>
      <c r="Z661" s="11"/>
      <c r="AA661" s="11"/>
      <c r="AB661" s="11"/>
      <c r="AC661" s="11"/>
      <c r="AD661" s="11"/>
      <c r="AE661" s="11"/>
      <c r="AF661" s="11"/>
      <c r="AG661" s="11"/>
      <c r="AH661" s="11"/>
      <c r="AI661" s="11"/>
      <c r="AJ661" s="11"/>
    </row>
    <row r="662" ht="14.2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  <c r="W662" s="11"/>
      <c r="X662" s="11"/>
      <c r="Y662" s="11"/>
      <c r="Z662" s="11"/>
      <c r="AA662" s="11"/>
      <c r="AB662" s="11"/>
      <c r="AC662" s="11"/>
      <c r="AD662" s="11"/>
      <c r="AE662" s="11"/>
      <c r="AF662" s="11"/>
      <c r="AG662" s="11"/>
      <c r="AH662" s="11"/>
      <c r="AI662" s="11"/>
      <c r="AJ662" s="11"/>
    </row>
    <row r="663" ht="14.2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  <c r="W663" s="11"/>
      <c r="X663" s="11"/>
      <c r="Y663" s="11"/>
      <c r="Z663" s="11"/>
      <c r="AA663" s="11"/>
      <c r="AB663" s="11"/>
      <c r="AC663" s="11"/>
      <c r="AD663" s="11"/>
      <c r="AE663" s="11"/>
      <c r="AF663" s="11"/>
      <c r="AG663" s="11"/>
      <c r="AH663" s="11"/>
      <c r="AI663" s="11"/>
      <c r="AJ663" s="11"/>
    </row>
    <row r="664" ht="14.2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  <c r="W664" s="11"/>
      <c r="X664" s="11"/>
      <c r="Y664" s="11"/>
      <c r="Z664" s="11"/>
      <c r="AA664" s="11"/>
      <c r="AB664" s="11"/>
      <c r="AC664" s="11"/>
      <c r="AD664" s="11"/>
      <c r="AE664" s="11"/>
      <c r="AF664" s="11"/>
      <c r="AG664" s="11"/>
      <c r="AH664" s="11"/>
      <c r="AI664" s="11"/>
      <c r="AJ664" s="11"/>
    </row>
    <row r="665" ht="14.2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  <c r="W665" s="11"/>
      <c r="X665" s="11"/>
      <c r="Y665" s="11"/>
      <c r="Z665" s="11"/>
      <c r="AA665" s="11"/>
      <c r="AB665" s="11"/>
      <c r="AC665" s="11"/>
      <c r="AD665" s="11"/>
      <c r="AE665" s="11"/>
      <c r="AF665" s="11"/>
      <c r="AG665" s="11"/>
      <c r="AH665" s="11"/>
      <c r="AI665" s="11"/>
      <c r="AJ665" s="11"/>
    </row>
    <row r="666" ht="14.2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  <c r="W666" s="11"/>
      <c r="X666" s="11"/>
      <c r="Y666" s="11"/>
      <c r="Z666" s="11"/>
      <c r="AA666" s="11"/>
      <c r="AB666" s="11"/>
      <c r="AC666" s="11"/>
      <c r="AD666" s="11"/>
      <c r="AE666" s="11"/>
      <c r="AF666" s="11"/>
      <c r="AG666" s="11"/>
      <c r="AH666" s="11"/>
      <c r="AI666" s="11"/>
      <c r="AJ666" s="11"/>
    </row>
    <row r="667" ht="14.2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  <c r="W667" s="11"/>
      <c r="X667" s="11"/>
      <c r="Y667" s="11"/>
      <c r="Z667" s="11"/>
      <c r="AA667" s="11"/>
      <c r="AB667" s="11"/>
      <c r="AC667" s="11"/>
      <c r="AD667" s="11"/>
      <c r="AE667" s="11"/>
      <c r="AF667" s="11"/>
      <c r="AG667" s="11"/>
      <c r="AH667" s="11"/>
      <c r="AI667" s="11"/>
      <c r="AJ667" s="11"/>
    </row>
    <row r="668" ht="14.2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  <c r="W668" s="11"/>
      <c r="X668" s="11"/>
      <c r="Y668" s="11"/>
      <c r="Z668" s="11"/>
      <c r="AA668" s="11"/>
      <c r="AB668" s="11"/>
      <c r="AC668" s="11"/>
      <c r="AD668" s="11"/>
      <c r="AE668" s="11"/>
      <c r="AF668" s="11"/>
      <c r="AG668" s="11"/>
      <c r="AH668" s="11"/>
      <c r="AI668" s="11"/>
      <c r="AJ668" s="11"/>
    </row>
    <row r="669" ht="14.2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  <c r="W669" s="11"/>
      <c r="X669" s="11"/>
      <c r="Y669" s="11"/>
      <c r="Z669" s="11"/>
      <c r="AA669" s="11"/>
      <c r="AB669" s="11"/>
      <c r="AC669" s="11"/>
      <c r="AD669" s="11"/>
      <c r="AE669" s="11"/>
      <c r="AF669" s="11"/>
      <c r="AG669" s="11"/>
      <c r="AH669" s="11"/>
      <c r="AI669" s="11"/>
      <c r="AJ669" s="11"/>
    </row>
    <row r="670" ht="14.2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  <c r="W670" s="11"/>
      <c r="X670" s="11"/>
      <c r="Y670" s="11"/>
      <c r="Z670" s="11"/>
      <c r="AA670" s="11"/>
      <c r="AB670" s="11"/>
      <c r="AC670" s="11"/>
      <c r="AD670" s="11"/>
      <c r="AE670" s="11"/>
      <c r="AF670" s="11"/>
      <c r="AG670" s="11"/>
      <c r="AH670" s="11"/>
      <c r="AI670" s="11"/>
      <c r="AJ670" s="11"/>
    </row>
    <row r="671" ht="14.2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  <c r="W671" s="11"/>
      <c r="X671" s="11"/>
      <c r="Y671" s="11"/>
      <c r="Z671" s="11"/>
      <c r="AA671" s="11"/>
      <c r="AB671" s="11"/>
      <c r="AC671" s="11"/>
      <c r="AD671" s="11"/>
      <c r="AE671" s="11"/>
      <c r="AF671" s="11"/>
      <c r="AG671" s="11"/>
      <c r="AH671" s="11"/>
      <c r="AI671" s="11"/>
      <c r="AJ671" s="11"/>
    </row>
    <row r="672" ht="14.2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  <c r="W672" s="11"/>
      <c r="X672" s="11"/>
      <c r="Y672" s="11"/>
      <c r="Z672" s="11"/>
      <c r="AA672" s="11"/>
      <c r="AB672" s="11"/>
      <c r="AC672" s="11"/>
      <c r="AD672" s="11"/>
      <c r="AE672" s="11"/>
      <c r="AF672" s="11"/>
      <c r="AG672" s="11"/>
      <c r="AH672" s="11"/>
      <c r="AI672" s="11"/>
      <c r="AJ672" s="11"/>
    </row>
    <row r="673" ht="14.2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  <c r="W673" s="11"/>
      <c r="X673" s="11"/>
      <c r="Y673" s="11"/>
      <c r="Z673" s="11"/>
      <c r="AA673" s="11"/>
      <c r="AB673" s="11"/>
      <c r="AC673" s="11"/>
      <c r="AD673" s="11"/>
      <c r="AE673" s="11"/>
      <c r="AF673" s="11"/>
      <c r="AG673" s="11"/>
      <c r="AH673" s="11"/>
      <c r="AI673" s="11"/>
      <c r="AJ673" s="11"/>
    </row>
    <row r="674" ht="14.2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  <c r="W674" s="11"/>
      <c r="X674" s="11"/>
      <c r="Y674" s="11"/>
      <c r="Z674" s="11"/>
      <c r="AA674" s="11"/>
      <c r="AB674" s="11"/>
      <c r="AC674" s="11"/>
      <c r="AD674" s="11"/>
      <c r="AE674" s="11"/>
      <c r="AF674" s="11"/>
      <c r="AG674" s="11"/>
      <c r="AH674" s="11"/>
      <c r="AI674" s="11"/>
      <c r="AJ674" s="11"/>
    </row>
    <row r="675" ht="14.2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  <c r="W675" s="11"/>
      <c r="X675" s="11"/>
      <c r="Y675" s="11"/>
      <c r="Z675" s="11"/>
      <c r="AA675" s="11"/>
      <c r="AB675" s="11"/>
      <c r="AC675" s="11"/>
      <c r="AD675" s="11"/>
      <c r="AE675" s="11"/>
      <c r="AF675" s="11"/>
      <c r="AG675" s="11"/>
      <c r="AH675" s="11"/>
      <c r="AI675" s="11"/>
      <c r="AJ675" s="11"/>
    </row>
    <row r="676" ht="14.2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  <c r="W676" s="11"/>
      <c r="X676" s="11"/>
      <c r="Y676" s="11"/>
      <c r="Z676" s="11"/>
      <c r="AA676" s="11"/>
      <c r="AB676" s="11"/>
      <c r="AC676" s="11"/>
      <c r="AD676" s="11"/>
      <c r="AE676" s="11"/>
      <c r="AF676" s="11"/>
      <c r="AG676" s="11"/>
      <c r="AH676" s="11"/>
      <c r="AI676" s="11"/>
      <c r="AJ676" s="11"/>
    </row>
    <row r="677" ht="14.2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  <c r="W677" s="11"/>
      <c r="X677" s="11"/>
      <c r="Y677" s="11"/>
      <c r="Z677" s="11"/>
      <c r="AA677" s="11"/>
      <c r="AB677" s="11"/>
      <c r="AC677" s="11"/>
      <c r="AD677" s="11"/>
      <c r="AE677" s="11"/>
      <c r="AF677" s="11"/>
      <c r="AG677" s="11"/>
      <c r="AH677" s="11"/>
      <c r="AI677" s="11"/>
      <c r="AJ677" s="11"/>
    </row>
    <row r="678" ht="14.2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  <c r="W678" s="11"/>
      <c r="X678" s="11"/>
      <c r="Y678" s="11"/>
      <c r="Z678" s="11"/>
      <c r="AA678" s="11"/>
      <c r="AB678" s="11"/>
      <c r="AC678" s="11"/>
      <c r="AD678" s="11"/>
      <c r="AE678" s="11"/>
      <c r="AF678" s="11"/>
      <c r="AG678" s="11"/>
      <c r="AH678" s="11"/>
      <c r="AI678" s="11"/>
      <c r="AJ678" s="11"/>
    </row>
    <row r="679" ht="14.2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  <c r="W679" s="11"/>
      <c r="X679" s="11"/>
      <c r="Y679" s="11"/>
      <c r="Z679" s="11"/>
      <c r="AA679" s="11"/>
      <c r="AB679" s="11"/>
      <c r="AC679" s="11"/>
      <c r="AD679" s="11"/>
      <c r="AE679" s="11"/>
      <c r="AF679" s="11"/>
      <c r="AG679" s="11"/>
      <c r="AH679" s="11"/>
      <c r="AI679" s="11"/>
      <c r="AJ679" s="11"/>
    </row>
    <row r="680" ht="14.2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  <c r="W680" s="11"/>
      <c r="X680" s="11"/>
      <c r="Y680" s="11"/>
      <c r="Z680" s="11"/>
      <c r="AA680" s="11"/>
      <c r="AB680" s="11"/>
      <c r="AC680" s="11"/>
      <c r="AD680" s="11"/>
      <c r="AE680" s="11"/>
      <c r="AF680" s="11"/>
      <c r="AG680" s="11"/>
      <c r="AH680" s="11"/>
      <c r="AI680" s="11"/>
      <c r="AJ680" s="11"/>
    </row>
    <row r="681" ht="14.2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  <c r="W681" s="11"/>
      <c r="X681" s="11"/>
      <c r="Y681" s="11"/>
      <c r="Z681" s="11"/>
      <c r="AA681" s="11"/>
      <c r="AB681" s="11"/>
      <c r="AC681" s="11"/>
      <c r="AD681" s="11"/>
      <c r="AE681" s="11"/>
      <c r="AF681" s="11"/>
      <c r="AG681" s="11"/>
      <c r="AH681" s="11"/>
      <c r="AI681" s="11"/>
      <c r="AJ681" s="11"/>
    </row>
    <row r="682" ht="14.2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  <c r="W682" s="11"/>
      <c r="X682" s="11"/>
      <c r="Y682" s="11"/>
      <c r="Z682" s="11"/>
      <c r="AA682" s="11"/>
      <c r="AB682" s="11"/>
      <c r="AC682" s="11"/>
      <c r="AD682" s="11"/>
      <c r="AE682" s="11"/>
      <c r="AF682" s="11"/>
      <c r="AG682" s="11"/>
      <c r="AH682" s="11"/>
      <c r="AI682" s="11"/>
      <c r="AJ682" s="11"/>
    </row>
    <row r="683" ht="14.2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  <c r="W683" s="11"/>
      <c r="X683" s="11"/>
      <c r="Y683" s="11"/>
      <c r="Z683" s="11"/>
      <c r="AA683" s="11"/>
      <c r="AB683" s="11"/>
      <c r="AC683" s="11"/>
      <c r="AD683" s="11"/>
      <c r="AE683" s="11"/>
      <c r="AF683" s="11"/>
      <c r="AG683" s="11"/>
      <c r="AH683" s="11"/>
      <c r="AI683" s="11"/>
      <c r="AJ683" s="11"/>
    </row>
    <row r="684" ht="14.2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  <c r="W684" s="11"/>
      <c r="X684" s="11"/>
      <c r="Y684" s="11"/>
      <c r="Z684" s="11"/>
      <c r="AA684" s="11"/>
      <c r="AB684" s="11"/>
      <c r="AC684" s="11"/>
      <c r="AD684" s="11"/>
      <c r="AE684" s="11"/>
      <c r="AF684" s="11"/>
      <c r="AG684" s="11"/>
      <c r="AH684" s="11"/>
      <c r="AI684" s="11"/>
      <c r="AJ684" s="11"/>
    </row>
    <row r="685" ht="14.2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  <c r="W685" s="11"/>
      <c r="X685" s="11"/>
      <c r="Y685" s="11"/>
      <c r="Z685" s="11"/>
      <c r="AA685" s="11"/>
      <c r="AB685" s="11"/>
      <c r="AC685" s="11"/>
      <c r="AD685" s="11"/>
      <c r="AE685" s="11"/>
      <c r="AF685" s="11"/>
      <c r="AG685" s="11"/>
      <c r="AH685" s="11"/>
      <c r="AI685" s="11"/>
      <c r="AJ685" s="11"/>
    </row>
    <row r="686" ht="14.2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</row>
    <row r="687" ht="14.2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  <c r="W687" s="11"/>
      <c r="X687" s="11"/>
      <c r="Y687" s="11"/>
      <c r="Z687" s="11"/>
      <c r="AA687" s="11"/>
      <c r="AB687" s="11"/>
      <c r="AC687" s="11"/>
      <c r="AD687" s="11"/>
      <c r="AE687" s="11"/>
      <c r="AF687" s="11"/>
      <c r="AG687" s="11"/>
      <c r="AH687" s="11"/>
      <c r="AI687" s="11"/>
      <c r="AJ687" s="11"/>
    </row>
    <row r="688" ht="14.2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  <c r="W688" s="11"/>
      <c r="X688" s="11"/>
      <c r="Y688" s="11"/>
      <c r="Z688" s="11"/>
      <c r="AA688" s="11"/>
      <c r="AB688" s="11"/>
      <c r="AC688" s="11"/>
      <c r="AD688" s="11"/>
      <c r="AE688" s="11"/>
      <c r="AF688" s="11"/>
      <c r="AG688" s="11"/>
      <c r="AH688" s="11"/>
      <c r="AI688" s="11"/>
      <c r="AJ688" s="11"/>
    </row>
    <row r="689" ht="14.2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  <c r="W689" s="11"/>
      <c r="X689" s="11"/>
      <c r="Y689" s="11"/>
      <c r="Z689" s="11"/>
      <c r="AA689" s="11"/>
      <c r="AB689" s="11"/>
      <c r="AC689" s="11"/>
      <c r="AD689" s="11"/>
      <c r="AE689" s="11"/>
      <c r="AF689" s="11"/>
      <c r="AG689" s="11"/>
      <c r="AH689" s="11"/>
      <c r="AI689" s="11"/>
      <c r="AJ689" s="11"/>
    </row>
    <row r="690" ht="14.2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  <c r="W690" s="11"/>
      <c r="X690" s="11"/>
      <c r="Y690" s="11"/>
      <c r="Z690" s="11"/>
      <c r="AA690" s="11"/>
      <c r="AB690" s="11"/>
      <c r="AC690" s="11"/>
      <c r="AD690" s="11"/>
      <c r="AE690" s="11"/>
      <c r="AF690" s="11"/>
      <c r="AG690" s="11"/>
      <c r="AH690" s="11"/>
      <c r="AI690" s="11"/>
      <c r="AJ690" s="11"/>
    </row>
    <row r="691" ht="14.2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  <c r="W691" s="11"/>
      <c r="X691" s="11"/>
      <c r="Y691" s="11"/>
      <c r="Z691" s="11"/>
      <c r="AA691" s="11"/>
      <c r="AB691" s="11"/>
      <c r="AC691" s="11"/>
      <c r="AD691" s="11"/>
      <c r="AE691" s="11"/>
      <c r="AF691" s="11"/>
      <c r="AG691" s="11"/>
      <c r="AH691" s="11"/>
      <c r="AI691" s="11"/>
      <c r="AJ691" s="11"/>
    </row>
    <row r="692" ht="14.2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  <c r="W692" s="11"/>
      <c r="X692" s="11"/>
      <c r="Y692" s="11"/>
      <c r="Z692" s="11"/>
      <c r="AA692" s="11"/>
      <c r="AB692" s="11"/>
      <c r="AC692" s="11"/>
      <c r="AD692" s="11"/>
      <c r="AE692" s="11"/>
      <c r="AF692" s="11"/>
      <c r="AG692" s="11"/>
      <c r="AH692" s="11"/>
      <c r="AI692" s="11"/>
      <c r="AJ692" s="11"/>
    </row>
    <row r="693" ht="14.2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  <c r="W693" s="11"/>
      <c r="X693" s="11"/>
      <c r="Y693" s="11"/>
      <c r="Z693" s="11"/>
      <c r="AA693" s="11"/>
      <c r="AB693" s="11"/>
      <c r="AC693" s="11"/>
      <c r="AD693" s="11"/>
      <c r="AE693" s="11"/>
      <c r="AF693" s="11"/>
      <c r="AG693" s="11"/>
      <c r="AH693" s="11"/>
      <c r="AI693" s="11"/>
      <c r="AJ693" s="11"/>
    </row>
    <row r="694" ht="14.2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  <c r="W694" s="11"/>
      <c r="X694" s="11"/>
      <c r="Y694" s="11"/>
      <c r="Z694" s="11"/>
      <c r="AA694" s="11"/>
      <c r="AB694" s="11"/>
      <c r="AC694" s="11"/>
      <c r="AD694" s="11"/>
      <c r="AE694" s="11"/>
      <c r="AF694" s="11"/>
      <c r="AG694" s="11"/>
      <c r="AH694" s="11"/>
      <c r="AI694" s="11"/>
      <c r="AJ694" s="11"/>
    </row>
    <row r="695" ht="14.2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  <c r="W695" s="11"/>
      <c r="X695" s="11"/>
      <c r="Y695" s="11"/>
      <c r="Z695" s="11"/>
      <c r="AA695" s="11"/>
      <c r="AB695" s="11"/>
      <c r="AC695" s="11"/>
      <c r="AD695" s="11"/>
      <c r="AE695" s="11"/>
      <c r="AF695" s="11"/>
      <c r="AG695" s="11"/>
      <c r="AH695" s="11"/>
      <c r="AI695" s="11"/>
      <c r="AJ695" s="11"/>
    </row>
    <row r="696" ht="14.2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  <c r="W696" s="11"/>
      <c r="X696" s="11"/>
      <c r="Y696" s="11"/>
      <c r="Z696" s="11"/>
      <c r="AA696" s="11"/>
      <c r="AB696" s="11"/>
      <c r="AC696" s="11"/>
      <c r="AD696" s="11"/>
      <c r="AE696" s="11"/>
      <c r="AF696" s="11"/>
      <c r="AG696" s="11"/>
      <c r="AH696" s="11"/>
      <c r="AI696" s="11"/>
      <c r="AJ696" s="11"/>
    </row>
    <row r="697" ht="14.2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  <c r="W697" s="11"/>
      <c r="X697" s="11"/>
      <c r="Y697" s="11"/>
      <c r="Z697" s="11"/>
      <c r="AA697" s="11"/>
      <c r="AB697" s="11"/>
      <c r="AC697" s="11"/>
      <c r="AD697" s="11"/>
      <c r="AE697" s="11"/>
      <c r="AF697" s="11"/>
      <c r="AG697" s="11"/>
      <c r="AH697" s="11"/>
      <c r="AI697" s="11"/>
      <c r="AJ697" s="11"/>
    </row>
    <row r="698" ht="14.2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  <c r="W698" s="11"/>
      <c r="X698" s="11"/>
      <c r="Y698" s="11"/>
      <c r="Z698" s="11"/>
      <c r="AA698" s="11"/>
      <c r="AB698" s="11"/>
      <c r="AC698" s="11"/>
      <c r="AD698" s="11"/>
      <c r="AE698" s="11"/>
      <c r="AF698" s="11"/>
      <c r="AG698" s="11"/>
      <c r="AH698" s="11"/>
      <c r="AI698" s="11"/>
      <c r="AJ698" s="11"/>
    </row>
    <row r="699" ht="14.2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  <c r="W699" s="11"/>
      <c r="X699" s="11"/>
      <c r="Y699" s="11"/>
      <c r="Z699" s="11"/>
      <c r="AA699" s="11"/>
      <c r="AB699" s="11"/>
      <c r="AC699" s="11"/>
      <c r="AD699" s="11"/>
      <c r="AE699" s="11"/>
      <c r="AF699" s="11"/>
      <c r="AG699" s="11"/>
      <c r="AH699" s="11"/>
      <c r="AI699" s="11"/>
      <c r="AJ699" s="11"/>
    </row>
    <row r="700" ht="14.2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  <c r="W700" s="11"/>
      <c r="X700" s="11"/>
      <c r="Y700" s="11"/>
      <c r="Z700" s="11"/>
      <c r="AA700" s="11"/>
      <c r="AB700" s="11"/>
      <c r="AC700" s="11"/>
      <c r="AD700" s="11"/>
      <c r="AE700" s="11"/>
      <c r="AF700" s="11"/>
      <c r="AG700" s="11"/>
      <c r="AH700" s="11"/>
      <c r="AI700" s="11"/>
      <c r="AJ700" s="11"/>
    </row>
    <row r="701" ht="14.2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  <c r="W701" s="11"/>
      <c r="X701" s="11"/>
      <c r="Y701" s="11"/>
      <c r="Z701" s="11"/>
      <c r="AA701" s="11"/>
      <c r="AB701" s="11"/>
      <c r="AC701" s="11"/>
      <c r="AD701" s="11"/>
      <c r="AE701" s="11"/>
      <c r="AF701" s="11"/>
      <c r="AG701" s="11"/>
      <c r="AH701" s="11"/>
      <c r="AI701" s="11"/>
      <c r="AJ701" s="11"/>
    </row>
    <row r="702" ht="14.2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  <c r="W702" s="11"/>
      <c r="X702" s="11"/>
      <c r="Y702" s="11"/>
      <c r="Z702" s="11"/>
      <c r="AA702" s="11"/>
      <c r="AB702" s="11"/>
      <c r="AC702" s="11"/>
      <c r="AD702" s="11"/>
      <c r="AE702" s="11"/>
      <c r="AF702" s="11"/>
      <c r="AG702" s="11"/>
      <c r="AH702" s="11"/>
      <c r="AI702" s="11"/>
      <c r="AJ702" s="11"/>
    </row>
    <row r="703" ht="14.2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  <c r="W703" s="11"/>
      <c r="X703" s="11"/>
      <c r="Y703" s="11"/>
      <c r="Z703" s="11"/>
      <c r="AA703" s="11"/>
      <c r="AB703" s="11"/>
      <c r="AC703" s="11"/>
      <c r="AD703" s="11"/>
      <c r="AE703" s="11"/>
      <c r="AF703" s="11"/>
      <c r="AG703" s="11"/>
      <c r="AH703" s="11"/>
      <c r="AI703" s="11"/>
      <c r="AJ703" s="11"/>
    </row>
    <row r="704" ht="14.2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  <c r="W704" s="11"/>
      <c r="X704" s="11"/>
      <c r="Y704" s="11"/>
      <c r="Z704" s="11"/>
      <c r="AA704" s="11"/>
      <c r="AB704" s="11"/>
      <c r="AC704" s="11"/>
      <c r="AD704" s="11"/>
      <c r="AE704" s="11"/>
      <c r="AF704" s="11"/>
      <c r="AG704" s="11"/>
      <c r="AH704" s="11"/>
      <c r="AI704" s="11"/>
      <c r="AJ704" s="11"/>
    </row>
    <row r="705" ht="14.2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  <c r="W705" s="11"/>
      <c r="X705" s="11"/>
      <c r="Y705" s="11"/>
      <c r="Z705" s="11"/>
      <c r="AA705" s="11"/>
      <c r="AB705" s="11"/>
      <c r="AC705" s="11"/>
      <c r="AD705" s="11"/>
      <c r="AE705" s="11"/>
      <c r="AF705" s="11"/>
      <c r="AG705" s="11"/>
      <c r="AH705" s="11"/>
      <c r="AI705" s="11"/>
      <c r="AJ705" s="11"/>
    </row>
    <row r="706" ht="14.2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  <c r="W706" s="11"/>
      <c r="X706" s="11"/>
      <c r="Y706" s="11"/>
      <c r="Z706" s="11"/>
      <c r="AA706" s="11"/>
      <c r="AB706" s="11"/>
      <c r="AC706" s="11"/>
      <c r="AD706" s="11"/>
      <c r="AE706" s="11"/>
      <c r="AF706" s="11"/>
      <c r="AG706" s="11"/>
      <c r="AH706" s="11"/>
      <c r="AI706" s="11"/>
      <c r="AJ706" s="11"/>
    </row>
    <row r="707" ht="14.2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  <c r="W707" s="11"/>
      <c r="X707" s="11"/>
      <c r="Y707" s="11"/>
      <c r="Z707" s="11"/>
      <c r="AA707" s="11"/>
      <c r="AB707" s="11"/>
      <c r="AC707" s="11"/>
      <c r="AD707" s="11"/>
      <c r="AE707" s="11"/>
      <c r="AF707" s="11"/>
      <c r="AG707" s="11"/>
      <c r="AH707" s="11"/>
      <c r="AI707" s="11"/>
      <c r="AJ707" s="11"/>
    </row>
    <row r="708" ht="14.2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  <c r="W708" s="11"/>
      <c r="X708" s="11"/>
      <c r="Y708" s="11"/>
      <c r="Z708" s="11"/>
      <c r="AA708" s="11"/>
      <c r="AB708" s="11"/>
      <c r="AC708" s="11"/>
      <c r="AD708" s="11"/>
      <c r="AE708" s="11"/>
      <c r="AF708" s="11"/>
      <c r="AG708" s="11"/>
      <c r="AH708" s="11"/>
      <c r="AI708" s="11"/>
      <c r="AJ708" s="11"/>
    </row>
    <row r="709" ht="14.2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  <c r="W709" s="11"/>
      <c r="X709" s="11"/>
      <c r="Y709" s="11"/>
      <c r="Z709" s="11"/>
      <c r="AA709" s="11"/>
      <c r="AB709" s="11"/>
      <c r="AC709" s="11"/>
      <c r="AD709" s="11"/>
      <c r="AE709" s="11"/>
      <c r="AF709" s="11"/>
      <c r="AG709" s="11"/>
      <c r="AH709" s="11"/>
      <c r="AI709" s="11"/>
      <c r="AJ709" s="11"/>
    </row>
    <row r="710" ht="14.2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  <c r="W710" s="11"/>
      <c r="X710" s="11"/>
      <c r="Y710" s="11"/>
      <c r="Z710" s="11"/>
      <c r="AA710" s="11"/>
      <c r="AB710" s="11"/>
      <c r="AC710" s="11"/>
      <c r="AD710" s="11"/>
      <c r="AE710" s="11"/>
      <c r="AF710" s="11"/>
      <c r="AG710" s="11"/>
      <c r="AH710" s="11"/>
      <c r="AI710" s="11"/>
      <c r="AJ710" s="11"/>
    </row>
    <row r="711" ht="14.2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  <c r="W711" s="11"/>
      <c r="X711" s="11"/>
      <c r="Y711" s="11"/>
      <c r="Z711" s="11"/>
      <c r="AA711" s="11"/>
      <c r="AB711" s="11"/>
      <c r="AC711" s="11"/>
      <c r="AD711" s="11"/>
      <c r="AE711" s="11"/>
      <c r="AF711" s="11"/>
      <c r="AG711" s="11"/>
      <c r="AH711" s="11"/>
      <c r="AI711" s="11"/>
      <c r="AJ711" s="11"/>
    </row>
    <row r="712" ht="14.2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  <c r="W712" s="11"/>
      <c r="X712" s="11"/>
      <c r="Y712" s="11"/>
      <c r="Z712" s="11"/>
      <c r="AA712" s="11"/>
      <c r="AB712" s="11"/>
      <c r="AC712" s="11"/>
      <c r="AD712" s="11"/>
      <c r="AE712" s="11"/>
      <c r="AF712" s="11"/>
      <c r="AG712" s="11"/>
      <c r="AH712" s="11"/>
      <c r="AI712" s="11"/>
      <c r="AJ712" s="11"/>
    </row>
    <row r="713" ht="14.2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  <c r="W713" s="11"/>
      <c r="X713" s="11"/>
      <c r="Y713" s="11"/>
      <c r="Z713" s="11"/>
      <c r="AA713" s="11"/>
      <c r="AB713" s="11"/>
      <c r="AC713" s="11"/>
      <c r="AD713" s="11"/>
      <c r="AE713" s="11"/>
      <c r="AF713" s="11"/>
      <c r="AG713" s="11"/>
      <c r="AH713" s="11"/>
      <c r="AI713" s="11"/>
      <c r="AJ713" s="11"/>
    </row>
    <row r="714" ht="14.2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  <c r="W714" s="11"/>
      <c r="X714" s="11"/>
      <c r="Y714" s="11"/>
      <c r="Z714" s="11"/>
      <c r="AA714" s="11"/>
      <c r="AB714" s="11"/>
      <c r="AC714" s="11"/>
      <c r="AD714" s="11"/>
      <c r="AE714" s="11"/>
      <c r="AF714" s="11"/>
      <c r="AG714" s="11"/>
      <c r="AH714" s="11"/>
      <c r="AI714" s="11"/>
      <c r="AJ714" s="11"/>
    </row>
    <row r="715" ht="14.2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  <c r="W715" s="11"/>
      <c r="X715" s="11"/>
      <c r="Y715" s="11"/>
      <c r="Z715" s="11"/>
      <c r="AA715" s="11"/>
      <c r="AB715" s="11"/>
      <c r="AC715" s="11"/>
      <c r="AD715" s="11"/>
      <c r="AE715" s="11"/>
      <c r="AF715" s="11"/>
      <c r="AG715" s="11"/>
      <c r="AH715" s="11"/>
      <c r="AI715" s="11"/>
      <c r="AJ715" s="11"/>
    </row>
    <row r="716" ht="14.2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  <c r="W716" s="11"/>
      <c r="X716" s="11"/>
      <c r="Y716" s="11"/>
      <c r="Z716" s="11"/>
      <c r="AA716" s="11"/>
      <c r="AB716" s="11"/>
      <c r="AC716" s="11"/>
      <c r="AD716" s="11"/>
      <c r="AE716" s="11"/>
      <c r="AF716" s="11"/>
      <c r="AG716" s="11"/>
      <c r="AH716" s="11"/>
      <c r="AI716" s="11"/>
      <c r="AJ716" s="11"/>
    </row>
    <row r="717" ht="14.2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  <c r="W717" s="11"/>
      <c r="X717" s="11"/>
      <c r="Y717" s="11"/>
      <c r="Z717" s="11"/>
      <c r="AA717" s="11"/>
      <c r="AB717" s="11"/>
      <c r="AC717" s="11"/>
      <c r="AD717" s="11"/>
      <c r="AE717" s="11"/>
      <c r="AF717" s="11"/>
      <c r="AG717" s="11"/>
      <c r="AH717" s="11"/>
      <c r="AI717" s="11"/>
      <c r="AJ717" s="11"/>
    </row>
    <row r="718" ht="14.2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  <c r="W718" s="11"/>
      <c r="X718" s="11"/>
      <c r="Y718" s="11"/>
      <c r="Z718" s="11"/>
      <c r="AA718" s="11"/>
      <c r="AB718" s="11"/>
      <c r="AC718" s="11"/>
      <c r="AD718" s="11"/>
      <c r="AE718" s="11"/>
      <c r="AF718" s="11"/>
      <c r="AG718" s="11"/>
      <c r="AH718" s="11"/>
      <c r="AI718" s="11"/>
      <c r="AJ718" s="11"/>
    </row>
    <row r="719" ht="14.2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  <c r="W719" s="11"/>
      <c r="X719" s="11"/>
      <c r="Y719" s="11"/>
      <c r="Z719" s="11"/>
      <c r="AA719" s="11"/>
      <c r="AB719" s="11"/>
      <c r="AC719" s="11"/>
      <c r="AD719" s="11"/>
      <c r="AE719" s="11"/>
      <c r="AF719" s="11"/>
      <c r="AG719" s="11"/>
      <c r="AH719" s="11"/>
      <c r="AI719" s="11"/>
      <c r="AJ719" s="11"/>
    </row>
    <row r="720" ht="14.2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  <c r="W720" s="11"/>
      <c r="X720" s="11"/>
      <c r="Y720" s="11"/>
      <c r="Z720" s="11"/>
      <c r="AA720" s="11"/>
      <c r="AB720" s="11"/>
      <c r="AC720" s="11"/>
      <c r="AD720" s="11"/>
      <c r="AE720" s="11"/>
      <c r="AF720" s="11"/>
      <c r="AG720" s="11"/>
      <c r="AH720" s="11"/>
      <c r="AI720" s="11"/>
      <c r="AJ720" s="11"/>
    </row>
    <row r="721" ht="14.2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  <c r="W721" s="11"/>
      <c r="X721" s="11"/>
      <c r="Y721" s="11"/>
      <c r="Z721" s="11"/>
      <c r="AA721" s="11"/>
      <c r="AB721" s="11"/>
      <c r="AC721" s="11"/>
      <c r="AD721" s="11"/>
      <c r="AE721" s="11"/>
      <c r="AF721" s="11"/>
      <c r="AG721" s="11"/>
      <c r="AH721" s="11"/>
      <c r="AI721" s="11"/>
      <c r="AJ721" s="11"/>
    </row>
    <row r="722" ht="14.2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  <c r="W722" s="11"/>
      <c r="X722" s="11"/>
      <c r="Y722" s="11"/>
      <c r="Z722" s="11"/>
      <c r="AA722" s="11"/>
      <c r="AB722" s="11"/>
      <c r="AC722" s="11"/>
      <c r="AD722" s="11"/>
      <c r="AE722" s="11"/>
      <c r="AF722" s="11"/>
      <c r="AG722" s="11"/>
      <c r="AH722" s="11"/>
      <c r="AI722" s="11"/>
      <c r="AJ722" s="11"/>
    </row>
    <row r="723" ht="14.2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  <c r="W723" s="11"/>
      <c r="X723" s="11"/>
      <c r="Y723" s="11"/>
      <c r="Z723" s="11"/>
      <c r="AA723" s="11"/>
      <c r="AB723" s="11"/>
      <c r="AC723" s="11"/>
      <c r="AD723" s="11"/>
      <c r="AE723" s="11"/>
      <c r="AF723" s="11"/>
      <c r="AG723" s="11"/>
      <c r="AH723" s="11"/>
      <c r="AI723" s="11"/>
      <c r="AJ723" s="11"/>
    </row>
    <row r="724" ht="14.2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  <c r="W724" s="11"/>
      <c r="X724" s="11"/>
      <c r="Y724" s="11"/>
      <c r="Z724" s="11"/>
      <c r="AA724" s="11"/>
      <c r="AB724" s="11"/>
      <c r="AC724" s="11"/>
      <c r="AD724" s="11"/>
      <c r="AE724" s="11"/>
      <c r="AF724" s="11"/>
      <c r="AG724" s="11"/>
      <c r="AH724" s="11"/>
      <c r="AI724" s="11"/>
      <c r="AJ724" s="11"/>
    </row>
    <row r="725" ht="14.2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  <c r="W725" s="11"/>
      <c r="X725" s="11"/>
      <c r="Y725" s="11"/>
      <c r="Z725" s="11"/>
      <c r="AA725" s="11"/>
      <c r="AB725" s="11"/>
      <c r="AC725" s="11"/>
      <c r="AD725" s="11"/>
      <c r="AE725" s="11"/>
      <c r="AF725" s="11"/>
      <c r="AG725" s="11"/>
      <c r="AH725" s="11"/>
      <c r="AI725" s="11"/>
      <c r="AJ725" s="11"/>
    </row>
    <row r="726" ht="14.2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  <c r="W726" s="11"/>
      <c r="X726" s="11"/>
      <c r="Y726" s="11"/>
      <c r="Z726" s="11"/>
      <c r="AA726" s="11"/>
      <c r="AB726" s="11"/>
      <c r="AC726" s="11"/>
      <c r="AD726" s="11"/>
      <c r="AE726" s="11"/>
      <c r="AF726" s="11"/>
      <c r="AG726" s="11"/>
      <c r="AH726" s="11"/>
      <c r="AI726" s="11"/>
      <c r="AJ726" s="11"/>
    </row>
    <row r="727" ht="14.2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  <c r="W727" s="11"/>
      <c r="X727" s="11"/>
      <c r="Y727" s="11"/>
      <c r="Z727" s="11"/>
      <c r="AA727" s="11"/>
      <c r="AB727" s="11"/>
      <c r="AC727" s="11"/>
      <c r="AD727" s="11"/>
      <c r="AE727" s="11"/>
      <c r="AF727" s="11"/>
      <c r="AG727" s="11"/>
      <c r="AH727" s="11"/>
      <c r="AI727" s="11"/>
      <c r="AJ727" s="11"/>
    </row>
    <row r="728" ht="14.2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  <c r="W728" s="11"/>
      <c r="X728" s="11"/>
      <c r="Y728" s="11"/>
      <c r="Z728" s="11"/>
      <c r="AA728" s="11"/>
      <c r="AB728" s="11"/>
      <c r="AC728" s="11"/>
      <c r="AD728" s="11"/>
      <c r="AE728" s="11"/>
      <c r="AF728" s="11"/>
      <c r="AG728" s="11"/>
      <c r="AH728" s="11"/>
      <c r="AI728" s="11"/>
      <c r="AJ728" s="11"/>
    </row>
    <row r="729" ht="14.2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  <c r="W729" s="11"/>
      <c r="X729" s="11"/>
      <c r="Y729" s="11"/>
      <c r="Z729" s="11"/>
      <c r="AA729" s="11"/>
      <c r="AB729" s="11"/>
      <c r="AC729" s="11"/>
      <c r="AD729" s="11"/>
      <c r="AE729" s="11"/>
      <c r="AF729" s="11"/>
      <c r="AG729" s="11"/>
      <c r="AH729" s="11"/>
      <c r="AI729" s="11"/>
      <c r="AJ729" s="11"/>
    </row>
    <row r="730" ht="14.2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  <c r="W730" s="11"/>
      <c r="X730" s="11"/>
      <c r="Y730" s="11"/>
      <c r="Z730" s="11"/>
      <c r="AA730" s="11"/>
      <c r="AB730" s="11"/>
      <c r="AC730" s="11"/>
      <c r="AD730" s="11"/>
      <c r="AE730" s="11"/>
      <c r="AF730" s="11"/>
      <c r="AG730" s="11"/>
      <c r="AH730" s="11"/>
      <c r="AI730" s="11"/>
      <c r="AJ730" s="11"/>
    </row>
    <row r="731" ht="14.2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  <c r="W731" s="11"/>
      <c r="X731" s="11"/>
      <c r="Y731" s="11"/>
      <c r="Z731" s="11"/>
      <c r="AA731" s="11"/>
      <c r="AB731" s="11"/>
      <c r="AC731" s="11"/>
      <c r="AD731" s="11"/>
      <c r="AE731" s="11"/>
      <c r="AF731" s="11"/>
      <c r="AG731" s="11"/>
      <c r="AH731" s="11"/>
      <c r="AI731" s="11"/>
      <c r="AJ731" s="11"/>
    </row>
    <row r="732" ht="14.2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  <c r="W732" s="11"/>
      <c r="X732" s="11"/>
      <c r="Y732" s="11"/>
      <c r="Z732" s="11"/>
      <c r="AA732" s="11"/>
      <c r="AB732" s="11"/>
      <c r="AC732" s="11"/>
      <c r="AD732" s="11"/>
      <c r="AE732" s="11"/>
      <c r="AF732" s="11"/>
      <c r="AG732" s="11"/>
      <c r="AH732" s="11"/>
      <c r="AI732" s="11"/>
      <c r="AJ732" s="11"/>
    </row>
    <row r="733" ht="14.2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  <c r="W733" s="11"/>
      <c r="X733" s="11"/>
      <c r="Y733" s="11"/>
      <c r="Z733" s="11"/>
      <c r="AA733" s="11"/>
      <c r="AB733" s="11"/>
      <c r="AC733" s="11"/>
      <c r="AD733" s="11"/>
      <c r="AE733" s="11"/>
      <c r="AF733" s="11"/>
      <c r="AG733" s="11"/>
      <c r="AH733" s="11"/>
      <c r="AI733" s="11"/>
      <c r="AJ733" s="11"/>
    </row>
    <row r="734" ht="14.2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  <c r="W734" s="11"/>
      <c r="X734" s="11"/>
      <c r="Y734" s="11"/>
      <c r="Z734" s="11"/>
      <c r="AA734" s="11"/>
      <c r="AB734" s="11"/>
      <c r="AC734" s="11"/>
      <c r="AD734" s="11"/>
      <c r="AE734" s="11"/>
      <c r="AF734" s="11"/>
      <c r="AG734" s="11"/>
      <c r="AH734" s="11"/>
      <c r="AI734" s="11"/>
      <c r="AJ734" s="11"/>
    </row>
    <row r="735" ht="14.2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  <c r="W735" s="11"/>
      <c r="X735" s="11"/>
      <c r="Y735" s="11"/>
      <c r="Z735" s="11"/>
      <c r="AA735" s="11"/>
      <c r="AB735" s="11"/>
      <c r="AC735" s="11"/>
      <c r="AD735" s="11"/>
      <c r="AE735" s="11"/>
      <c r="AF735" s="11"/>
      <c r="AG735" s="11"/>
      <c r="AH735" s="11"/>
      <c r="AI735" s="11"/>
      <c r="AJ735" s="11"/>
    </row>
    <row r="736" ht="14.2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  <c r="W736" s="11"/>
      <c r="X736" s="11"/>
      <c r="Y736" s="11"/>
      <c r="Z736" s="11"/>
      <c r="AA736" s="11"/>
      <c r="AB736" s="11"/>
      <c r="AC736" s="11"/>
      <c r="AD736" s="11"/>
      <c r="AE736" s="11"/>
      <c r="AF736" s="11"/>
      <c r="AG736" s="11"/>
      <c r="AH736" s="11"/>
      <c r="AI736" s="11"/>
      <c r="AJ736" s="11"/>
    </row>
    <row r="737" ht="14.2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  <c r="W737" s="11"/>
      <c r="X737" s="11"/>
      <c r="Y737" s="11"/>
      <c r="Z737" s="11"/>
      <c r="AA737" s="11"/>
      <c r="AB737" s="11"/>
      <c r="AC737" s="11"/>
      <c r="AD737" s="11"/>
      <c r="AE737" s="11"/>
      <c r="AF737" s="11"/>
      <c r="AG737" s="11"/>
      <c r="AH737" s="11"/>
      <c r="AI737" s="11"/>
      <c r="AJ737" s="11"/>
    </row>
    <row r="738" ht="14.2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  <c r="W738" s="11"/>
      <c r="X738" s="11"/>
      <c r="Y738" s="11"/>
      <c r="Z738" s="11"/>
      <c r="AA738" s="11"/>
      <c r="AB738" s="11"/>
      <c r="AC738" s="11"/>
      <c r="AD738" s="11"/>
      <c r="AE738" s="11"/>
      <c r="AF738" s="11"/>
      <c r="AG738" s="11"/>
      <c r="AH738" s="11"/>
      <c r="AI738" s="11"/>
      <c r="AJ738" s="11"/>
    </row>
    <row r="739" ht="14.2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  <c r="W739" s="11"/>
      <c r="X739" s="11"/>
      <c r="Y739" s="11"/>
      <c r="Z739" s="11"/>
      <c r="AA739" s="11"/>
      <c r="AB739" s="11"/>
      <c r="AC739" s="11"/>
      <c r="AD739" s="11"/>
      <c r="AE739" s="11"/>
      <c r="AF739" s="11"/>
      <c r="AG739" s="11"/>
      <c r="AH739" s="11"/>
      <c r="AI739" s="11"/>
      <c r="AJ739" s="11"/>
    </row>
    <row r="740" ht="14.2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  <c r="W740" s="11"/>
      <c r="X740" s="11"/>
      <c r="Y740" s="11"/>
      <c r="Z740" s="11"/>
      <c r="AA740" s="11"/>
      <c r="AB740" s="11"/>
      <c r="AC740" s="11"/>
      <c r="AD740" s="11"/>
      <c r="AE740" s="11"/>
      <c r="AF740" s="11"/>
      <c r="AG740" s="11"/>
      <c r="AH740" s="11"/>
      <c r="AI740" s="11"/>
      <c r="AJ740" s="11"/>
    </row>
    <row r="741" ht="14.2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  <c r="W741" s="11"/>
      <c r="X741" s="11"/>
      <c r="Y741" s="11"/>
      <c r="Z741" s="11"/>
      <c r="AA741" s="11"/>
      <c r="AB741" s="11"/>
      <c r="AC741" s="11"/>
      <c r="AD741" s="11"/>
      <c r="AE741" s="11"/>
      <c r="AF741" s="11"/>
      <c r="AG741" s="11"/>
      <c r="AH741" s="11"/>
      <c r="AI741" s="11"/>
      <c r="AJ741" s="11"/>
    </row>
    <row r="742" ht="14.2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  <c r="W742" s="11"/>
      <c r="X742" s="11"/>
      <c r="Y742" s="11"/>
      <c r="Z742" s="11"/>
      <c r="AA742" s="11"/>
      <c r="AB742" s="11"/>
      <c r="AC742" s="11"/>
      <c r="AD742" s="11"/>
      <c r="AE742" s="11"/>
      <c r="AF742" s="11"/>
      <c r="AG742" s="11"/>
      <c r="AH742" s="11"/>
      <c r="AI742" s="11"/>
      <c r="AJ742" s="11"/>
    </row>
    <row r="743" ht="14.2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  <c r="W743" s="11"/>
      <c r="X743" s="11"/>
      <c r="Y743" s="11"/>
      <c r="Z743" s="11"/>
      <c r="AA743" s="11"/>
      <c r="AB743" s="11"/>
      <c r="AC743" s="11"/>
      <c r="AD743" s="11"/>
      <c r="AE743" s="11"/>
      <c r="AF743" s="11"/>
      <c r="AG743" s="11"/>
      <c r="AH743" s="11"/>
      <c r="AI743" s="11"/>
      <c r="AJ743" s="11"/>
    </row>
    <row r="744" ht="14.2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  <c r="W744" s="11"/>
      <c r="X744" s="11"/>
      <c r="Y744" s="11"/>
      <c r="Z744" s="11"/>
      <c r="AA744" s="11"/>
      <c r="AB744" s="11"/>
      <c r="AC744" s="11"/>
      <c r="AD744" s="11"/>
      <c r="AE744" s="11"/>
      <c r="AF744" s="11"/>
      <c r="AG744" s="11"/>
      <c r="AH744" s="11"/>
      <c r="AI744" s="11"/>
      <c r="AJ744" s="11"/>
    </row>
    <row r="745" ht="14.2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  <c r="W745" s="11"/>
      <c r="X745" s="11"/>
      <c r="Y745" s="11"/>
      <c r="Z745" s="11"/>
      <c r="AA745" s="11"/>
      <c r="AB745" s="11"/>
      <c r="AC745" s="11"/>
      <c r="AD745" s="11"/>
      <c r="AE745" s="11"/>
      <c r="AF745" s="11"/>
      <c r="AG745" s="11"/>
      <c r="AH745" s="11"/>
      <c r="AI745" s="11"/>
      <c r="AJ745" s="11"/>
    </row>
    <row r="746" ht="14.2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  <c r="W746" s="11"/>
      <c r="X746" s="11"/>
      <c r="Y746" s="11"/>
      <c r="Z746" s="11"/>
      <c r="AA746" s="11"/>
      <c r="AB746" s="11"/>
      <c r="AC746" s="11"/>
      <c r="AD746" s="11"/>
      <c r="AE746" s="11"/>
      <c r="AF746" s="11"/>
      <c r="AG746" s="11"/>
      <c r="AH746" s="11"/>
      <c r="AI746" s="11"/>
      <c r="AJ746" s="11"/>
    </row>
    <row r="747" ht="14.2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  <c r="W747" s="11"/>
      <c r="X747" s="11"/>
      <c r="Y747" s="11"/>
      <c r="Z747" s="11"/>
      <c r="AA747" s="11"/>
      <c r="AB747" s="11"/>
      <c r="AC747" s="11"/>
      <c r="AD747" s="11"/>
      <c r="AE747" s="11"/>
      <c r="AF747" s="11"/>
      <c r="AG747" s="11"/>
      <c r="AH747" s="11"/>
      <c r="AI747" s="11"/>
      <c r="AJ747" s="11"/>
    </row>
    <row r="748" ht="14.2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  <c r="W748" s="11"/>
      <c r="X748" s="11"/>
      <c r="Y748" s="11"/>
      <c r="Z748" s="11"/>
      <c r="AA748" s="11"/>
      <c r="AB748" s="11"/>
      <c r="AC748" s="11"/>
      <c r="AD748" s="11"/>
      <c r="AE748" s="11"/>
      <c r="AF748" s="11"/>
      <c r="AG748" s="11"/>
      <c r="AH748" s="11"/>
      <c r="AI748" s="11"/>
      <c r="AJ748" s="11"/>
    </row>
    <row r="749" ht="14.2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  <c r="W749" s="11"/>
      <c r="X749" s="11"/>
      <c r="Y749" s="11"/>
      <c r="Z749" s="11"/>
      <c r="AA749" s="11"/>
      <c r="AB749" s="11"/>
      <c r="AC749" s="11"/>
      <c r="AD749" s="11"/>
      <c r="AE749" s="11"/>
      <c r="AF749" s="11"/>
      <c r="AG749" s="11"/>
      <c r="AH749" s="11"/>
      <c r="AI749" s="11"/>
      <c r="AJ749" s="11"/>
    </row>
    <row r="750" ht="14.2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  <c r="W750" s="11"/>
      <c r="X750" s="11"/>
      <c r="Y750" s="11"/>
      <c r="Z750" s="11"/>
      <c r="AA750" s="11"/>
      <c r="AB750" s="11"/>
      <c r="AC750" s="11"/>
      <c r="AD750" s="11"/>
      <c r="AE750" s="11"/>
      <c r="AF750" s="11"/>
      <c r="AG750" s="11"/>
      <c r="AH750" s="11"/>
      <c r="AI750" s="11"/>
      <c r="AJ750" s="11"/>
    </row>
    <row r="751" ht="14.2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  <c r="W751" s="11"/>
      <c r="X751" s="11"/>
      <c r="Y751" s="11"/>
      <c r="Z751" s="11"/>
      <c r="AA751" s="11"/>
      <c r="AB751" s="11"/>
      <c r="AC751" s="11"/>
      <c r="AD751" s="11"/>
      <c r="AE751" s="11"/>
      <c r="AF751" s="11"/>
      <c r="AG751" s="11"/>
      <c r="AH751" s="11"/>
      <c r="AI751" s="11"/>
      <c r="AJ751" s="11"/>
    </row>
    <row r="752" ht="14.2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  <c r="W752" s="11"/>
      <c r="X752" s="11"/>
      <c r="Y752" s="11"/>
      <c r="Z752" s="11"/>
      <c r="AA752" s="11"/>
      <c r="AB752" s="11"/>
      <c r="AC752" s="11"/>
      <c r="AD752" s="11"/>
      <c r="AE752" s="11"/>
      <c r="AF752" s="11"/>
      <c r="AG752" s="11"/>
      <c r="AH752" s="11"/>
      <c r="AI752" s="11"/>
      <c r="AJ752" s="11"/>
    </row>
    <row r="753" ht="14.2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  <c r="W753" s="11"/>
      <c r="X753" s="11"/>
      <c r="Y753" s="11"/>
      <c r="Z753" s="11"/>
      <c r="AA753" s="11"/>
      <c r="AB753" s="11"/>
      <c r="AC753" s="11"/>
      <c r="AD753" s="11"/>
      <c r="AE753" s="11"/>
      <c r="AF753" s="11"/>
      <c r="AG753" s="11"/>
      <c r="AH753" s="11"/>
      <c r="AI753" s="11"/>
      <c r="AJ753" s="11"/>
    </row>
    <row r="754" ht="14.2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  <c r="W754" s="11"/>
      <c r="X754" s="11"/>
      <c r="Y754" s="11"/>
      <c r="Z754" s="11"/>
      <c r="AA754" s="11"/>
      <c r="AB754" s="11"/>
      <c r="AC754" s="11"/>
      <c r="AD754" s="11"/>
      <c r="AE754" s="11"/>
      <c r="AF754" s="11"/>
      <c r="AG754" s="11"/>
      <c r="AH754" s="11"/>
      <c r="AI754" s="11"/>
      <c r="AJ754" s="11"/>
    </row>
    <row r="755" ht="14.2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  <c r="W755" s="11"/>
      <c r="X755" s="11"/>
      <c r="Y755" s="11"/>
      <c r="Z755" s="11"/>
      <c r="AA755" s="11"/>
      <c r="AB755" s="11"/>
      <c r="AC755" s="11"/>
      <c r="AD755" s="11"/>
      <c r="AE755" s="11"/>
      <c r="AF755" s="11"/>
      <c r="AG755" s="11"/>
      <c r="AH755" s="11"/>
      <c r="AI755" s="11"/>
      <c r="AJ755" s="11"/>
    </row>
    <row r="756" ht="14.2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  <c r="W756" s="11"/>
      <c r="X756" s="11"/>
      <c r="Y756" s="11"/>
      <c r="Z756" s="11"/>
      <c r="AA756" s="11"/>
      <c r="AB756" s="11"/>
      <c r="AC756" s="11"/>
      <c r="AD756" s="11"/>
      <c r="AE756" s="11"/>
      <c r="AF756" s="11"/>
      <c r="AG756" s="11"/>
      <c r="AH756" s="11"/>
      <c r="AI756" s="11"/>
      <c r="AJ756" s="11"/>
    </row>
    <row r="757" ht="14.2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  <c r="W757" s="11"/>
      <c r="X757" s="11"/>
      <c r="Y757" s="11"/>
      <c r="Z757" s="11"/>
      <c r="AA757" s="11"/>
      <c r="AB757" s="11"/>
      <c r="AC757" s="11"/>
      <c r="AD757" s="11"/>
      <c r="AE757" s="11"/>
      <c r="AF757" s="11"/>
      <c r="AG757" s="11"/>
      <c r="AH757" s="11"/>
      <c r="AI757" s="11"/>
      <c r="AJ757" s="11"/>
    </row>
    <row r="758" ht="14.2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  <c r="W758" s="11"/>
      <c r="X758" s="11"/>
      <c r="Y758" s="11"/>
      <c r="Z758" s="11"/>
      <c r="AA758" s="11"/>
      <c r="AB758" s="11"/>
      <c r="AC758" s="11"/>
      <c r="AD758" s="11"/>
      <c r="AE758" s="11"/>
      <c r="AF758" s="11"/>
      <c r="AG758" s="11"/>
      <c r="AH758" s="11"/>
      <c r="AI758" s="11"/>
      <c r="AJ758" s="11"/>
    </row>
    <row r="759" ht="14.2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  <c r="W759" s="11"/>
      <c r="X759" s="11"/>
      <c r="Y759" s="11"/>
      <c r="Z759" s="11"/>
      <c r="AA759" s="11"/>
      <c r="AB759" s="11"/>
      <c r="AC759" s="11"/>
      <c r="AD759" s="11"/>
      <c r="AE759" s="11"/>
      <c r="AF759" s="11"/>
      <c r="AG759" s="11"/>
      <c r="AH759" s="11"/>
      <c r="AI759" s="11"/>
      <c r="AJ759" s="11"/>
    </row>
    <row r="760" ht="14.2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  <c r="W760" s="11"/>
      <c r="X760" s="11"/>
      <c r="Y760" s="11"/>
      <c r="Z760" s="11"/>
      <c r="AA760" s="11"/>
      <c r="AB760" s="11"/>
      <c r="AC760" s="11"/>
      <c r="AD760" s="11"/>
      <c r="AE760" s="11"/>
      <c r="AF760" s="11"/>
      <c r="AG760" s="11"/>
      <c r="AH760" s="11"/>
      <c r="AI760" s="11"/>
      <c r="AJ760" s="11"/>
    </row>
    <row r="761" ht="14.2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</row>
    <row r="762" ht="14.2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  <c r="W762" s="11"/>
      <c r="X762" s="11"/>
      <c r="Y762" s="11"/>
      <c r="Z762" s="11"/>
      <c r="AA762" s="11"/>
      <c r="AB762" s="11"/>
      <c r="AC762" s="11"/>
      <c r="AD762" s="11"/>
      <c r="AE762" s="11"/>
      <c r="AF762" s="11"/>
      <c r="AG762" s="11"/>
      <c r="AH762" s="11"/>
      <c r="AI762" s="11"/>
      <c r="AJ762" s="11"/>
    </row>
    <row r="763" ht="14.2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  <c r="W763" s="11"/>
      <c r="X763" s="11"/>
      <c r="Y763" s="11"/>
      <c r="Z763" s="11"/>
      <c r="AA763" s="11"/>
      <c r="AB763" s="11"/>
      <c r="AC763" s="11"/>
      <c r="AD763" s="11"/>
      <c r="AE763" s="11"/>
      <c r="AF763" s="11"/>
      <c r="AG763" s="11"/>
      <c r="AH763" s="11"/>
      <c r="AI763" s="11"/>
      <c r="AJ763" s="11"/>
    </row>
    <row r="764" ht="14.2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  <c r="W764" s="11"/>
      <c r="X764" s="11"/>
      <c r="Y764" s="11"/>
      <c r="Z764" s="11"/>
      <c r="AA764" s="11"/>
      <c r="AB764" s="11"/>
      <c r="AC764" s="11"/>
      <c r="AD764" s="11"/>
      <c r="AE764" s="11"/>
      <c r="AF764" s="11"/>
      <c r="AG764" s="11"/>
      <c r="AH764" s="11"/>
      <c r="AI764" s="11"/>
      <c r="AJ764" s="11"/>
    </row>
    <row r="765" ht="14.2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  <c r="W765" s="11"/>
      <c r="X765" s="11"/>
      <c r="Y765" s="11"/>
      <c r="Z765" s="11"/>
      <c r="AA765" s="11"/>
      <c r="AB765" s="11"/>
      <c r="AC765" s="11"/>
      <c r="AD765" s="11"/>
      <c r="AE765" s="11"/>
      <c r="AF765" s="11"/>
      <c r="AG765" s="11"/>
      <c r="AH765" s="11"/>
      <c r="AI765" s="11"/>
      <c r="AJ765" s="11"/>
    </row>
    <row r="766" ht="14.2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  <c r="W766" s="11"/>
      <c r="X766" s="11"/>
      <c r="Y766" s="11"/>
      <c r="Z766" s="11"/>
      <c r="AA766" s="11"/>
      <c r="AB766" s="11"/>
      <c r="AC766" s="11"/>
      <c r="AD766" s="11"/>
      <c r="AE766" s="11"/>
      <c r="AF766" s="11"/>
      <c r="AG766" s="11"/>
      <c r="AH766" s="11"/>
      <c r="AI766" s="11"/>
      <c r="AJ766" s="11"/>
    </row>
    <row r="767" ht="14.2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  <c r="W767" s="11"/>
      <c r="X767" s="11"/>
      <c r="Y767" s="11"/>
      <c r="Z767" s="11"/>
      <c r="AA767" s="11"/>
      <c r="AB767" s="11"/>
      <c r="AC767" s="11"/>
      <c r="AD767" s="11"/>
      <c r="AE767" s="11"/>
      <c r="AF767" s="11"/>
      <c r="AG767" s="11"/>
      <c r="AH767" s="11"/>
      <c r="AI767" s="11"/>
      <c r="AJ767" s="11"/>
    </row>
    <row r="768" ht="14.2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  <c r="W768" s="11"/>
      <c r="X768" s="11"/>
      <c r="Y768" s="11"/>
      <c r="Z768" s="11"/>
      <c r="AA768" s="11"/>
      <c r="AB768" s="11"/>
      <c r="AC768" s="11"/>
      <c r="AD768" s="11"/>
      <c r="AE768" s="11"/>
      <c r="AF768" s="11"/>
      <c r="AG768" s="11"/>
      <c r="AH768" s="11"/>
      <c r="AI768" s="11"/>
      <c r="AJ768" s="11"/>
    </row>
    <row r="769" ht="14.2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  <c r="W769" s="11"/>
      <c r="X769" s="11"/>
      <c r="Y769" s="11"/>
      <c r="Z769" s="11"/>
      <c r="AA769" s="11"/>
      <c r="AB769" s="11"/>
      <c r="AC769" s="11"/>
      <c r="AD769" s="11"/>
      <c r="AE769" s="11"/>
      <c r="AF769" s="11"/>
      <c r="AG769" s="11"/>
      <c r="AH769" s="11"/>
      <c r="AI769" s="11"/>
      <c r="AJ769" s="11"/>
    </row>
    <row r="770" ht="14.2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  <c r="W770" s="11"/>
      <c r="X770" s="11"/>
      <c r="Y770" s="11"/>
      <c r="Z770" s="11"/>
      <c r="AA770" s="11"/>
      <c r="AB770" s="11"/>
      <c r="AC770" s="11"/>
      <c r="AD770" s="11"/>
      <c r="AE770" s="11"/>
      <c r="AF770" s="11"/>
      <c r="AG770" s="11"/>
      <c r="AH770" s="11"/>
      <c r="AI770" s="11"/>
      <c r="AJ770" s="11"/>
    </row>
    <row r="771" ht="14.2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  <c r="W771" s="11"/>
      <c r="X771" s="11"/>
      <c r="Y771" s="11"/>
      <c r="Z771" s="11"/>
      <c r="AA771" s="11"/>
      <c r="AB771" s="11"/>
      <c r="AC771" s="11"/>
      <c r="AD771" s="11"/>
      <c r="AE771" s="11"/>
      <c r="AF771" s="11"/>
      <c r="AG771" s="11"/>
      <c r="AH771" s="11"/>
      <c r="AI771" s="11"/>
      <c r="AJ771" s="11"/>
    </row>
    <row r="772" ht="14.2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  <c r="W772" s="11"/>
      <c r="X772" s="11"/>
      <c r="Y772" s="11"/>
      <c r="Z772" s="11"/>
      <c r="AA772" s="11"/>
      <c r="AB772" s="11"/>
      <c r="AC772" s="11"/>
      <c r="AD772" s="11"/>
      <c r="AE772" s="11"/>
      <c r="AF772" s="11"/>
      <c r="AG772" s="11"/>
      <c r="AH772" s="11"/>
      <c r="AI772" s="11"/>
      <c r="AJ772" s="11"/>
    </row>
    <row r="773" ht="14.2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  <c r="W773" s="11"/>
      <c r="X773" s="11"/>
      <c r="Y773" s="11"/>
      <c r="Z773" s="11"/>
      <c r="AA773" s="11"/>
      <c r="AB773" s="11"/>
      <c r="AC773" s="11"/>
      <c r="AD773" s="11"/>
      <c r="AE773" s="11"/>
      <c r="AF773" s="11"/>
      <c r="AG773" s="11"/>
      <c r="AH773" s="11"/>
      <c r="AI773" s="11"/>
      <c r="AJ773" s="11"/>
    </row>
    <row r="774" ht="14.2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  <c r="W774" s="11"/>
      <c r="X774" s="11"/>
      <c r="Y774" s="11"/>
      <c r="Z774" s="11"/>
      <c r="AA774" s="11"/>
      <c r="AB774" s="11"/>
      <c r="AC774" s="11"/>
      <c r="AD774" s="11"/>
      <c r="AE774" s="11"/>
      <c r="AF774" s="11"/>
      <c r="AG774" s="11"/>
      <c r="AH774" s="11"/>
      <c r="AI774" s="11"/>
      <c r="AJ774" s="11"/>
    </row>
    <row r="775" ht="14.2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  <c r="W775" s="11"/>
      <c r="X775" s="11"/>
      <c r="Y775" s="11"/>
      <c r="Z775" s="11"/>
      <c r="AA775" s="11"/>
      <c r="AB775" s="11"/>
      <c r="AC775" s="11"/>
      <c r="AD775" s="11"/>
      <c r="AE775" s="11"/>
      <c r="AF775" s="11"/>
      <c r="AG775" s="11"/>
      <c r="AH775" s="11"/>
      <c r="AI775" s="11"/>
      <c r="AJ775" s="11"/>
    </row>
    <row r="776" ht="14.2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  <c r="W776" s="11"/>
      <c r="X776" s="11"/>
      <c r="Y776" s="11"/>
      <c r="Z776" s="11"/>
      <c r="AA776" s="11"/>
      <c r="AB776" s="11"/>
      <c r="AC776" s="11"/>
      <c r="AD776" s="11"/>
      <c r="AE776" s="11"/>
      <c r="AF776" s="11"/>
      <c r="AG776" s="11"/>
      <c r="AH776" s="11"/>
      <c r="AI776" s="11"/>
      <c r="AJ776" s="11"/>
    </row>
    <row r="777" ht="14.2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  <c r="W777" s="11"/>
      <c r="X777" s="11"/>
      <c r="Y777" s="11"/>
      <c r="Z777" s="11"/>
      <c r="AA777" s="11"/>
      <c r="AB777" s="11"/>
      <c r="AC777" s="11"/>
      <c r="AD777" s="11"/>
      <c r="AE777" s="11"/>
      <c r="AF777" s="11"/>
      <c r="AG777" s="11"/>
      <c r="AH777" s="11"/>
      <c r="AI777" s="11"/>
      <c r="AJ777" s="11"/>
    </row>
    <row r="778" ht="14.2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  <c r="W778" s="11"/>
      <c r="X778" s="11"/>
      <c r="Y778" s="11"/>
      <c r="Z778" s="11"/>
      <c r="AA778" s="11"/>
      <c r="AB778" s="11"/>
      <c r="AC778" s="11"/>
      <c r="AD778" s="11"/>
      <c r="AE778" s="11"/>
      <c r="AF778" s="11"/>
      <c r="AG778" s="11"/>
      <c r="AH778" s="11"/>
      <c r="AI778" s="11"/>
      <c r="AJ778" s="11"/>
    </row>
    <row r="779" ht="14.2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  <c r="W779" s="11"/>
      <c r="X779" s="11"/>
      <c r="Y779" s="11"/>
      <c r="Z779" s="11"/>
      <c r="AA779" s="11"/>
      <c r="AB779" s="11"/>
      <c r="AC779" s="11"/>
      <c r="AD779" s="11"/>
      <c r="AE779" s="11"/>
      <c r="AF779" s="11"/>
      <c r="AG779" s="11"/>
      <c r="AH779" s="11"/>
      <c r="AI779" s="11"/>
      <c r="AJ779" s="11"/>
    </row>
    <row r="780" ht="14.2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  <c r="W780" s="11"/>
      <c r="X780" s="11"/>
      <c r="Y780" s="11"/>
      <c r="Z780" s="11"/>
      <c r="AA780" s="11"/>
      <c r="AB780" s="11"/>
      <c r="AC780" s="11"/>
      <c r="AD780" s="11"/>
      <c r="AE780" s="11"/>
      <c r="AF780" s="11"/>
      <c r="AG780" s="11"/>
      <c r="AH780" s="11"/>
      <c r="AI780" s="11"/>
      <c r="AJ780" s="11"/>
    </row>
    <row r="781" ht="14.2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  <c r="W781" s="11"/>
      <c r="X781" s="11"/>
      <c r="Y781" s="11"/>
      <c r="Z781" s="11"/>
      <c r="AA781" s="11"/>
      <c r="AB781" s="11"/>
      <c r="AC781" s="11"/>
      <c r="AD781" s="11"/>
      <c r="AE781" s="11"/>
      <c r="AF781" s="11"/>
      <c r="AG781" s="11"/>
      <c r="AH781" s="11"/>
      <c r="AI781" s="11"/>
      <c r="AJ781" s="11"/>
    </row>
    <row r="782" ht="14.2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  <c r="W782" s="11"/>
      <c r="X782" s="11"/>
      <c r="Y782" s="11"/>
      <c r="Z782" s="11"/>
      <c r="AA782" s="11"/>
      <c r="AB782" s="11"/>
      <c r="AC782" s="11"/>
      <c r="AD782" s="11"/>
      <c r="AE782" s="11"/>
      <c r="AF782" s="11"/>
      <c r="AG782" s="11"/>
      <c r="AH782" s="11"/>
      <c r="AI782" s="11"/>
      <c r="AJ782" s="11"/>
    </row>
    <row r="783" ht="14.2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  <c r="W783" s="11"/>
      <c r="X783" s="11"/>
      <c r="Y783" s="11"/>
      <c r="Z783" s="11"/>
      <c r="AA783" s="11"/>
      <c r="AB783" s="11"/>
      <c r="AC783" s="11"/>
      <c r="AD783" s="11"/>
      <c r="AE783" s="11"/>
      <c r="AF783" s="11"/>
      <c r="AG783" s="11"/>
      <c r="AH783" s="11"/>
      <c r="AI783" s="11"/>
      <c r="AJ783" s="11"/>
    </row>
    <row r="784" ht="14.2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  <c r="W784" s="11"/>
      <c r="X784" s="11"/>
      <c r="Y784" s="11"/>
      <c r="Z784" s="11"/>
      <c r="AA784" s="11"/>
      <c r="AB784" s="11"/>
      <c r="AC784" s="11"/>
      <c r="AD784" s="11"/>
      <c r="AE784" s="11"/>
      <c r="AF784" s="11"/>
      <c r="AG784" s="11"/>
      <c r="AH784" s="11"/>
      <c r="AI784" s="11"/>
      <c r="AJ784" s="11"/>
    </row>
    <row r="785" ht="14.2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  <c r="W785" s="11"/>
      <c r="X785" s="11"/>
      <c r="Y785" s="11"/>
      <c r="Z785" s="11"/>
      <c r="AA785" s="11"/>
      <c r="AB785" s="11"/>
      <c r="AC785" s="11"/>
      <c r="AD785" s="11"/>
      <c r="AE785" s="11"/>
      <c r="AF785" s="11"/>
      <c r="AG785" s="11"/>
      <c r="AH785" s="11"/>
      <c r="AI785" s="11"/>
      <c r="AJ785" s="11"/>
    </row>
    <row r="786" ht="14.2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  <c r="W786" s="11"/>
      <c r="X786" s="11"/>
      <c r="Y786" s="11"/>
      <c r="Z786" s="11"/>
      <c r="AA786" s="11"/>
      <c r="AB786" s="11"/>
      <c r="AC786" s="11"/>
      <c r="AD786" s="11"/>
      <c r="AE786" s="11"/>
      <c r="AF786" s="11"/>
      <c r="AG786" s="11"/>
      <c r="AH786" s="11"/>
      <c r="AI786" s="11"/>
      <c r="AJ786" s="11"/>
    </row>
    <row r="787" ht="14.2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  <c r="W787" s="11"/>
      <c r="X787" s="11"/>
      <c r="Y787" s="11"/>
      <c r="Z787" s="11"/>
      <c r="AA787" s="11"/>
      <c r="AB787" s="11"/>
      <c r="AC787" s="11"/>
      <c r="AD787" s="11"/>
      <c r="AE787" s="11"/>
      <c r="AF787" s="11"/>
      <c r="AG787" s="11"/>
      <c r="AH787" s="11"/>
      <c r="AI787" s="11"/>
      <c r="AJ787" s="11"/>
    </row>
    <row r="788" ht="14.2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  <c r="W788" s="11"/>
      <c r="X788" s="11"/>
      <c r="Y788" s="11"/>
      <c r="Z788" s="11"/>
      <c r="AA788" s="11"/>
      <c r="AB788" s="11"/>
      <c r="AC788" s="11"/>
      <c r="AD788" s="11"/>
      <c r="AE788" s="11"/>
      <c r="AF788" s="11"/>
      <c r="AG788" s="11"/>
      <c r="AH788" s="11"/>
      <c r="AI788" s="11"/>
      <c r="AJ788" s="11"/>
    </row>
    <row r="789" ht="14.2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  <c r="W789" s="11"/>
      <c r="X789" s="11"/>
      <c r="Y789" s="11"/>
      <c r="Z789" s="11"/>
      <c r="AA789" s="11"/>
      <c r="AB789" s="11"/>
      <c r="AC789" s="11"/>
      <c r="AD789" s="11"/>
      <c r="AE789" s="11"/>
      <c r="AF789" s="11"/>
      <c r="AG789" s="11"/>
      <c r="AH789" s="11"/>
      <c r="AI789" s="11"/>
      <c r="AJ789" s="11"/>
    </row>
    <row r="790" ht="14.2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  <c r="W790" s="11"/>
      <c r="X790" s="11"/>
      <c r="Y790" s="11"/>
      <c r="Z790" s="11"/>
      <c r="AA790" s="11"/>
      <c r="AB790" s="11"/>
      <c r="AC790" s="11"/>
      <c r="AD790" s="11"/>
      <c r="AE790" s="11"/>
      <c r="AF790" s="11"/>
      <c r="AG790" s="11"/>
      <c r="AH790" s="11"/>
      <c r="AI790" s="11"/>
      <c r="AJ790" s="11"/>
    </row>
    <row r="791" ht="14.2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  <c r="W791" s="11"/>
      <c r="X791" s="11"/>
      <c r="Y791" s="11"/>
      <c r="Z791" s="11"/>
      <c r="AA791" s="11"/>
      <c r="AB791" s="11"/>
      <c r="AC791" s="11"/>
      <c r="AD791" s="11"/>
      <c r="AE791" s="11"/>
      <c r="AF791" s="11"/>
      <c r="AG791" s="11"/>
      <c r="AH791" s="11"/>
      <c r="AI791" s="11"/>
      <c r="AJ791" s="11"/>
    </row>
    <row r="792" ht="14.2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  <c r="W792" s="11"/>
      <c r="X792" s="11"/>
      <c r="Y792" s="11"/>
      <c r="Z792" s="11"/>
      <c r="AA792" s="11"/>
      <c r="AB792" s="11"/>
      <c r="AC792" s="11"/>
      <c r="AD792" s="11"/>
      <c r="AE792" s="11"/>
      <c r="AF792" s="11"/>
      <c r="AG792" s="11"/>
      <c r="AH792" s="11"/>
      <c r="AI792" s="11"/>
      <c r="AJ792" s="11"/>
    </row>
    <row r="793" ht="14.2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  <c r="W793" s="11"/>
      <c r="X793" s="11"/>
      <c r="Y793" s="11"/>
      <c r="Z793" s="11"/>
      <c r="AA793" s="11"/>
      <c r="AB793" s="11"/>
      <c r="AC793" s="11"/>
      <c r="AD793" s="11"/>
      <c r="AE793" s="11"/>
      <c r="AF793" s="11"/>
      <c r="AG793" s="11"/>
      <c r="AH793" s="11"/>
      <c r="AI793" s="11"/>
      <c r="AJ793" s="11"/>
    </row>
    <row r="794" ht="14.2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  <c r="W794" s="11"/>
      <c r="X794" s="11"/>
      <c r="Y794" s="11"/>
      <c r="Z794" s="11"/>
      <c r="AA794" s="11"/>
      <c r="AB794" s="11"/>
      <c r="AC794" s="11"/>
      <c r="AD794" s="11"/>
      <c r="AE794" s="11"/>
      <c r="AF794" s="11"/>
      <c r="AG794" s="11"/>
      <c r="AH794" s="11"/>
      <c r="AI794" s="11"/>
      <c r="AJ794" s="11"/>
    </row>
    <row r="795" ht="14.2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  <c r="W795" s="11"/>
      <c r="X795" s="11"/>
      <c r="Y795" s="11"/>
      <c r="Z795" s="11"/>
      <c r="AA795" s="11"/>
      <c r="AB795" s="11"/>
      <c r="AC795" s="11"/>
      <c r="AD795" s="11"/>
      <c r="AE795" s="11"/>
      <c r="AF795" s="11"/>
      <c r="AG795" s="11"/>
      <c r="AH795" s="11"/>
      <c r="AI795" s="11"/>
      <c r="AJ795" s="11"/>
    </row>
    <row r="796" ht="14.2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  <c r="W796" s="11"/>
      <c r="X796" s="11"/>
      <c r="Y796" s="11"/>
      <c r="Z796" s="11"/>
      <c r="AA796" s="11"/>
      <c r="AB796" s="11"/>
      <c r="AC796" s="11"/>
      <c r="AD796" s="11"/>
      <c r="AE796" s="11"/>
      <c r="AF796" s="11"/>
      <c r="AG796" s="11"/>
      <c r="AH796" s="11"/>
      <c r="AI796" s="11"/>
      <c r="AJ796" s="11"/>
    </row>
    <row r="797" ht="14.2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  <c r="W797" s="11"/>
      <c r="X797" s="11"/>
      <c r="Y797" s="11"/>
      <c r="Z797" s="11"/>
      <c r="AA797" s="11"/>
      <c r="AB797" s="11"/>
      <c r="AC797" s="11"/>
      <c r="AD797" s="11"/>
      <c r="AE797" s="11"/>
      <c r="AF797" s="11"/>
      <c r="AG797" s="11"/>
      <c r="AH797" s="11"/>
      <c r="AI797" s="11"/>
      <c r="AJ797" s="11"/>
    </row>
    <row r="798" ht="14.2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  <c r="W798" s="11"/>
      <c r="X798" s="11"/>
      <c r="Y798" s="11"/>
      <c r="Z798" s="11"/>
      <c r="AA798" s="11"/>
      <c r="AB798" s="11"/>
      <c r="AC798" s="11"/>
      <c r="AD798" s="11"/>
      <c r="AE798" s="11"/>
      <c r="AF798" s="11"/>
      <c r="AG798" s="11"/>
      <c r="AH798" s="11"/>
      <c r="AI798" s="11"/>
      <c r="AJ798" s="11"/>
    </row>
    <row r="799" ht="14.2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  <c r="W799" s="11"/>
      <c r="X799" s="11"/>
      <c r="Y799" s="11"/>
      <c r="Z799" s="11"/>
      <c r="AA799" s="11"/>
      <c r="AB799" s="11"/>
      <c r="AC799" s="11"/>
      <c r="AD799" s="11"/>
      <c r="AE799" s="11"/>
      <c r="AF799" s="11"/>
      <c r="AG799" s="11"/>
      <c r="AH799" s="11"/>
      <c r="AI799" s="11"/>
      <c r="AJ799" s="11"/>
    </row>
    <row r="800" ht="14.2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  <c r="W800" s="11"/>
      <c r="X800" s="11"/>
      <c r="Y800" s="11"/>
      <c r="Z800" s="11"/>
      <c r="AA800" s="11"/>
      <c r="AB800" s="11"/>
      <c r="AC800" s="11"/>
      <c r="AD800" s="11"/>
      <c r="AE800" s="11"/>
      <c r="AF800" s="11"/>
      <c r="AG800" s="11"/>
      <c r="AH800" s="11"/>
      <c r="AI800" s="11"/>
      <c r="AJ800" s="11"/>
    </row>
    <row r="801" ht="14.2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  <c r="W801" s="11"/>
      <c r="X801" s="11"/>
      <c r="Y801" s="11"/>
      <c r="Z801" s="11"/>
      <c r="AA801" s="11"/>
      <c r="AB801" s="11"/>
      <c r="AC801" s="11"/>
      <c r="AD801" s="11"/>
      <c r="AE801" s="11"/>
      <c r="AF801" s="11"/>
      <c r="AG801" s="11"/>
      <c r="AH801" s="11"/>
      <c r="AI801" s="11"/>
      <c r="AJ801" s="11"/>
    </row>
    <row r="802" ht="14.2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  <c r="W802" s="11"/>
      <c r="X802" s="11"/>
      <c r="Y802" s="11"/>
      <c r="Z802" s="11"/>
      <c r="AA802" s="11"/>
      <c r="AB802" s="11"/>
      <c r="AC802" s="11"/>
      <c r="AD802" s="11"/>
      <c r="AE802" s="11"/>
      <c r="AF802" s="11"/>
      <c r="AG802" s="11"/>
      <c r="AH802" s="11"/>
      <c r="AI802" s="11"/>
      <c r="AJ802" s="11"/>
    </row>
    <row r="803" ht="14.2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  <c r="W803" s="11"/>
      <c r="X803" s="11"/>
      <c r="Y803" s="11"/>
      <c r="Z803" s="11"/>
      <c r="AA803" s="11"/>
      <c r="AB803" s="11"/>
      <c r="AC803" s="11"/>
      <c r="AD803" s="11"/>
      <c r="AE803" s="11"/>
      <c r="AF803" s="11"/>
      <c r="AG803" s="11"/>
      <c r="AH803" s="11"/>
      <c r="AI803" s="11"/>
      <c r="AJ803" s="11"/>
    </row>
    <row r="804" ht="14.2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  <c r="W804" s="11"/>
      <c r="X804" s="11"/>
      <c r="Y804" s="11"/>
      <c r="Z804" s="11"/>
      <c r="AA804" s="11"/>
      <c r="AB804" s="11"/>
      <c r="AC804" s="11"/>
      <c r="AD804" s="11"/>
      <c r="AE804" s="11"/>
      <c r="AF804" s="11"/>
      <c r="AG804" s="11"/>
      <c r="AH804" s="11"/>
      <c r="AI804" s="11"/>
      <c r="AJ804" s="11"/>
    </row>
    <row r="805" ht="14.2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  <c r="W805" s="11"/>
      <c r="X805" s="11"/>
      <c r="Y805" s="11"/>
      <c r="Z805" s="11"/>
      <c r="AA805" s="11"/>
      <c r="AB805" s="11"/>
      <c r="AC805" s="11"/>
      <c r="AD805" s="11"/>
      <c r="AE805" s="11"/>
      <c r="AF805" s="11"/>
      <c r="AG805" s="11"/>
      <c r="AH805" s="11"/>
      <c r="AI805" s="11"/>
      <c r="AJ805" s="11"/>
    </row>
    <row r="806" ht="14.2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  <c r="W806" s="11"/>
      <c r="X806" s="11"/>
      <c r="Y806" s="11"/>
      <c r="Z806" s="11"/>
      <c r="AA806" s="11"/>
      <c r="AB806" s="11"/>
      <c r="AC806" s="11"/>
      <c r="AD806" s="11"/>
      <c r="AE806" s="11"/>
      <c r="AF806" s="11"/>
      <c r="AG806" s="11"/>
      <c r="AH806" s="11"/>
      <c r="AI806" s="11"/>
      <c r="AJ806" s="11"/>
    </row>
    <row r="807" ht="14.2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  <c r="W807" s="11"/>
      <c r="X807" s="11"/>
      <c r="Y807" s="11"/>
      <c r="Z807" s="11"/>
      <c r="AA807" s="11"/>
      <c r="AB807" s="11"/>
      <c r="AC807" s="11"/>
      <c r="AD807" s="11"/>
      <c r="AE807" s="11"/>
      <c r="AF807" s="11"/>
      <c r="AG807" s="11"/>
      <c r="AH807" s="11"/>
      <c r="AI807" s="11"/>
      <c r="AJ807" s="11"/>
    </row>
    <row r="808" ht="14.2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  <c r="W808" s="11"/>
      <c r="X808" s="11"/>
      <c r="Y808" s="11"/>
      <c r="Z808" s="11"/>
      <c r="AA808" s="11"/>
      <c r="AB808" s="11"/>
      <c r="AC808" s="11"/>
      <c r="AD808" s="11"/>
      <c r="AE808" s="11"/>
      <c r="AF808" s="11"/>
      <c r="AG808" s="11"/>
      <c r="AH808" s="11"/>
      <c r="AI808" s="11"/>
      <c r="AJ808" s="11"/>
    </row>
    <row r="809" ht="14.2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  <c r="W809" s="11"/>
      <c r="X809" s="11"/>
      <c r="Y809" s="11"/>
      <c r="Z809" s="11"/>
      <c r="AA809" s="11"/>
      <c r="AB809" s="11"/>
      <c r="AC809" s="11"/>
      <c r="AD809" s="11"/>
      <c r="AE809" s="11"/>
      <c r="AF809" s="11"/>
      <c r="AG809" s="11"/>
      <c r="AH809" s="11"/>
      <c r="AI809" s="11"/>
      <c r="AJ809" s="11"/>
    </row>
    <row r="810" ht="14.2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  <c r="W810" s="11"/>
      <c r="X810" s="11"/>
      <c r="Y810" s="11"/>
      <c r="Z810" s="11"/>
      <c r="AA810" s="11"/>
      <c r="AB810" s="11"/>
      <c r="AC810" s="11"/>
      <c r="AD810" s="11"/>
      <c r="AE810" s="11"/>
      <c r="AF810" s="11"/>
      <c r="AG810" s="11"/>
      <c r="AH810" s="11"/>
      <c r="AI810" s="11"/>
      <c r="AJ810" s="11"/>
    </row>
    <row r="811" ht="14.2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  <c r="W811" s="11"/>
      <c r="X811" s="11"/>
      <c r="Y811" s="11"/>
      <c r="Z811" s="11"/>
      <c r="AA811" s="11"/>
      <c r="AB811" s="11"/>
      <c r="AC811" s="11"/>
      <c r="AD811" s="11"/>
      <c r="AE811" s="11"/>
      <c r="AF811" s="11"/>
      <c r="AG811" s="11"/>
      <c r="AH811" s="11"/>
      <c r="AI811" s="11"/>
      <c r="AJ811" s="11"/>
    </row>
    <row r="812" ht="14.2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  <c r="W812" s="11"/>
      <c r="X812" s="11"/>
      <c r="Y812" s="11"/>
      <c r="Z812" s="11"/>
      <c r="AA812" s="11"/>
      <c r="AB812" s="11"/>
      <c r="AC812" s="11"/>
      <c r="AD812" s="11"/>
      <c r="AE812" s="11"/>
      <c r="AF812" s="11"/>
      <c r="AG812" s="11"/>
      <c r="AH812" s="11"/>
      <c r="AI812" s="11"/>
      <c r="AJ812" s="11"/>
    </row>
    <row r="813" ht="14.2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  <c r="W813" s="11"/>
      <c r="X813" s="11"/>
      <c r="Y813" s="11"/>
      <c r="Z813" s="11"/>
      <c r="AA813" s="11"/>
      <c r="AB813" s="11"/>
      <c r="AC813" s="11"/>
      <c r="AD813" s="11"/>
      <c r="AE813" s="11"/>
      <c r="AF813" s="11"/>
      <c r="AG813" s="11"/>
      <c r="AH813" s="11"/>
      <c r="AI813" s="11"/>
      <c r="AJ813" s="11"/>
    </row>
    <row r="814" ht="14.2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  <c r="W814" s="11"/>
      <c r="X814" s="11"/>
      <c r="Y814" s="11"/>
      <c r="Z814" s="11"/>
      <c r="AA814" s="11"/>
      <c r="AB814" s="11"/>
      <c r="AC814" s="11"/>
      <c r="AD814" s="11"/>
      <c r="AE814" s="11"/>
      <c r="AF814" s="11"/>
      <c r="AG814" s="11"/>
      <c r="AH814" s="11"/>
      <c r="AI814" s="11"/>
      <c r="AJ814" s="11"/>
    </row>
    <row r="815" ht="14.2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  <c r="W815" s="11"/>
      <c r="X815" s="11"/>
      <c r="Y815" s="11"/>
      <c r="Z815" s="11"/>
      <c r="AA815" s="11"/>
      <c r="AB815" s="11"/>
      <c r="AC815" s="11"/>
      <c r="AD815" s="11"/>
      <c r="AE815" s="11"/>
      <c r="AF815" s="11"/>
      <c r="AG815" s="11"/>
      <c r="AH815" s="11"/>
      <c r="AI815" s="11"/>
      <c r="AJ815" s="11"/>
    </row>
    <row r="816" ht="14.2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  <c r="W816" s="11"/>
      <c r="X816" s="11"/>
      <c r="Y816" s="11"/>
      <c r="Z816" s="11"/>
      <c r="AA816" s="11"/>
      <c r="AB816" s="11"/>
      <c r="AC816" s="11"/>
      <c r="AD816" s="11"/>
      <c r="AE816" s="11"/>
      <c r="AF816" s="11"/>
      <c r="AG816" s="11"/>
      <c r="AH816" s="11"/>
      <c r="AI816" s="11"/>
      <c r="AJ816" s="11"/>
    </row>
    <row r="817" ht="14.2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  <c r="W817" s="11"/>
      <c r="X817" s="11"/>
      <c r="Y817" s="11"/>
      <c r="Z817" s="11"/>
      <c r="AA817" s="11"/>
      <c r="AB817" s="11"/>
      <c r="AC817" s="11"/>
      <c r="AD817" s="11"/>
      <c r="AE817" s="11"/>
      <c r="AF817" s="11"/>
      <c r="AG817" s="11"/>
      <c r="AH817" s="11"/>
      <c r="AI817" s="11"/>
      <c r="AJ817" s="11"/>
    </row>
    <row r="818" ht="14.2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  <c r="W818" s="11"/>
      <c r="X818" s="11"/>
      <c r="Y818" s="11"/>
      <c r="Z818" s="11"/>
      <c r="AA818" s="11"/>
      <c r="AB818" s="11"/>
      <c r="AC818" s="11"/>
      <c r="AD818" s="11"/>
      <c r="AE818" s="11"/>
      <c r="AF818" s="11"/>
      <c r="AG818" s="11"/>
      <c r="AH818" s="11"/>
      <c r="AI818" s="11"/>
      <c r="AJ818" s="11"/>
    </row>
    <row r="819" ht="14.2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  <c r="W819" s="11"/>
      <c r="X819" s="11"/>
      <c r="Y819" s="11"/>
      <c r="Z819" s="11"/>
      <c r="AA819" s="11"/>
      <c r="AB819" s="11"/>
      <c r="AC819" s="11"/>
      <c r="AD819" s="11"/>
      <c r="AE819" s="11"/>
      <c r="AF819" s="11"/>
      <c r="AG819" s="11"/>
      <c r="AH819" s="11"/>
      <c r="AI819" s="11"/>
      <c r="AJ819" s="11"/>
    </row>
    <row r="820" ht="14.2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  <c r="W820" s="11"/>
      <c r="X820" s="11"/>
      <c r="Y820" s="11"/>
      <c r="Z820" s="11"/>
      <c r="AA820" s="11"/>
      <c r="AB820" s="11"/>
      <c r="AC820" s="11"/>
      <c r="AD820" s="11"/>
      <c r="AE820" s="11"/>
      <c r="AF820" s="11"/>
      <c r="AG820" s="11"/>
      <c r="AH820" s="11"/>
      <c r="AI820" s="11"/>
      <c r="AJ820" s="11"/>
    </row>
    <row r="821" ht="14.2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  <c r="W821" s="11"/>
      <c r="X821" s="11"/>
      <c r="Y821" s="11"/>
      <c r="Z821" s="11"/>
      <c r="AA821" s="11"/>
      <c r="AB821" s="11"/>
      <c r="AC821" s="11"/>
      <c r="AD821" s="11"/>
      <c r="AE821" s="11"/>
      <c r="AF821" s="11"/>
      <c r="AG821" s="11"/>
      <c r="AH821" s="11"/>
      <c r="AI821" s="11"/>
      <c r="AJ821" s="11"/>
    </row>
    <row r="822" ht="14.2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  <c r="W822" s="11"/>
      <c r="X822" s="11"/>
      <c r="Y822" s="11"/>
      <c r="Z822" s="11"/>
      <c r="AA822" s="11"/>
      <c r="AB822" s="11"/>
      <c r="AC822" s="11"/>
      <c r="AD822" s="11"/>
      <c r="AE822" s="11"/>
      <c r="AF822" s="11"/>
      <c r="AG822" s="11"/>
      <c r="AH822" s="11"/>
      <c r="AI822" s="11"/>
      <c r="AJ822" s="11"/>
    </row>
    <row r="823" ht="14.2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  <c r="W823" s="11"/>
      <c r="X823" s="11"/>
      <c r="Y823" s="11"/>
      <c r="Z823" s="11"/>
      <c r="AA823" s="11"/>
      <c r="AB823" s="11"/>
      <c r="AC823" s="11"/>
      <c r="AD823" s="11"/>
      <c r="AE823" s="11"/>
      <c r="AF823" s="11"/>
      <c r="AG823" s="11"/>
      <c r="AH823" s="11"/>
      <c r="AI823" s="11"/>
      <c r="AJ823" s="11"/>
    </row>
    <row r="824" ht="14.2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  <c r="W824" s="11"/>
      <c r="X824" s="11"/>
      <c r="Y824" s="11"/>
      <c r="Z824" s="11"/>
      <c r="AA824" s="11"/>
      <c r="AB824" s="11"/>
      <c r="AC824" s="11"/>
      <c r="AD824" s="11"/>
      <c r="AE824" s="11"/>
      <c r="AF824" s="11"/>
      <c r="AG824" s="11"/>
      <c r="AH824" s="11"/>
      <c r="AI824" s="11"/>
      <c r="AJ824" s="11"/>
    </row>
    <row r="825" ht="14.2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  <c r="W825" s="11"/>
      <c r="X825" s="11"/>
      <c r="Y825" s="11"/>
      <c r="Z825" s="11"/>
      <c r="AA825" s="11"/>
      <c r="AB825" s="11"/>
      <c r="AC825" s="11"/>
      <c r="AD825" s="11"/>
      <c r="AE825" s="11"/>
      <c r="AF825" s="11"/>
      <c r="AG825" s="11"/>
      <c r="AH825" s="11"/>
      <c r="AI825" s="11"/>
      <c r="AJ825" s="11"/>
    </row>
    <row r="826" ht="14.2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  <c r="W826" s="11"/>
      <c r="X826" s="11"/>
      <c r="Y826" s="11"/>
      <c r="Z826" s="11"/>
      <c r="AA826" s="11"/>
      <c r="AB826" s="11"/>
      <c r="AC826" s="11"/>
      <c r="AD826" s="11"/>
      <c r="AE826" s="11"/>
      <c r="AF826" s="11"/>
      <c r="AG826" s="11"/>
      <c r="AH826" s="11"/>
      <c r="AI826" s="11"/>
      <c r="AJ826" s="11"/>
    </row>
    <row r="827" ht="14.2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  <c r="W827" s="11"/>
      <c r="X827" s="11"/>
      <c r="Y827" s="11"/>
      <c r="Z827" s="11"/>
      <c r="AA827" s="11"/>
      <c r="AB827" s="11"/>
      <c r="AC827" s="11"/>
      <c r="AD827" s="11"/>
      <c r="AE827" s="11"/>
      <c r="AF827" s="11"/>
      <c r="AG827" s="11"/>
      <c r="AH827" s="11"/>
      <c r="AI827" s="11"/>
      <c r="AJ827" s="11"/>
    </row>
    <row r="828" ht="14.2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  <c r="W828" s="11"/>
      <c r="X828" s="11"/>
      <c r="Y828" s="11"/>
      <c r="Z828" s="11"/>
      <c r="AA828" s="11"/>
      <c r="AB828" s="11"/>
      <c r="AC828" s="11"/>
      <c r="AD828" s="11"/>
      <c r="AE828" s="11"/>
      <c r="AF828" s="11"/>
      <c r="AG828" s="11"/>
      <c r="AH828" s="11"/>
      <c r="AI828" s="11"/>
      <c r="AJ828" s="11"/>
    </row>
    <row r="829" ht="14.2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  <c r="W829" s="11"/>
      <c r="X829" s="11"/>
      <c r="Y829" s="11"/>
      <c r="Z829" s="11"/>
      <c r="AA829" s="11"/>
      <c r="AB829" s="11"/>
      <c r="AC829" s="11"/>
      <c r="AD829" s="11"/>
      <c r="AE829" s="11"/>
      <c r="AF829" s="11"/>
      <c r="AG829" s="11"/>
      <c r="AH829" s="11"/>
      <c r="AI829" s="11"/>
      <c r="AJ829" s="11"/>
    </row>
    <row r="830" ht="14.2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  <c r="W830" s="11"/>
      <c r="X830" s="11"/>
      <c r="Y830" s="11"/>
      <c r="Z830" s="11"/>
      <c r="AA830" s="11"/>
      <c r="AB830" s="11"/>
      <c r="AC830" s="11"/>
      <c r="AD830" s="11"/>
      <c r="AE830" s="11"/>
      <c r="AF830" s="11"/>
      <c r="AG830" s="11"/>
      <c r="AH830" s="11"/>
      <c r="AI830" s="11"/>
      <c r="AJ830" s="11"/>
    </row>
    <row r="831" ht="14.2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  <c r="W831" s="11"/>
      <c r="X831" s="11"/>
      <c r="Y831" s="11"/>
      <c r="Z831" s="11"/>
      <c r="AA831" s="11"/>
      <c r="AB831" s="11"/>
      <c r="AC831" s="11"/>
      <c r="AD831" s="11"/>
      <c r="AE831" s="11"/>
      <c r="AF831" s="11"/>
      <c r="AG831" s="11"/>
      <c r="AH831" s="11"/>
      <c r="AI831" s="11"/>
      <c r="AJ831" s="11"/>
    </row>
    <row r="832" ht="14.2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  <c r="W832" s="11"/>
      <c r="X832" s="11"/>
      <c r="Y832" s="11"/>
      <c r="Z832" s="11"/>
      <c r="AA832" s="11"/>
      <c r="AB832" s="11"/>
      <c r="AC832" s="11"/>
      <c r="AD832" s="11"/>
      <c r="AE832" s="11"/>
      <c r="AF832" s="11"/>
      <c r="AG832" s="11"/>
      <c r="AH832" s="11"/>
      <c r="AI832" s="11"/>
      <c r="AJ832" s="11"/>
    </row>
    <row r="833" ht="14.2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  <c r="W833" s="11"/>
      <c r="X833" s="11"/>
      <c r="Y833" s="11"/>
      <c r="Z833" s="11"/>
      <c r="AA833" s="11"/>
      <c r="AB833" s="11"/>
      <c r="AC833" s="11"/>
      <c r="AD833" s="11"/>
      <c r="AE833" s="11"/>
      <c r="AF833" s="11"/>
      <c r="AG833" s="11"/>
      <c r="AH833" s="11"/>
      <c r="AI833" s="11"/>
      <c r="AJ833" s="11"/>
    </row>
    <row r="834" ht="14.2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  <c r="W834" s="11"/>
      <c r="X834" s="11"/>
      <c r="Y834" s="11"/>
      <c r="Z834" s="11"/>
      <c r="AA834" s="11"/>
      <c r="AB834" s="11"/>
      <c r="AC834" s="11"/>
      <c r="AD834" s="11"/>
      <c r="AE834" s="11"/>
      <c r="AF834" s="11"/>
      <c r="AG834" s="11"/>
      <c r="AH834" s="11"/>
      <c r="AI834" s="11"/>
      <c r="AJ834" s="11"/>
    </row>
    <row r="835" ht="14.2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  <c r="W835" s="11"/>
      <c r="X835" s="11"/>
      <c r="Y835" s="11"/>
      <c r="Z835" s="11"/>
      <c r="AA835" s="11"/>
      <c r="AB835" s="11"/>
      <c r="AC835" s="11"/>
      <c r="AD835" s="11"/>
      <c r="AE835" s="11"/>
      <c r="AF835" s="11"/>
      <c r="AG835" s="11"/>
      <c r="AH835" s="11"/>
      <c r="AI835" s="11"/>
      <c r="AJ835" s="11"/>
    </row>
    <row r="836" ht="14.2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</row>
    <row r="837" ht="14.2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  <c r="W837" s="11"/>
      <c r="X837" s="11"/>
      <c r="Y837" s="11"/>
      <c r="Z837" s="11"/>
      <c r="AA837" s="11"/>
      <c r="AB837" s="11"/>
      <c r="AC837" s="11"/>
      <c r="AD837" s="11"/>
      <c r="AE837" s="11"/>
      <c r="AF837" s="11"/>
      <c r="AG837" s="11"/>
      <c r="AH837" s="11"/>
      <c r="AI837" s="11"/>
      <c r="AJ837" s="11"/>
    </row>
    <row r="838" ht="14.2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  <c r="W838" s="11"/>
      <c r="X838" s="11"/>
      <c r="Y838" s="11"/>
      <c r="Z838" s="11"/>
      <c r="AA838" s="11"/>
      <c r="AB838" s="11"/>
      <c r="AC838" s="11"/>
      <c r="AD838" s="11"/>
      <c r="AE838" s="11"/>
      <c r="AF838" s="11"/>
      <c r="AG838" s="11"/>
      <c r="AH838" s="11"/>
      <c r="AI838" s="11"/>
      <c r="AJ838" s="11"/>
    </row>
    <row r="839" ht="14.2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  <c r="W839" s="11"/>
      <c r="X839" s="11"/>
      <c r="Y839" s="11"/>
      <c r="Z839" s="11"/>
      <c r="AA839" s="11"/>
      <c r="AB839" s="11"/>
      <c r="AC839" s="11"/>
      <c r="AD839" s="11"/>
      <c r="AE839" s="11"/>
      <c r="AF839" s="11"/>
      <c r="AG839" s="11"/>
      <c r="AH839" s="11"/>
      <c r="AI839" s="11"/>
      <c r="AJ839" s="11"/>
    </row>
    <row r="840" ht="14.2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  <c r="W840" s="11"/>
      <c r="X840" s="11"/>
      <c r="Y840" s="11"/>
      <c r="Z840" s="11"/>
      <c r="AA840" s="11"/>
      <c r="AB840" s="11"/>
      <c r="AC840" s="11"/>
      <c r="AD840" s="11"/>
      <c r="AE840" s="11"/>
      <c r="AF840" s="11"/>
      <c r="AG840" s="11"/>
      <c r="AH840" s="11"/>
      <c r="AI840" s="11"/>
      <c r="AJ840" s="11"/>
    </row>
    <row r="841" ht="14.2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  <c r="W841" s="11"/>
      <c r="X841" s="11"/>
      <c r="Y841" s="11"/>
      <c r="Z841" s="11"/>
      <c r="AA841" s="11"/>
      <c r="AB841" s="11"/>
      <c r="AC841" s="11"/>
      <c r="AD841" s="11"/>
      <c r="AE841" s="11"/>
      <c r="AF841" s="11"/>
      <c r="AG841" s="11"/>
      <c r="AH841" s="11"/>
      <c r="AI841" s="11"/>
      <c r="AJ841" s="11"/>
    </row>
    <row r="842" ht="14.2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  <c r="W842" s="11"/>
      <c r="X842" s="11"/>
      <c r="Y842" s="11"/>
      <c r="Z842" s="11"/>
      <c r="AA842" s="11"/>
      <c r="AB842" s="11"/>
      <c r="AC842" s="11"/>
      <c r="AD842" s="11"/>
      <c r="AE842" s="11"/>
      <c r="AF842" s="11"/>
      <c r="AG842" s="11"/>
      <c r="AH842" s="11"/>
      <c r="AI842" s="11"/>
      <c r="AJ842" s="11"/>
    </row>
    <row r="843" ht="14.2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  <c r="W843" s="11"/>
      <c r="X843" s="11"/>
      <c r="Y843" s="11"/>
      <c r="Z843" s="11"/>
      <c r="AA843" s="11"/>
      <c r="AB843" s="11"/>
      <c r="AC843" s="11"/>
      <c r="AD843" s="11"/>
      <c r="AE843" s="11"/>
      <c r="AF843" s="11"/>
      <c r="AG843" s="11"/>
      <c r="AH843" s="11"/>
      <c r="AI843" s="11"/>
      <c r="AJ843" s="11"/>
    </row>
    <row r="844" ht="14.2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  <c r="W844" s="11"/>
      <c r="X844" s="11"/>
      <c r="Y844" s="11"/>
      <c r="Z844" s="11"/>
      <c r="AA844" s="11"/>
      <c r="AB844" s="11"/>
      <c r="AC844" s="11"/>
      <c r="AD844" s="11"/>
      <c r="AE844" s="11"/>
      <c r="AF844" s="11"/>
      <c r="AG844" s="11"/>
      <c r="AH844" s="11"/>
      <c r="AI844" s="11"/>
      <c r="AJ844" s="11"/>
    </row>
    <row r="845" ht="14.2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  <c r="W845" s="11"/>
      <c r="X845" s="11"/>
      <c r="Y845" s="11"/>
      <c r="Z845" s="11"/>
      <c r="AA845" s="11"/>
      <c r="AB845" s="11"/>
      <c r="AC845" s="11"/>
      <c r="AD845" s="11"/>
      <c r="AE845" s="11"/>
      <c r="AF845" s="11"/>
      <c r="AG845" s="11"/>
      <c r="AH845" s="11"/>
      <c r="AI845" s="11"/>
      <c r="AJ845" s="11"/>
    </row>
    <row r="846" ht="14.2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  <c r="W846" s="11"/>
      <c r="X846" s="11"/>
      <c r="Y846" s="11"/>
      <c r="Z846" s="11"/>
      <c r="AA846" s="11"/>
      <c r="AB846" s="11"/>
      <c r="AC846" s="11"/>
      <c r="AD846" s="11"/>
      <c r="AE846" s="11"/>
      <c r="AF846" s="11"/>
      <c r="AG846" s="11"/>
      <c r="AH846" s="11"/>
      <c r="AI846" s="11"/>
      <c r="AJ846" s="11"/>
    </row>
    <row r="847" ht="14.2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  <c r="W847" s="11"/>
      <c r="X847" s="11"/>
      <c r="Y847" s="11"/>
      <c r="Z847" s="11"/>
      <c r="AA847" s="11"/>
      <c r="AB847" s="11"/>
      <c r="AC847" s="11"/>
      <c r="AD847" s="11"/>
      <c r="AE847" s="11"/>
      <c r="AF847" s="11"/>
      <c r="AG847" s="11"/>
      <c r="AH847" s="11"/>
      <c r="AI847" s="11"/>
      <c r="AJ847" s="11"/>
    </row>
    <row r="848" ht="14.2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  <c r="W848" s="11"/>
      <c r="X848" s="11"/>
      <c r="Y848" s="11"/>
      <c r="Z848" s="11"/>
      <c r="AA848" s="11"/>
      <c r="AB848" s="11"/>
      <c r="AC848" s="11"/>
      <c r="AD848" s="11"/>
      <c r="AE848" s="11"/>
      <c r="AF848" s="11"/>
      <c r="AG848" s="11"/>
      <c r="AH848" s="11"/>
      <c r="AI848" s="11"/>
      <c r="AJ848" s="11"/>
    </row>
    <row r="849" ht="14.2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  <c r="W849" s="11"/>
      <c r="X849" s="11"/>
      <c r="Y849" s="11"/>
      <c r="Z849" s="11"/>
      <c r="AA849" s="11"/>
      <c r="AB849" s="11"/>
      <c r="AC849" s="11"/>
      <c r="AD849" s="11"/>
      <c r="AE849" s="11"/>
      <c r="AF849" s="11"/>
      <c r="AG849" s="11"/>
      <c r="AH849" s="11"/>
      <c r="AI849" s="11"/>
      <c r="AJ849" s="11"/>
    </row>
    <row r="850" ht="14.2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  <c r="W850" s="11"/>
      <c r="X850" s="11"/>
      <c r="Y850" s="11"/>
      <c r="Z850" s="11"/>
      <c r="AA850" s="11"/>
      <c r="AB850" s="11"/>
      <c r="AC850" s="11"/>
      <c r="AD850" s="11"/>
      <c r="AE850" s="11"/>
      <c r="AF850" s="11"/>
      <c r="AG850" s="11"/>
      <c r="AH850" s="11"/>
      <c r="AI850" s="11"/>
      <c r="AJ850" s="11"/>
    </row>
    <row r="851" ht="14.2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  <c r="W851" s="11"/>
      <c r="X851" s="11"/>
      <c r="Y851" s="11"/>
      <c r="Z851" s="11"/>
      <c r="AA851" s="11"/>
      <c r="AB851" s="11"/>
      <c r="AC851" s="11"/>
      <c r="AD851" s="11"/>
      <c r="AE851" s="11"/>
      <c r="AF851" s="11"/>
      <c r="AG851" s="11"/>
      <c r="AH851" s="11"/>
      <c r="AI851" s="11"/>
      <c r="AJ851" s="11"/>
    </row>
    <row r="852" ht="14.2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  <c r="W852" s="11"/>
      <c r="X852" s="11"/>
      <c r="Y852" s="11"/>
      <c r="Z852" s="11"/>
      <c r="AA852" s="11"/>
      <c r="AB852" s="11"/>
      <c r="AC852" s="11"/>
      <c r="AD852" s="11"/>
      <c r="AE852" s="11"/>
      <c r="AF852" s="11"/>
      <c r="AG852" s="11"/>
      <c r="AH852" s="11"/>
      <c r="AI852" s="11"/>
      <c r="AJ852" s="11"/>
    </row>
    <row r="853" ht="14.2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  <c r="W853" s="11"/>
      <c r="X853" s="11"/>
      <c r="Y853" s="11"/>
      <c r="Z853" s="11"/>
      <c r="AA853" s="11"/>
      <c r="AB853" s="11"/>
      <c r="AC853" s="11"/>
      <c r="AD853" s="11"/>
      <c r="AE853" s="11"/>
      <c r="AF853" s="11"/>
      <c r="AG853" s="11"/>
      <c r="AH853" s="11"/>
      <c r="AI853" s="11"/>
      <c r="AJ853" s="11"/>
    </row>
    <row r="854" ht="14.2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  <c r="W854" s="11"/>
      <c r="X854" s="11"/>
      <c r="Y854" s="11"/>
      <c r="Z854" s="11"/>
      <c r="AA854" s="11"/>
      <c r="AB854" s="11"/>
      <c r="AC854" s="11"/>
      <c r="AD854" s="11"/>
      <c r="AE854" s="11"/>
      <c r="AF854" s="11"/>
      <c r="AG854" s="11"/>
      <c r="AH854" s="11"/>
      <c r="AI854" s="11"/>
      <c r="AJ854" s="11"/>
    </row>
    <row r="855" ht="14.2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  <c r="W855" s="11"/>
      <c r="X855" s="11"/>
      <c r="Y855" s="11"/>
      <c r="Z855" s="11"/>
      <c r="AA855" s="11"/>
      <c r="AB855" s="11"/>
      <c r="AC855" s="11"/>
      <c r="AD855" s="11"/>
      <c r="AE855" s="11"/>
      <c r="AF855" s="11"/>
      <c r="AG855" s="11"/>
      <c r="AH855" s="11"/>
      <c r="AI855" s="11"/>
      <c r="AJ855" s="11"/>
    </row>
    <row r="856" ht="14.2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  <c r="W856" s="11"/>
      <c r="X856" s="11"/>
      <c r="Y856" s="11"/>
      <c r="Z856" s="11"/>
      <c r="AA856" s="11"/>
      <c r="AB856" s="11"/>
      <c r="AC856" s="11"/>
      <c r="AD856" s="11"/>
      <c r="AE856" s="11"/>
      <c r="AF856" s="11"/>
      <c r="AG856" s="11"/>
      <c r="AH856" s="11"/>
      <c r="AI856" s="11"/>
      <c r="AJ856" s="11"/>
    </row>
    <row r="857" ht="14.2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  <c r="W857" s="11"/>
      <c r="X857" s="11"/>
      <c r="Y857" s="11"/>
      <c r="Z857" s="11"/>
      <c r="AA857" s="11"/>
      <c r="AB857" s="11"/>
      <c r="AC857" s="11"/>
      <c r="AD857" s="11"/>
      <c r="AE857" s="11"/>
      <c r="AF857" s="11"/>
      <c r="AG857" s="11"/>
      <c r="AH857" s="11"/>
      <c r="AI857" s="11"/>
      <c r="AJ857" s="11"/>
    </row>
    <row r="858" ht="14.2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  <c r="W858" s="11"/>
      <c r="X858" s="11"/>
      <c r="Y858" s="11"/>
      <c r="Z858" s="11"/>
      <c r="AA858" s="11"/>
      <c r="AB858" s="11"/>
      <c r="AC858" s="11"/>
      <c r="AD858" s="11"/>
      <c r="AE858" s="11"/>
      <c r="AF858" s="11"/>
      <c r="AG858" s="11"/>
      <c r="AH858" s="11"/>
      <c r="AI858" s="11"/>
      <c r="AJ858" s="11"/>
    </row>
    <row r="859" ht="14.2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  <c r="W859" s="11"/>
      <c r="X859" s="11"/>
      <c r="Y859" s="11"/>
      <c r="Z859" s="11"/>
      <c r="AA859" s="11"/>
      <c r="AB859" s="11"/>
      <c r="AC859" s="11"/>
      <c r="AD859" s="11"/>
      <c r="AE859" s="11"/>
      <c r="AF859" s="11"/>
      <c r="AG859" s="11"/>
      <c r="AH859" s="11"/>
      <c r="AI859" s="11"/>
      <c r="AJ859" s="11"/>
    </row>
    <row r="860" ht="14.2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  <c r="W860" s="11"/>
      <c r="X860" s="11"/>
      <c r="Y860" s="11"/>
      <c r="Z860" s="11"/>
      <c r="AA860" s="11"/>
      <c r="AB860" s="11"/>
      <c r="AC860" s="11"/>
      <c r="AD860" s="11"/>
      <c r="AE860" s="11"/>
      <c r="AF860" s="11"/>
      <c r="AG860" s="11"/>
      <c r="AH860" s="11"/>
      <c r="AI860" s="11"/>
      <c r="AJ860" s="11"/>
    </row>
    <row r="861" ht="14.2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  <c r="W861" s="11"/>
      <c r="X861" s="11"/>
      <c r="Y861" s="11"/>
      <c r="Z861" s="11"/>
      <c r="AA861" s="11"/>
      <c r="AB861" s="11"/>
      <c r="AC861" s="11"/>
      <c r="AD861" s="11"/>
      <c r="AE861" s="11"/>
      <c r="AF861" s="11"/>
      <c r="AG861" s="11"/>
      <c r="AH861" s="11"/>
      <c r="AI861" s="11"/>
      <c r="AJ861" s="11"/>
    </row>
    <row r="862" ht="14.2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  <c r="W862" s="11"/>
      <c r="X862" s="11"/>
      <c r="Y862" s="11"/>
      <c r="Z862" s="11"/>
      <c r="AA862" s="11"/>
      <c r="AB862" s="11"/>
      <c r="AC862" s="11"/>
      <c r="AD862" s="11"/>
      <c r="AE862" s="11"/>
      <c r="AF862" s="11"/>
      <c r="AG862" s="11"/>
      <c r="AH862" s="11"/>
      <c r="AI862" s="11"/>
      <c r="AJ862" s="11"/>
    </row>
    <row r="863" ht="14.2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  <c r="W863" s="11"/>
      <c r="X863" s="11"/>
      <c r="Y863" s="11"/>
      <c r="Z863" s="11"/>
      <c r="AA863" s="11"/>
      <c r="AB863" s="11"/>
      <c r="AC863" s="11"/>
      <c r="AD863" s="11"/>
      <c r="AE863" s="11"/>
      <c r="AF863" s="11"/>
      <c r="AG863" s="11"/>
      <c r="AH863" s="11"/>
      <c r="AI863" s="11"/>
      <c r="AJ863" s="11"/>
    </row>
    <row r="864" ht="14.2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  <c r="W864" s="11"/>
      <c r="X864" s="11"/>
      <c r="Y864" s="11"/>
      <c r="Z864" s="11"/>
      <c r="AA864" s="11"/>
      <c r="AB864" s="11"/>
      <c r="AC864" s="11"/>
      <c r="AD864" s="11"/>
      <c r="AE864" s="11"/>
      <c r="AF864" s="11"/>
      <c r="AG864" s="11"/>
      <c r="AH864" s="11"/>
      <c r="AI864" s="11"/>
      <c r="AJ864" s="11"/>
    </row>
    <row r="865" ht="14.2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  <c r="W865" s="11"/>
      <c r="X865" s="11"/>
      <c r="Y865" s="11"/>
      <c r="Z865" s="11"/>
      <c r="AA865" s="11"/>
      <c r="AB865" s="11"/>
      <c r="AC865" s="11"/>
      <c r="AD865" s="11"/>
      <c r="AE865" s="11"/>
      <c r="AF865" s="11"/>
      <c r="AG865" s="11"/>
      <c r="AH865" s="11"/>
      <c r="AI865" s="11"/>
      <c r="AJ865" s="11"/>
    </row>
    <row r="866" ht="14.2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  <c r="W866" s="11"/>
      <c r="X866" s="11"/>
      <c r="Y866" s="11"/>
      <c r="Z866" s="11"/>
      <c r="AA866" s="11"/>
      <c r="AB866" s="11"/>
      <c r="AC866" s="11"/>
      <c r="AD866" s="11"/>
      <c r="AE866" s="11"/>
      <c r="AF866" s="11"/>
      <c r="AG866" s="11"/>
      <c r="AH866" s="11"/>
      <c r="AI866" s="11"/>
      <c r="AJ866" s="11"/>
    </row>
    <row r="867" ht="14.2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  <c r="W867" s="11"/>
      <c r="X867" s="11"/>
      <c r="Y867" s="11"/>
      <c r="Z867" s="11"/>
      <c r="AA867" s="11"/>
      <c r="AB867" s="11"/>
      <c r="AC867" s="11"/>
      <c r="AD867" s="11"/>
      <c r="AE867" s="11"/>
      <c r="AF867" s="11"/>
      <c r="AG867" s="11"/>
      <c r="AH867" s="11"/>
      <c r="AI867" s="11"/>
      <c r="AJ867" s="11"/>
    </row>
    <row r="868" ht="14.2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  <c r="W868" s="11"/>
      <c r="X868" s="11"/>
      <c r="Y868" s="11"/>
      <c r="Z868" s="11"/>
      <c r="AA868" s="11"/>
      <c r="AB868" s="11"/>
      <c r="AC868" s="11"/>
      <c r="AD868" s="11"/>
      <c r="AE868" s="11"/>
      <c r="AF868" s="11"/>
      <c r="AG868" s="11"/>
      <c r="AH868" s="11"/>
      <c r="AI868" s="11"/>
      <c r="AJ868" s="11"/>
    </row>
    <row r="869" ht="14.2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  <c r="W869" s="11"/>
      <c r="X869" s="11"/>
      <c r="Y869" s="11"/>
      <c r="Z869" s="11"/>
      <c r="AA869" s="11"/>
      <c r="AB869" s="11"/>
      <c r="AC869" s="11"/>
      <c r="AD869" s="11"/>
      <c r="AE869" s="11"/>
      <c r="AF869" s="11"/>
      <c r="AG869" s="11"/>
      <c r="AH869" s="11"/>
      <c r="AI869" s="11"/>
      <c r="AJ869" s="11"/>
    </row>
    <row r="870" ht="14.2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  <c r="W870" s="11"/>
      <c r="X870" s="11"/>
      <c r="Y870" s="11"/>
      <c r="Z870" s="11"/>
      <c r="AA870" s="11"/>
      <c r="AB870" s="11"/>
      <c r="AC870" s="11"/>
      <c r="AD870" s="11"/>
      <c r="AE870" s="11"/>
      <c r="AF870" s="11"/>
      <c r="AG870" s="11"/>
      <c r="AH870" s="11"/>
      <c r="AI870" s="11"/>
      <c r="AJ870" s="11"/>
    </row>
    <row r="871" ht="14.2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  <c r="W871" s="11"/>
      <c r="X871" s="11"/>
      <c r="Y871" s="11"/>
      <c r="Z871" s="11"/>
      <c r="AA871" s="11"/>
      <c r="AB871" s="11"/>
      <c r="AC871" s="11"/>
      <c r="AD871" s="11"/>
      <c r="AE871" s="11"/>
      <c r="AF871" s="11"/>
      <c r="AG871" s="11"/>
      <c r="AH871" s="11"/>
      <c r="AI871" s="11"/>
      <c r="AJ871" s="11"/>
    </row>
    <row r="872" ht="14.2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  <c r="W872" s="11"/>
      <c r="X872" s="11"/>
      <c r="Y872" s="11"/>
      <c r="Z872" s="11"/>
      <c r="AA872" s="11"/>
      <c r="AB872" s="11"/>
      <c r="AC872" s="11"/>
      <c r="AD872" s="11"/>
      <c r="AE872" s="11"/>
      <c r="AF872" s="11"/>
      <c r="AG872" s="11"/>
      <c r="AH872" s="11"/>
      <c r="AI872" s="11"/>
      <c r="AJ872" s="11"/>
    </row>
    <row r="873" ht="14.2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  <c r="W873" s="11"/>
      <c r="X873" s="11"/>
      <c r="Y873" s="11"/>
      <c r="Z873" s="11"/>
      <c r="AA873" s="11"/>
      <c r="AB873" s="11"/>
      <c r="AC873" s="11"/>
      <c r="AD873" s="11"/>
      <c r="AE873" s="11"/>
      <c r="AF873" s="11"/>
      <c r="AG873" s="11"/>
      <c r="AH873" s="11"/>
      <c r="AI873" s="11"/>
      <c r="AJ873" s="11"/>
    </row>
    <row r="874" ht="14.2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  <c r="W874" s="11"/>
      <c r="X874" s="11"/>
      <c r="Y874" s="11"/>
      <c r="Z874" s="11"/>
      <c r="AA874" s="11"/>
      <c r="AB874" s="11"/>
      <c r="AC874" s="11"/>
      <c r="AD874" s="11"/>
      <c r="AE874" s="11"/>
      <c r="AF874" s="11"/>
      <c r="AG874" s="11"/>
      <c r="AH874" s="11"/>
      <c r="AI874" s="11"/>
      <c r="AJ874" s="11"/>
    </row>
    <row r="875" ht="14.2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  <c r="W875" s="11"/>
      <c r="X875" s="11"/>
      <c r="Y875" s="11"/>
      <c r="Z875" s="11"/>
      <c r="AA875" s="11"/>
      <c r="AB875" s="11"/>
      <c r="AC875" s="11"/>
      <c r="AD875" s="11"/>
      <c r="AE875" s="11"/>
      <c r="AF875" s="11"/>
      <c r="AG875" s="11"/>
      <c r="AH875" s="11"/>
      <c r="AI875" s="11"/>
      <c r="AJ875" s="11"/>
    </row>
    <row r="876" ht="14.2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  <c r="W876" s="11"/>
      <c r="X876" s="11"/>
      <c r="Y876" s="11"/>
      <c r="Z876" s="11"/>
      <c r="AA876" s="11"/>
      <c r="AB876" s="11"/>
      <c r="AC876" s="11"/>
      <c r="AD876" s="11"/>
      <c r="AE876" s="11"/>
      <c r="AF876" s="11"/>
      <c r="AG876" s="11"/>
      <c r="AH876" s="11"/>
      <c r="AI876" s="11"/>
      <c r="AJ876" s="11"/>
    </row>
    <row r="877" ht="14.2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  <c r="W877" s="11"/>
      <c r="X877" s="11"/>
      <c r="Y877" s="11"/>
      <c r="Z877" s="11"/>
      <c r="AA877" s="11"/>
      <c r="AB877" s="11"/>
      <c r="AC877" s="11"/>
      <c r="AD877" s="11"/>
      <c r="AE877" s="11"/>
      <c r="AF877" s="11"/>
      <c r="AG877" s="11"/>
      <c r="AH877" s="11"/>
      <c r="AI877" s="11"/>
      <c r="AJ877" s="11"/>
    </row>
    <row r="878" ht="14.2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  <c r="W878" s="11"/>
      <c r="X878" s="11"/>
      <c r="Y878" s="11"/>
      <c r="Z878" s="11"/>
      <c r="AA878" s="11"/>
      <c r="AB878" s="11"/>
      <c r="AC878" s="11"/>
      <c r="AD878" s="11"/>
      <c r="AE878" s="11"/>
      <c r="AF878" s="11"/>
      <c r="AG878" s="11"/>
      <c r="AH878" s="11"/>
      <c r="AI878" s="11"/>
      <c r="AJ878" s="11"/>
    </row>
    <row r="879" ht="14.2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  <c r="W879" s="11"/>
      <c r="X879" s="11"/>
      <c r="Y879" s="11"/>
      <c r="Z879" s="11"/>
      <c r="AA879" s="11"/>
      <c r="AB879" s="11"/>
      <c r="AC879" s="11"/>
      <c r="AD879" s="11"/>
      <c r="AE879" s="11"/>
      <c r="AF879" s="11"/>
      <c r="AG879" s="11"/>
      <c r="AH879" s="11"/>
      <c r="AI879" s="11"/>
      <c r="AJ879" s="11"/>
    </row>
    <row r="880" ht="14.2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  <c r="W880" s="11"/>
      <c r="X880" s="11"/>
      <c r="Y880" s="11"/>
      <c r="Z880" s="11"/>
      <c r="AA880" s="11"/>
      <c r="AB880" s="11"/>
      <c r="AC880" s="11"/>
      <c r="AD880" s="11"/>
      <c r="AE880" s="11"/>
      <c r="AF880" s="11"/>
      <c r="AG880" s="11"/>
      <c r="AH880" s="11"/>
      <c r="AI880" s="11"/>
      <c r="AJ880" s="11"/>
    </row>
    <row r="881" ht="14.2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  <c r="W881" s="11"/>
      <c r="X881" s="11"/>
      <c r="Y881" s="11"/>
      <c r="Z881" s="11"/>
      <c r="AA881" s="11"/>
      <c r="AB881" s="11"/>
      <c r="AC881" s="11"/>
      <c r="AD881" s="11"/>
      <c r="AE881" s="11"/>
      <c r="AF881" s="11"/>
      <c r="AG881" s="11"/>
      <c r="AH881" s="11"/>
      <c r="AI881" s="11"/>
      <c r="AJ881" s="11"/>
    </row>
    <row r="882" ht="14.2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  <c r="W882" s="11"/>
      <c r="X882" s="11"/>
      <c r="Y882" s="11"/>
      <c r="Z882" s="11"/>
      <c r="AA882" s="11"/>
      <c r="AB882" s="11"/>
      <c r="AC882" s="11"/>
      <c r="AD882" s="11"/>
      <c r="AE882" s="11"/>
      <c r="AF882" s="11"/>
      <c r="AG882" s="11"/>
      <c r="AH882" s="11"/>
      <c r="AI882" s="11"/>
      <c r="AJ882" s="11"/>
    </row>
    <row r="883" ht="14.2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  <c r="W883" s="11"/>
      <c r="X883" s="11"/>
      <c r="Y883" s="11"/>
      <c r="Z883" s="11"/>
      <c r="AA883" s="11"/>
      <c r="AB883" s="11"/>
      <c r="AC883" s="11"/>
      <c r="AD883" s="11"/>
      <c r="AE883" s="11"/>
      <c r="AF883" s="11"/>
      <c r="AG883" s="11"/>
      <c r="AH883" s="11"/>
      <c r="AI883" s="11"/>
      <c r="AJ883" s="11"/>
    </row>
    <row r="884" ht="14.2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  <c r="W884" s="11"/>
      <c r="X884" s="11"/>
      <c r="Y884" s="11"/>
      <c r="Z884" s="11"/>
      <c r="AA884" s="11"/>
      <c r="AB884" s="11"/>
      <c r="AC884" s="11"/>
      <c r="AD884" s="11"/>
      <c r="AE884" s="11"/>
      <c r="AF884" s="11"/>
      <c r="AG884" s="11"/>
      <c r="AH884" s="11"/>
      <c r="AI884" s="11"/>
      <c r="AJ884" s="11"/>
    </row>
    <row r="885" ht="14.2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  <c r="W885" s="11"/>
      <c r="X885" s="11"/>
      <c r="Y885" s="11"/>
      <c r="Z885" s="11"/>
      <c r="AA885" s="11"/>
      <c r="AB885" s="11"/>
      <c r="AC885" s="11"/>
      <c r="AD885" s="11"/>
      <c r="AE885" s="11"/>
      <c r="AF885" s="11"/>
      <c r="AG885" s="11"/>
      <c r="AH885" s="11"/>
      <c r="AI885" s="11"/>
      <c r="AJ885" s="11"/>
    </row>
    <row r="886" ht="14.2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  <c r="W886" s="11"/>
      <c r="X886" s="11"/>
      <c r="Y886" s="11"/>
      <c r="Z886" s="11"/>
      <c r="AA886" s="11"/>
      <c r="AB886" s="11"/>
      <c r="AC886" s="11"/>
      <c r="AD886" s="11"/>
      <c r="AE886" s="11"/>
      <c r="AF886" s="11"/>
      <c r="AG886" s="11"/>
      <c r="AH886" s="11"/>
      <c r="AI886" s="11"/>
      <c r="AJ886" s="11"/>
    </row>
    <row r="887" ht="14.2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  <c r="W887" s="11"/>
      <c r="X887" s="11"/>
      <c r="Y887" s="11"/>
      <c r="Z887" s="11"/>
      <c r="AA887" s="11"/>
      <c r="AB887" s="11"/>
      <c r="AC887" s="11"/>
      <c r="AD887" s="11"/>
      <c r="AE887" s="11"/>
      <c r="AF887" s="11"/>
      <c r="AG887" s="11"/>
      <c r="AH887" s="11"/>
      <c r="AI887" s="11"/>
      <c r="AJ887" s="11"/>
    </row>
    <row r="888" ht="14.2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  <c r="W888" s="11"/>
      <c r="X888" s="11"/>
      <c r="Y888" s="11"/>
      <c r="Z888" s="11"/>
      <c r="AA888" s="11"/>
      <c r="AB888" s="11"/>
      <c r="AC888" s="11"/>
      <c r="AD888" s="11"/>
      <c r="AE888" s="11"/>
      <c r="AF888" s="11"/>
      <c r="AG888" s="11"/>
      <c r="AH888" s="11"/>
      <c r="AI888" s="11"/>
      <c r="AJ888" s="11"/>
    </row>
    <row r="889" ht="14.2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  <c r="W889" s="11"/>
      <c r="X889" s="11"/>
      <c r="Y889" s="11"/>
      <c r="Z889" s="11"/>
      <c r="AA889" s="11"/>
      <c r="AB889" s="11"/>
      <c r="AC889" s="11"/>
      <c r="AD889" s="11"/>
      <c r="AE889" s="11"/>
      <c r="AF889" s="11"/>
      <c r="AG889" s="11"/>
      <c r="AH889" s="11"/>
      <c r="AI889" s="11"/>
      <c r="AJ889" s="11"/>
    </row>
    <row r="890" ht="14.2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  <c r="W890" s="11"/>
      <c r="X890" s="11"/>
      <c r="Y890" s="11"/>
      <c r="Z890" s="11"/>
      <c r="AA890" s="11"/>
      <c r="AB890" s="11"/>
      <c r="AC890" s="11"/>
      <c r="AD890" s="11"/>
      <c r="AE890" s="11"/>
      <c r="AF890" s="11"/>
      <c r="AG890" s="11"/>
      <c r="AH890" s="11"/>
      <c r="AI890" s="11"/>
      <c r="AJ890" s="11"/>
    </row>
    <row r="891" ht="14.2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  <c r="W891" s="11"/>
      <c r="X891" s="11"/>
      <c r="Y891" s="11"/>
      <c r="Z891" s="11"/>
      <c r="AA891" s="11"/>
      <c r="AB891" s="11"/>
      <c r="AC891" s="11"/>
      <c r="AD891" s="11"/>
      <c r="AE891" s="11"/>
      <c r="AF891" s="11"/>
      <c r="AG891" s="11"/>
      <c r="AH891" s="11"/>
      <c r="AI891" s="11"/>
      <c r="AJ891" s="11"/>
    </row>
    <row r="892" ht="14.2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  <c r="W892" s="11"/>
      <c r="X892" s="11"/>
      <c r="Y892" s="11"/>
      <c r="Z892" s="11"/>
      <c r="AA892" s="11"/>
      <c r="AB892" s="11"/>
      <c r="AC892" s="11"/>
      <c r="AD892" s="11"/>
      <c r="AE892" s="11"/>
      <c r="AF892" s="11"/>
      <c r="AG892" s="11"/>
      <c r="AH892" s="11"/>
      <c r="AI892" s="11"/>
      <c r="AJ892" s="11"/>
    </row>
    <row r="893" ht="14.2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  <c r="W893" s="11"/>
      <c r="X893" s="11"/>
      <c r="Y893" s="11"/>
      <c r="Z893" s="11"/>
      <c r="AA893" s="11"/>
      <c r="AB893" s="11"/>
      <c r="AC893" s="11"/>
      <c r="AD893" s="11"/>
      <c r="AE893" s="11"/>
      <c r="AF893" s="11"/>
      <c r="AG893" s="11"/>
      <c r="AH893" s="11"/>
      <c r="AI893" s="11"/>
      <c r="AJ893" s="11"/>
    </row>
    <row r="894" ht="14.2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  <c r="W894" s="11"/>
      <c r="X894" s="11"/>
      <c r="Y894" s="11"/>
      <c r="Z894" s="11"/>
      <c r="AA894" s="11"/>
      <c r="AB894" s="11"/>
      <c r="AC894" s="11"/>
      <c r="AD894" s="11"/>
      <c r="AE894" s="11"/>
      <c r="AF894" s="11"/>
      <c r="AG894" s="11"/>
      <c r="AH894" s="11"/>
      <c r="AI894" s="11"/>
      <c r="AJ894" s="11"/>
    </row>
    <row r="895" ht="14.2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  <c r="W895" s="11"/>
      <c r="X895" s="11"/>
      <c r="Y895" s="11"/>
      <c r="Z895" s="11"/>
      <c r="AA895" s="11"/>
      <c r="AB895" s="11"/>
      <c r="AC895" s="11"/>
      <c r="AD895" s="11"/>
      <c r="AE895" s="11"/>
      <c r="AF895" s="11"/>
      <c r="AG895" s="11"/>
      <c r="AH895" s="11"/>
      <c r="AI895" s="11"/>
      <c r="AJ895" s="11"/>
    </row>
    <row r="896" ht="14.2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  <c r="W896" s="11"/>
      <c r="X896" s="11"/>
      <c r="Y896" s="11"/>
      <c r="Z896" s="11"/>
      <c r="AA896" s="11"/>
      <c r="AB896" s="11"/>
      <c r="AC896" s="11"/>
      <c r="AD896" s="11"/>
      <c r="AE896" s="11"/>
      <c r="AF896" s="11"/>
      <c r="AG896" s="11"/>
      <c r="AH896" s="11"/>
      <c r="AI896" s="11"/>
      <c r="AJ896" s="11"/>
    </row>
    <row r="897" ht="14.2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  <c r="W897" s="11"/>
      <c r="X897" s="11"/>
      <c r="Y897" s="11"/>
      <c r="Z897" s="11"/>
      <c r="AA897" s="11"/>
      <c r="AB897" s="11"/>
      <c r="AC897" s="11"/>
      <c r="AD897" s="11"/>
      <c r="AE897" s="11"/>
      <c r="AF897" s="11"/>
      <c r="AG897" s="11"/>
      <c r="AH897" s="11"/>
      <c r="AI897" s="11"/>
      <c r="AJ897" s="11"/>
    </row>
    <row r="898" ht="14.2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  <c r="W898" s="11"/>
      <c r="X898" s="11"/>
      <c r="Y898" s="11"/>
      <c r="Z898" s="11"/>
      <c r="AA898" s="11"/>
      <c r="AB898" s="11"/>
      <c r="AC898" s="11"/>
      <c r="AD898" s="11"/>
      <c r="AE898" s="11"/>
      <c r="AF898" s="11"/>
      <c r="AG898" s="11"/>
      <c r="AH898" s="11"/>
      <c r="AI898" s="11"/>
      <c r="AJ898" s="11"/>
    </row>
    <row r="899" ht="14.2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  <c r="W899" s="11"/>
      <c r="X899" s="11"/>
      <c r="Y899" s="11"/>
      <c r="Z899" s="11"/>
      <c r="AA899" s="11"/>
      <c r="AB899" s="11"/>
      <c r="AC899" s="11"/>
      <c r="AD899" s="11"/>
      <c r="AE899" s="11"/>
      <c r="AF899" s="11"/>
      <c r="AG899" s="11"/>
      <c r="AH899" s="11"/>
      <c r="AI899" s="11"/>
      <c r="AJ899" s="11"/>
    </row>
    <row r="900" ht="14.2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  <c r="W900" s="11"/>
      <c r="X900" s="11"/>
      <c r="Y900" s="11"/>
      <c r="Z900" s="11"/>
      <c r="AA900" s="11"/>
      <c r="AB900" s="11"/>
      <c r="AC900" s="11"/>
      <c r="AD900" s="11"/>
      <c r="AE900" s="11"/>
      <c r="AF900" s="11"/>
      <c r="AG900" s="11"/>
      <c r="AH900" s="11"/>
      <c r="AI900" s="11"/>
      <c r="AJ900" s="11"/>
    </row>
    <row r="901" ht="14.2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  <c r="W901" s="11"/>
      <c r="X901" s="11"/>
      <c r="Y901" s="11"/>
      <c r="Z901" s="11"/>
      <c r="AA901" s="11"/>
      <c r="AB901" s="11"/>
      <c r="AC901" s="11"/>
      <c r="AD901" s="11"/>
      <c r="AE901" s="11"/>
      <c r="AF901" s="11"/>
      <c r="AG901" s="11"/>
      <c r="AH901" s="11"/>
      <c r="AI901" s="11"/>
      <c r="AJ901" s="11"/>
    </row>
    <row r="902" ht="14.2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  <c r="W902" s="11"/>
      <c r="X902" s="11"/>
      <c r="Y902" s="11"/>
      <c r="Z902" s="11"/>
      <c r="AA902" s="11"/>
      <c r="AB902" s="11"/>
      <c r="AC902" s="11"/>
      <c r="AD902" s="11"/>
      <c r="AE902" s="11"/>
      <c r="AF902" s="11"/>
      <c r="AG902" s="11"/>
      <c r="AH902" s="11"/>
      <c r="AI902" s="11"/>
      <c r="AJ902" s="11"/>
    </row>
    <row r="903" ht="14.2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  <c r="W903" s="11"/>
      <c r="X903" s="11"/>
      <c r="Y903" s="11"/>
      <c r="Z903" s="11"/>
      <c r="AA903" s="11"/>
      <c r="AB903" s="11"/>
      <c r="AC903" s="11"/>
      <c r="AD903" s="11"/>
      <c r="AE903" s="11"/>
      <c r="AF903" s="11"/>
      <c r="AG903" s="11"/>
      <c r="AH903" s="11"/>
      <c r="AI903" s="11"/>
      <c r="AJ903" s="11"/>
    </row>
    <row r="904" ht="14.2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  <c r="W904" s="11"/>
      <c r="X904" s="11"/>
      <c r="Y904" s="11"/>
      <c r="Z904" s="11"/>
      <c r="AA904" s="11"/>
      <c r="AB904" s="11"/>
      <c r="AC904" s="11"/>
      <c r="AD904" s="11"/>
      <c r="AE904" s="11"/>
      <c r="AF904" s="11"/>
      <c r="AG904" s="11"/>
      <c r="AH904" s="11"/>
      <c r="AI904" s="11"/>
      <c r="AJ904" s="11"/>
    </row>
    <row r="905" ht="14.2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  <c r="W905" s="11"/>
      <c r="X905" s="11"/>
      <c r="Y905" s="11"/>
      <c r="Z905" s="11"/>
      <c r="AA905" s="11"/>
      <c r="AB905" s="11"/>
      <c r="AC905" s="11"/>
      <c r="AD905" s="11"/>
      <c r="AE905" s="11"/>
      <c r="AF905" s="11"/>
      <c r="AG905" s="11"/>
      <c r="AH905" s="11"/>
      <c r="AI905" s="11"/>
      <c r="AJ905" s="11"/>
    </row>
    <row r="906" ht="14.2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  <c r="W906" s="11"/>
      <c r="X906" s="11"/>
      <c r="Y906" s="11"/>
      <c r="Z906" s="11"/>
      <c r="AA906" s="11"/>
      <c r="AB906" s="11"/>
      <c r="AC906" s="11"/>
      <c r="AD906" s="11"/>
      <c r="AE906" s="11"/>
      <c r="AF906" s="11"/>
      <c r="AG906" s="11"/>
      <c r="AH906" s="11"/>
      <c r="AI906" s="11"/>
      <c r="AJ906" s="11"/>
    </row>
    <row r="907" ht="14.2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  <c r="W907" s="11"/>
      <c r="X907" s="11"/>
      <c r="Y907" s="11"/>
      <c r="Z907" s="11"/>
      <c r="AA907" s="11"/>
      <c r="AB907" s="11"/>
      <c r="AC907" s="11"/>
      <c r="AD907" s="11"/>
      <c r="AE907" s="11"/>
      <c r="AF907" s="11"/>
      <c r="AG907" s="11"/>
      <c r="AH907" s="11"/>
      <c r="AI907" s="11"/>
      <c r="AJ907" s="11"/>
    </row>
    <row r="908" ht="14.2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  <c r="W908" s="11"/>
      <c r="X908" s="11"/>
      <c r="Y908" s="11"/>
      <c r="Z908" s="11"/>
      <c r="AA908" s="11"/>
      <c r="AB908" s="11"/>
      <c r="AC908" s="11"/>
      <c r="AD908" s="11"/>
      <c r="AE908" s="11"/>
      <c r="AF908" s="11"/>
      <c r="AG908" s="11"/>
      <c r="AH908" s="11"/>
      <c r="AI908" s="11"/>
      <c r="AJ908" s="11"/>
    </row>
    <row r="909" ht="14.2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  <c r="W909" s="11"/>
      <c r="X909" s="11"/>
      <c r="Y909" s="11"/>
      <c r="Z909" s="11"/>
      <c r="AA909" s="11"/>
      <c r="AB909" s="11"/>
      <c r="AC909" s="11"/>
      <c r="AD909" s="11"/>
      <c r="AE909" s="11"/>
      <c r="AF909" s="11"/>
      <c r="AG909" s="11"/>
      <c r="AH909" s="11"/>
      <c r="AI909" s="11"/>
      <c r="AJ909" s="11"/>
    </row>
    <row r="910" ht="14.2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  <c r="W910" s="11"/>
      <c r="X910" s="11"/>
      <c r="Y910" s="11"/>
      <c r="Z910" s="11"/>
      <c r="AA910" s="11"/>
      <c r="AB910" s="11"/>
      <c r="AC910" s="11"/>
      <c r="AD910" s="11"/>
      <c r="AE910" s="11"/>
      <c r="AF910" s="11"/>
      <c r="AG910" s="11"/>
      <c r="AH910" s="11"/>
      <c r="AI910" s="11"/>
      <c r="AJ910" s="11"/>
    </row>
    <row r="911" ht="14.2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</row>
    <row r="912" ht="14.2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  <c r="W912" s="11"/>
      <c r="X912" s="11"/>
      <c r="Y912" s="11"/>
      <c r="Z912" s="11"/>
      <c r="AA912" s="11"/>
      <c r="AB912" s="11"/>
      <c r="AC912" s="11"/>
      <c r="AD912" s="11"/>
      <c r="AE912" s="11"/>
      <c r="AF912" s="11"/>
      <c r="AG912" s="11"/>
      <c r="AH912" s="11"/>
      <c r="AI912" s="11"/>
      <c r="AJ912" s="11"/>
    </row>
    <row r="913" ht="14.2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  <c r="W913" s="11"/>
      <c r="X913" s="11"/>
      <c r="Y913" s="11"/>
      <c r="Z913" s="11"/>
      <c r="AA913" s="11"/>
      <c r="AB913" s="11"/>
      <c r="AC913" s="11"/>
      <c r="AD913" s="11"/>
      <c r="AE913" s="11"/>
      <c r="AF913" s="11"/>
      <c r="AG913" s="11"/>
      <c r="AH913" s="11"/>
      <c r="AI913" s="11"/>
      <c r="AJ913" s="11"/>
    </row>
    <row r="914" ht="14.2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  <c r="W914" s="11"/>
      <c r="X914" s="11"/>
      <c r="Y914" s="11"/>
      <c r="Z914" s="11"/>
      <c r="AA914" s="11"/>
      <c r="AB914" s="11"/>
      <c r="AC914" s="11"/>
      <c r="AD914" s="11"/>
      <c r="AE914" s="11"/>
      <c r="AF914" s="11"/>
      <c r="AG914" s="11"/>
      <c r="AH914" s="11"/>
      <c r="AI914" s="11"/>
      <c r="AJ914" s="11"/>
    </row>
    <row r="915" ht="14.2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  <c r="W915" s="11"/>
      <c r="X915" s="11"/>
      <c r="Y915" s="11"/>
      <c r="Z915" s="11"/>
      <c r="AA915" s="11"/>
      <c r="AB915" s="11"/>
      <c r="AC915" s="11"/>
      <c r="AD915" s="11"/>
      <c r="AE915" s="11"/>
      <c r="AF915" s="11"/>
      <c r="AG915" s="11"/>
      <c r="AH915" s="11"/>
      <c r="AI915" s="11"/>
      <c r="AJ915" s="11"/>
    </row>
    <row r="916" ht="14.2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  <c r="W916" s="11"/>
      <c r="X916" s="11"/>
      <c r="Y916" s="11"/>
      <c r="Z916" s="11"/>
      <c r="AA916" s="11"/>
      <c r="AB916" s="11"/>
      <c r="AC916" s="11"/>
      <c r="AD916" s="11"/>
      <c r="AE916" s="11"/>
      <c r="AF916" s="11"/>
      <c r="AG916" s="11"/>
      <c r="AH916" s="11"/>
      <c r="AI916" s="11"/>
      <c r="AJ916" s="11"/>
    </row>
    <row r="917" ht="14.2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  <c r="W917" s="11"/>
      <c r="X917" s="11"/>
      <c r="Y917" s="11"/>
      <c r="Z917" s="11"/>
      <c r="AA917" s="11"/>
      <c r="AB917" s="11"/>
      <c r="AC917" s="11"/>
      <c r="AD917" s="11"/>
      <c r="AE917" s="11"/>
      <c r="AF917" s="11"/>
      <c r="AG917" s="11"/>
      <c r="AH917" s="11"/>
      <c r="AI917" s="11"/>
      <c r="AJ917" s="11"/>
    </row>
    <row r="918" ht="14.2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  <c r="W918" s="11"/>
      <c r="X918" s="11"/>
      <c r="Y918" s="11"/>
      <c r="Z918" s="11"/>
      <c r="AA918" s="11"/>
      <c r="AB918" s="11"/>
      <c r="AC918" s="11"/>
      <c r="AD918" s="11"/>
      <c r="AE918" s="11"/>
      <c r="AF918" s="11"/>
      <c r="AG918" s="11"/>
      <c r="AH918" s="11"/>
      <c r="AI918" s="11"/>
      <c r="AJ918" s="11"/>
    </row>
    <row r="919" ht="14.2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  <c r="W919" s="11"/>
      <c r="X919" s="11"/>
      <c r="Y919" s="11"/>
      <c r="Z919" s="11"/>
      <c r="AA919" s="11"/>
      <c r="AB919" s="11"/>
      <c r="AC919" s="11"/>
      <c r="AD919" s="11"/>
      <c r="AE919" s="11"/>
      <c r="AF919" s="11"/>
      <c r="AG919" s="11"/>
      <c r="AH919" s="11"/>
      <c r="AI919" s="11"/>
      <c r="AJ919" s="11"/>
    </row>
    <row r="920" ht="14.2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  <c r="W920" s="11"/>
      <c r="X920" s="11"/>
      <c r="Y920" s="11"/>
      <c r="Z920" s="11"/>
      <c r="AA920" s="11"/>
      <c r="AB920" s="11"/>
      <c r="AC920" s="11"/>
      <c r="AD920" s="11"/>
      <c r="AE920" s="11"/>
      <c r="AF920" s="11"/>
      <c r="AG920" s="11"/>
      <c r="AH920" s="11"/>
      <c r="AI920" s="11"/>
      <c r="AJ920" s="11"/>
    </row>
    <row r="921" ht="14.2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  <c r="W921" s="11"/>
      <c r="X921" s="11"/>
      <c r="Y921" s="11"/>
      <c r="Z921" s="11"/>
      <c r="AA921" s="11"/>
      <c r="AB921" s="11"/>
      <c r="AC921" s="11"/>
      <c r="AD921" s="11"/>
      <c r="AE921" s="11"/>
      <c r="AF921" s="11"/>
      <c r="AG921" s="11"/>
      <c r="AH921" s="11"/>
      <c r="AI921" s="11"/>
      <c r="AJ921" s="11"/>
    </row>
    <row r="922" ht="14.2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  <c r="W922" s="11"/>
      <c r="X922" s="11"/>
      <c r="Y922" s="11"/>
      <c r="Z922" s="11"/>
      <c r="AA922" s="11"/>
      <c r="AB922" s="11"/>
      <c r="AC922" s="11"/>
      <c r="AD922" s="11"/>
      <c r="AE922" s="11"/>
      <c r="AF922" s="11"/>
      <c r="AG922" s="11"/>
      <c r="AH922" s="11"/>
      <c r="AI922" s="11"/>
      <c r="AJ922" s="11"/>
    </row>
    <row r="923" ht="14.2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  <c r="W923" s="11"/>
      <c r="X923" s="11"/>
      <c r="Y923" s="11"/>
      <c r="Z923" s="11"/>
      <c r="AA923" s="11"/>
      <c r="AB923" s="11"/>
      <c r="AC923" s="11"/>
      <c r="AD923" s="11"/>
      <c r="AE923" s="11"/>
      <c r="AF923" s="11"/>
      <c r="AG923" s="11"/>
      <c r="AH923" s="11"/>
      <c r="AI923" s="11"/>
      <c r="AJ923" s="11"/>
    </row>
    <row r="924" ht="14.2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  <c r="W924" s="11"/>
      <c r="X924" s="11"/>
      <c r="Y924" s="11"/>
      <c r="Z924" s="11"/>
      <c r="AA924" s="11"/>
      <c r="AB924" s="11"/>
      <c r="AC924" s="11"/>
      <c r="AD924" s="11"/>
      <c r="AE924" s="11"/>
      <c r="AF924" s="11"/>
      <c r="AG924" s="11"/>
      <c r="AH924" s="11"/>
      <c r="AI924" s="11"/>
      <c r="AJ924" s="11"/>
    </row>
    <row r="925" ht="14.2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  <c r="W925" s="11"/>
      <c r="X925" s="11"/>
      <c r="Y925" s="11"/>
      <c r="Z925" s="11"/>
      <c r="AA925" s="11"/>
      <c r="AB925" s="11"/>
      <c r="AC925" s="11"/>
      <c r="AD925" s="11"/>
      <c r="AE925" s="11"/>
      <c r="AF925" s="11"/>
      <c r="AG925" s="11"/>
      <c r="AH925" s="11"/>
      <c r="AI925" s="11"/>
      <c r="AJ925" s="11"/>
    </row>
    <row r="926" ht="14.2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  <c r="W926" s="11"/>
      <c r="X926" s="11"/>
      <c r="Y926" s="11"/>
      <c r="Z926" s="11"/>
      <c r="AA926" s="11"/>
      <c r="AB926" s="11"/>
      <c r="AC926" s="11"/>
      <c r="AD926" s="11"/>
      <c r="AE926" s="11"/>
      <c r="AF926" s="11"/>
      <c r="AG926" s="11"/>
      <c r="AH926" s="11"/>
      <c r="AI926" s="11"/>
      <c r="AJ926" s="11"/>
    </row>
    <row r="927" ht="14.2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  <c r="W927" s="11"/>
      <c r="X927" s="11"/>
      <c r="Y927" s="11"/>
      <c r="Z927" s="11"/>
      <c r="AA927" s="11"/>
      <c r="AB927" s="11"/>
      <c r="AC927" s="11"/>
      <c r="AD927" s="11"/>
      <c r="AE927" s="11"/>
      <c r="AF927" s="11"/>
      <c r="AG927" s="11"/>
      <c r="AH927" s="11"/>
      <c r="AI927" s="11"/>
      <c r="AJ927" s="11"/>
    </row>
    <row r="928" ht="14.2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  <c r="W928" s="11"/>
      <c r="X928" s="11"/>
      <c r="Y928" s="11"/>
      <c r="Z928" s="11"/>
      <c r="AA928" s="11"/>
      <c r="AB928" s="11"/>
      <c r="AC928" s="11"/>
      <c r="AD928" s="11"/>
      <c r="AE928" s="11"/>
      <c r="AF928" s="11"/>
      <c r="AG928" s="11"/>
      <c r="AH928" s="11"/>
      <c r="AI928" s="11"/>
      <c r="AJ928" s="11"/>
    </row>
    <row r="929" ht="14.2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  <c r="W929" s="11"/>
      <c r="X929" s="11"/>
      <c r="Y929" s="11"/>
      <c r="Z929" s="11"/>
      <c r="AA929" s="11"/>
      <c r="AB929" s="11"/>
      <c r="AC929" s="11"/>
      <c r="AD929" s="11"/>
      <c r="AE929" s="11"/>
      <c r="AF929" s="11"/>
      <c r="AG929" s="11"/>
      <c r="AH929" s="11"/>
      <c r="AI929" s="11"/>
      <c r="AJ929" s="11"/>
    </row>
    <row r="930" ht="14.2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  <c r="W930" s="11"/>
      <c r="X930" s="11"/>
      <c r="Y930" s="11"/>
      <c r="Z930" s="11"/>
      <c r="AA930" s="11"/>
      <c r="AB930" s="11"/>
      <c r="AC930" s="11"/>
      <c r="AD930" s="11"/>
      <c r="AE930" s="11"/>
      <c r="AF930" s="11"/>
      <c r="AG930" s="11"/>
      <c r="AH930" s="11"/>
      <c r="AI930" s="11"/>
      <c r="AJ930" s="11"/>
    </row>
    <row r="931" ht="14.2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  <c r="W931" s="11"/>
      <c r="X931" s="11"/>
      <c r="Y931" s="11"/>
      <c r="Z931" s="11"/>
      <c r="AA931" s="11"/>
      <c r="AB931" s="11"/>
      <c r="AC931" s="11"/>
      <c r="AD931" s="11"/>
      <c r="AE931" s="11"/>
      <c r="AF931" s="11"/>
      <c r="AG931" s="11"/>
      <c r="AH931" s="11"/>
      <c r="AI931" s="11"/>
      <c r="AJ931" s="11"/>
    </row>
    <row r="932" ht="14.2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  <c r="W932" s="11"/>
      <c r="X932" s="11"/>
      <c r="Y932" s="11"/>
      <c r="Z932" s="11"/>
      <c r="AA932" s="11"/>
      <c r="AB932" s="11"/>
      <c r="AC932" s="11"/>
      <c r="AD932" s="11"/>
      <c r="AE932" s="11"/>
      <c r="AF932" s="11"/>
      <c r="AG932" s="11"/>
      <c r="AH932" s="11"/>
      <c r="AI932" s="11"/>
      <c r="AJ932" s="11"/>
    </row>
    <row r="933" ht="14.2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  <c r="W933" s="11"/>
      <c r="X933" s="11"/>
      <c r="Y933" s="11"/>
      <c r="Z933" s="11"/>
      <c r="AA933" s="11"/>
      <c r="AB933" s="11"/>
      <c r="AC933" s="11"/>
      <c r="AD933" s="11"/>
      <c r="AE933" s="11"/>
      <c r="AF933" s="11"/>
      <c r="AG933" s="11"/>
      <c r="AH933" s="11"/>
      <c r="AI933" s="11"/>
      <c r="AJ933" s="11"/>
    </row>
    <row r="934" ht="14.2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  <c r="W934" s="11"/>
      <c r="X934" s="11"/>
      <c r="Y934" s="11"/>
      <c r="Z934" s="11"/>
      <c r="AA934" s="11"/>
      <c r="AB934" s="11"/>
      <c r="AC934" s="11"/>
      <c r="AD934" s="11"/>
      <c r="AE934" s="11"/>
      <c r="AF934" s="11"/>
      <c r="AG934" s="11"/>
      <c r="AH934" s="11"/>
      <c r="AI934" s="11"/>
      <c r="AJ934" s="11"/>
    </row>
    <row r="935" ht="14.2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  <c r="W935" s="11"/>
      <c r="X935" s="11"/>
      <c r="Y935" s="11"/>
      <c r="Z935" s="11"/>
      <c r="AA935" s="11"/>
      <c r="AB935" s="11"/>
      <c r="AC935" s="11"/>
      <c r="AD935" s="11"/>
      <c r="AE935" s="11"/>
      <c r="AF935" s="11"/>
      <c r="AG935" s="11"/>
      <c r="AH935" s="11"/>
      <c r="AI935" s="11"/>
      <c r="AJ935" s="11"/>
    </row>
    <row r="936" ht="14.2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  <c r="W936" s="11"/>
      <c r="X936" s="11"/>
      <c r="Y936" s="11"/>
      <c r="Z936" s="11"/>
      <c r="AA936" s="11"/>
      <c r="AB936" s="11"/>
      <c r="AC936" s="11"/>
      <c r="AD936" s="11"/>
      <c r="AE936" s="11"/>
      <c r="AF936" s="11"/>
      <c r="AG936" s="11"/>
      <c r="AH936" s="11"/>
      <c r="AI936" s="11"/>
      <c r="AJ936" s="11"/>
    </row>
    <row r="937" ht="14.2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  <c r="W937" s="11"/>
      <c r="X937" s="11"/>
      <c r="Y937" s="11"/>
      <c r="Z937" s="11"/>
      <c r="AA937" s="11"/>
      <c r="AB937" s="11"/>
      <c r="AC937" s="11"/>
      <c r="AD937" s="11"/>
      <c r="AE937" s="11"/>
      <c r="AF937" s="11"/>
      <c r="AG937" s="11"/>
      <c r="AH937" s="11"/>
      <c r="AI937" s="11"/>
      <c r="AJ937" s="11"/>
    </row>
    <row r="938" ht="14.2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  <c r="W938" s="11"/>
      <c r="X938" s="11"/>
      <c r="Y938" s="11"/>
      <c r="Z938" s="11"/>
      <c r="AA938" s="11"/>
      <c r="AB938" s="11"/>
      <c r="AC938" s="11"/>
      <c r="AD938" s="11"/>
      <c r="AE938" s="11"/>
      <c r="AF938" s="11"/>
      <c r="AG938" s="11"/>
      <c r="AH938" s="11"/>
      <c r="AI938" s="11"/>
      <c r="AJ938" s="11"/>
    </row>
    <row r="939" ht="14.2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  <c r="W939" s="11"/>
      <c r="X939" s="11"/>
      <c r="Y939" s="11"/>
      <c r="Z939" s="11"/>
      <c r="AA939" s="11"/>
      <c r="AB939" s="11"/>
      <c r="AC939" s="11"/>
      <c r="AD939" s="11"/>
      <c r="AE939" s="11"/>
      <c r="AF939" s="11"/>
      <c r="AG939" s="11"/>
      <c r="AH939" s="11"/>
      <c r="AI939" s="11"/>
      <c r="AJ939" s="11"/>
    </row>
    <row r="940" ht="14.2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  <c r="W940" s="11"/>
      <c r="X940" s="11"/>
      <c r="Y940" s="11"/>
      <c r="Z940" s="11"/>
      <c r="AA940" s="11"/>
      <c r="AB940" s="11"/>
      <c r="AC940" s="11"/>
      <c r="AD940" s="11"/>
      <c r="AE940" s="11"/>
      <c r="AF940" s="11"/>
      <c r="AG940" s="11"/>
      <c r="AH940" s="11"/>
      <c r="AI940" s="11"/>
      <c r="AJ940" s="11"/>
    </row>
    <row r="941" ht="14.2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  <c r="W941" s="11"/>
      <c r="X941" s="11"/>
      <c r="Y941" s="11"/>
      <c r="Z941" s="11"/>
      <c r="AA941" s="11"/>
      <c r="AB941" s="11"/>
      <c r="AC941" s="11"/>
      <c r="AD941" s="11"/>
      <c r="AE941" s="11"/>
      <c r="AF941" s="11"/>
      <c r="AG941" s="11"/>
      <c r="AH941" s="11"/>
      <c r="AI941" s="11"/>
      <c r="AJ941" s="11"/>
    </row>
    <row r="942" ht="14.2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  <c r="W942" s="11"/>
      <c r="X942" s="11"/>
      <c r="Y942" s="11"/>
      <c r="Z942" s="11"/>
      <c r="AA942" s="11"/>
      <c r="AB942" s="11"/>
      <c r="AC942" s="11"/>
      <c r="AD942" s="11"/>
      <c r="AE942" s="11"/>
      <c r="AF942" s="11"/>
      <c r="AG942" s="11"/>
      <c r="AH942" s="11"/>
      <c r="AI942" s="11"/>
      <c r="AJ942" s="11"/>
    </row>
    <row r="943" ht="14.2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  <c r="W943" s="11"/>
      <c r="X943" s="11"/>
      <c r="Y943" s="11"/>
      <c r="Z943" s="11"/>
      <c r="AA943" s="11"/>
      <c r="AB943" s="11"/>
      <c r="AC943" s="11"/>
      <c r="AD943" s="11"/>
      <c r="AE943" s="11"/>
      <c r="AF943" s="11"/>
      <c r="AG943" s="11"/>
      <c r="AH943" s="11"/>
      <c r="AI943" s="11"/>
      <c r="AJ943" s="11"/>
    </row>
    <row r="944" ht="14.2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  <c r="W944" s="11"/>
      <c r="X944" s="11"/>
      <c r="Y944" s="11"/>
      <c r="Z944" s="11"/>
      <c r="AA944" s="11"/>
      <c r="AB944" s="11"/>
      <c r="AC944" s="11"/>
      <c r="AD944" s="11"/>
      <c r="AE944" s="11"/>
      <c r="AF944" s="11"/>
      <c r="AG944" s="11"/>
      <c r="AH944" s="11"/>
      <c r="AI944" s="11"/>
      <c r="AJ944" s="11"/>
    </row>
    <row r="945" ht="14.2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  <c r="W945" s="11"/>
      <c r="X945" s="11"/>
      <c r="Y945" s="11"/>
      <c r="Z945" s="11"/>
      <c r="AA945" s="11"/>
      <c r="AB945" s="11"/>
      <c r="AC945" s="11"/>
      <c r="AD945" s="11"/>
      <c r="AE945" s="11"/>
      <c r="AF945" s="11"/>
      <c r="AG945" s="11"/>
      <c r="AH945" s="11"/>
      <c r="AI945" s="11"/>
      <c r="AJ945" s="11"/>
    </row>
    <row r="946" ht="14.2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  <c r="W946" s="11"/>
      <c r="X946" s="11"/>
      <c r="Y946" s="11"/>
      <c r="Z946" s="11"/>
      <c r="AA946" s="11"/>
      <c r="AB946" s="11"/>
      <c r="AC946" s="11"/>
      <c r="AD946" s="11"/>
      <c r="AE946" s="11"/>
      <c r="AF946" s="11"/>
      <c r="AG946" s="11"/>
      <c r="AH946" s="11"/>
      <c r="AI946" s="11"/>
      <c r="AJ946" s="11"/>
    </row>
    <row r="947" ht="14.2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  <c r="W947" s="11"/>
      <c r="X947" s="11"/>
      <c r="Y947" s="11"/>
      <c r="Z947" s="11"/>
      <c r="AA947" s="11"/>
      <c r="AB947" s="11"/>
      <c r="AC947" s="11"/>
      <c r="AD947" s="11"/>
      <c r="AE947" s="11"/>
      <c r="AF947" s="11"/>
      <c r="AG947" s="11"/>
      <c r="AH947" s="11"/>
      <c r="AI947" s="11"/>
      <c r="AJ947" s="11"/>
    </row>
    <row r="948" ht="14.2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  <c r="W948" s="11"/>
      <c r="X948" s="11"/>
      <c r="Y948" s="11"/>
      <c r="Z948" s="11"/>
      <c r="AA948" s="11"/>
      <c r="AB948" s="11"/>
      <c r="AC948" s="11"/>
      <c r="AD948" s="11"/>
      <c r="AE948" s="11"/>
      <c r="AF948" s="11"/>
      <c r="AG948" s="11"/>
      <c r="AH948" s="11"/>
      <c r="AI948" s="11"/>
      <c r="AJ948" s="11"/>
    </row>
    <row r="949" ht="14.2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  <c r="W949" s="11"/>
      <c r="X949" s="11"/>
      <c r="Y949" s="11"/>
      <c r="Z949" s="11"/>
      <c r="AA949" s="11"/>
      <c r="AB949" s="11"/>
      <c r="AC949" s="11"/>
      <c r="AD949" s="11"/>
      <c r="AE949" s="11"/>
      <c r="AF949" s="11"/>
      <c r="AG949" s="11"/>
      <c r="AH949" s="11"/>
      <c r="AI949" s="11"/>
      <c r="AJ949" s="11"/>
    </row>
    <row r="950" ht="14.2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  <c r="W950" s="11"/>
      <c r="X950" s="11"/>
      <c r="Y950" s="11"/>
      <c r="Z950" s="11"/>
      <c r="AA950" s="11"/>
      <c r="AB950" s="11"/>
      <c r="AC950" s="11"/>
      <c r="AD950" s="11"/>
      <c r="AE950" s="11"/>
      <c r="AF950" s="11"/>
      <c r="AG950" s="11"/>
      <c r="AH950" s="11"/>
      <c r="AI950" s="11"/>
      <c r="AJ950" s="11"/>
    </row>
    <row r="951" ht="14.2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  <c r="W951" s="11"/>
      <c r="X951" s="11"/>
      <c r="Y951" s="11"/>
      <c r="Z951" s="11"/>
      <c r="AA951" s="11"/>
      <c r="AB951" s="11"/>
      <c r="AC951" s="11"/>
      <c r="AD951" s="11"/>
      <c r="AE951" s="11"/>
      <c r="AF951" s="11"/>
      <c r="AG951" s="11"/>
      <c r="AH951" s="11"/>
      <c r="AI951" s="11"/>
      <c r="AJ951" s="11"/>
    </row>
    <row r="952" ht="14.2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  <c r="W952" s="11"/>
      <c r="X952" s="11"/>
      <c r="Y952" s="11"/>
      <c r="Z952" s="11"/>
      <c r="AA952" s="11"/>
      <c r="AB952" s="11"/>
      <c r="AC952" s="11"/>
      <c r="AD952" s="11"/>
      <c r="AE952" s="11"/>
      <c r="AF952" s="11"/>
      <c r="AG952" s="11"/>
      <c r="AH952" s="11"/>
      <c r="AI952" s="11"/>
      <c r="AJ952" s="11"/>
    </row>
    <row r="953" ht="14.2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  <c r="W953" s="11"/>
      <c r="X953" s="11"/>
      <c r="Y953" s="11"/>
      <c r="Z953" s="11"/>
      <c r="AA953" s="11"/>
      <c r="AB953" s="11"/>
      <c r="AC953" s="11"/>
      <c r="AD953" s="11"/>
      <c r="AE953" s="11"/>
      <c r="AF953" s="11"/>
      <c r="AG953" s="11"/>
      <c r="AH953" s="11"/>
      <c r="AI953" s="11"/>
      <c r="AJ953" s="11"/>
    </row>
    <row r="954" ht="14.2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  <c r="W954" s="11"/>
      <c r="X954" s="11"/>
      <c r="Y954" s="11"/>
      <c r="Z954" s="11"/>
      <c r="AA954" s="11"/>
      <c r="AB954" s="11"/>
      <c r="AC954" s="11"/>
      <c r="AD954" s="11"/>
      <c r="AE954" s="11"/>
      <c r="AF954" s="11"/>
      <c r="AG954" s="11"/>
      <c r="AH954" s="11"/>
      <c r="AI954" s="11"/>
      <c r="AJ954" s="11"/>
    </row>
    <row r="955" ht="14.2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  <c r="W955" s="11"/>
      <c r="X955" s="11"/>
      <c r="Y955" s="11"/>
      <c r="Z955" s="11"/>
      <c r="AA955" s="11"/>
      <c r="AB955" s="11"/>
      <c r="AC955" s="11"/>
      <c r="AD955" s="11"/>
      <c r="AE955" s="11"/>
      <c r="AF955" s="11"/>
      <c r="AG955" s="11"/>
      <c r="AH955" s="11"/>
      <c r="AI955" s="11"/>
      <c r="AJ955" s="11"/>
    </row>
    <row r="956" ht="14.2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  <c r="W956" s="11"/>
      <c r="X956" s="11"/>
      <c r="Y956" s="11"/>
      <c r="Z956" s="11"/>
      <c r="AA956" s="11"/>
      <c r="AB956" s="11"/>
      <c r="AC956" s="11"/>
      <c r="AD956" s="11"/>
      <c r="AE956" s="11"/>
      <c r="AF956" s="11"/>
      <c r="AG956" s="11"/>
      <c r="AH956" s="11"/>
      <c r="AI956" s="11"/>
      <c r="AJ956" s="11"/>
    </row>
    <row r="957" ht="14.2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  <c r="W957" s="11"/>
      <c r="X957" s="11"/>
      <c r="Y957" s="11"/>
      <c r="Z957" s="11"/>
      <c r="AA957" s="11"/>
      <c r="AB957" s="11"/>
      <c r="AC957" s="11"/>
      <c r="AD957" s="11"/>
      <c r="AE957" s="11"/>
      <c r="AF957" s="11"/>
      <c r="AG957" s="11"/>
      <c r="AH957" s="11"/>
      <c r="AI957" s="11"/>
      <c r="AJ957" s="11"/>
    </row>
    <row r="958" ht="14.2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  <c r="W958" s="11"/>
      <c r="X958" s="11"/>
      <c r="Y958" s="11"/>
      <c r="Z958" s="11"/>
      <c r="AA958" s="11"/>
      <c r="AB958" s="11"/>
      <c r="AC958" s="11"/>
      <c r="AD958" s="11"/>
      <c r="AE958" s="11"/>
      <c r="AF958" s="11"/>
      <c r="AG958" s="11"/>
      <c r="AH958" s="11"/>
      <c r="AI958" s="11"/>
      <c r="AJ958" s="11"/>
    </row>
    <row r="959" ht="14.2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  <c r="W959" s="11"/>
      <c r="X959" s="11"/>
      <c r="Y959" s="11"/>
      <c r="Z959" s="11"/>
      <c r="AA959" s="11"/>
      <c r="AB959" s="11"/>
      <c r="AC959" s="11"/>
      <c r="AD959" s="11"/>
      <c r="AE959" s="11"/>
      <c r="AF959" s="11"/>
      <c r="AG959" s="11"/>
      <c r="AH959" s="11"/>
      <c r="AI959" s="11"/>
      <c r="AJ959" s="11"/>
    </row>
    <row r="960" ht="14.2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  <c r="W960" s="11"/>
      <c r="X960" s="11"/>
      <c r="Y960" s="11"/>
      <c r="Z960" s="11"/>
      <c r="AA960" s="11"/>
      <c r="AB960" s="11"/>
      <c r="AC960" s="11"/>
      <c r="AD960" s="11"/>
      <c r="AE960" s="11"/>
      <c r="AF960" s="11"/>
      <c r="AG960" s="11"/>
      <c r="AH960" s="11"/>
      <c r="AI960" s="11"/>
      <c r="AJ960" s="11"/>
    </row>
    <row r="961" ht="14.2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  <c r="W961" s="11"/>
      <c r="X961" s="11"/>
      <c r="Y961" s="11"/>
      <c r="Z961" s="11"/>
      <c r="AA961" s="11"/>
      <c r="AB961" s="11"/>
      <c r="AC961" s="11"/>
      <c r="AD961" s="11"/>
      <c r="AE961" s="11"/>
      <c r="AF961" s="11"/>
      <c r="AG961" s="11"/>
      <c r="AH961" s="11"/>
      <c r="AI961" s="11"/>
      <c r="AJ961" s="11"/>
    </row>
    <row r="962" ht="14.2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  <c r="W962" s="11"/>
      <c r="X962" s="11"/>
      <c r="Y962" s="11"/>
      <c r="Z962" s="11"/>
      <c r="AA962" s="11"/>
      <c r="AB962" s="11"/>
      <c r="AC962" s="11"/>
      <c r="AD962" s="11"/>
      <c r="AE962" s="11"/>
      <c r="AF962" s="11"/>
      <c r="AG962" s="11"/>
      <c r="AH962" s="11"/>
      <c r="AI962" s="11"/>
      <c r="AJ962" s="11"/>
    </row>
    <row r="963" ht="14.2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  <c r="W963" s="11"/>
      <c r="X963" s="11"/>
      <c r="Y963" s="11"/>
      <c r="Z963" s="11"/>
      <c r="AA963" s="11"/>
      <c r="AB963" s="11"/>
      <c r="AC963" s="11"/>
      <c r="AD963" s="11"/>
      <c r="AE963" s="11"/>
      <c r="AF963" s="11"/>
      <c r="AG963" s="11"/>
      <c r="AH963" s="11"/>
      <c r="AI963" s="11"/>
      <c r="AJ963" s="11"/>
    </row>
    <row r="964" ht="14.2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  <c r="W964" s="11"/>
      <c r="X964" s="11"/>
      <c r="Y964" s="11"/>
      <c r="Z964" s="11"/>
      <c r="AA964" s="11"/>
      <c r="AB964" s="11"/>
      <c r="AC964" s="11"/>
      <c r="AD964" s="11"/>
      <c r="AE964" s="11"/>
      <c r="AF964" s="11"/>
      <c r="AG964" s="11"/>
      <c r="AH964" s="11"/>
      <c r="AI964" s="11"/>
      <c r="AJ964" s="11"/>
    </row>
    <row r="965" ht="14.2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  <c r="W965" s="11"/>
      <c r="X965" s="11"/>
      <c r="Y965" s="11"/>
      <c r="Z965" s="11"/>
      <c r="AA965" s="11"/>
      <c r="AB965" s="11"/>
      <c r="AC965" s="11"/>
      <c r="AD965" s="11"/>
      <c r="AE965" s="11"/>
      <c r="AF965" s="11"/>
      <c r="AG965" s="11"/>
      <c r="AH965" s="11"/>
      <c r="AI965" s="11"/>
      <c r="AJ965" s="11"/>
    </row>
    <row r="966" ht="14.2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  <c r="W966" s="11"/>
      <c r="X966" s="11"/>
      <c r="Y966" s="11"/>
      <c r="Z966" s="11"/>
      <c r="AA966" s="11"/>
      <c r="AB966" s="11"/>
      <c r="AC966" s="11"/>
      <c r="AD966" s="11"/>
      <c r="AE966" s="11"/>
      <c r="AF966" s="11"/>
      <c r="AG966" s="11"/>
      <c r="AH966" s="11"/>
      <c r="AI966" s="11"/>
      <c r="AJ966" s="11"/>
    </row>
    <row r="967" ht="14.2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  <c r="W967" s="11"/>
      <c r="X967" s="11"/>
      <c r="Y967" s="11"/>
      <c r="Z967" s="11"/>
      <c r="AA967" s="11"/>
      <c r="AB967" s="11"/>
      <c r="AC967" s="11"/>
      <c r="AD967" s="11"/>
      <c r="AE967" s="11"/>
      <c r="AF967" s="11"/>
      <c r="AG967" s="11"/>
      <c r="AH967" s="11"/>
      <c r="AI967" s="11"/>
      <c r="AJ967" s="11"/>
    </row>
    <row r="968" ht="14.2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  <c r="W968" s="11"/>
      <c r="X968" s="11"/>
      <c r="Y968" s="11"/>
      <c r="Z968" s="11"/>
      <c r="AA968" s="11"/>
      <c r="AB968" s="11"/>
      <c r="AC968" s="11"/>
      <c r="AD968" s="11"/>
      <c r="AE968" s="11"/>
      <c r="AF968" s="11"/>
      <c r="AG968" s="11"/>
      <c r="AH968" s="11"/>
      <c r="AI968" s="11"/>
      <c r="AJ968" s="11"/>
    </row>
    <row r="969" ht="14.2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  <c r="W969" s="11"/>
      <c r="X969" s="11"/>
      <c r="Y969" s="11"/>
      <c r="Z969" s="11"/>
      <c r="AA969" s="11"/>
      <c r="AB969" s="11"/>
      <c r="AC969" s="11"/>
      <c r="AD969" s="11"/>
      <c r="AE969" s="11"/>
      <c r="AF969" s="11"/>
      <c r="AG969" s="11"/>
      <c r="AH969" s="11"/>
      <c r="AI969" s="11"/>
      <c r="AJ969" s="11"/>
    </row>
    <row r="970" ht="14.2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  <c r="W970" s="11"/>
      <c r="X970" s="11"/>
      <c r="Y970" s="11"/>
      <c r="Z970" s="11"/>
      <c r="AA970" s="11"/>
      <c r="AB970" s="11"/>
      <c r="AC970" s="11"/>
      <c r="AD970" s="11"/>
      <c r="AE970" s="11"/>
      <c r="AF970" s="11"/>
      <c r="AG970" s="11"/>
      <c r="AH970" s="11"/>
      <c r="AI970" s="11"/>
      <c r="AJ970" s="11"/>
    </row>
    <row r="971" ht="14.2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  <c r="W971" s="11"/>
      <c r="X971" s="11"/>
      <c r="Y971" s="11"/>
      <c r="Z971" s="11"/>
      <c r="AA971" s="11"/>
      <c r="AB971" s="11"/>
      <c r="AC971" s="11"/>
      <c r="AD971" s="11"/>
      <c r="AE971" s="11"/>
      <c r="AF971" s="11"/>
      <c r="AG971" s="11"/>
      <c r="AH971" s="11"/>
      <c r="AI971" s="11"/>
      <c r="AJ971" s="11"/>
    </row>
    <row r="972" ht="14.2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  <c r="W972" s="11"/>
      <c r="X972" s="11"/>
      <c r="Y972" s="11"/>
      <c r="Z972" s="11"/>
      <c r="AA972" s="11"/>
      <c r="AB972" s="11"/>
      <c r="AC972" s="11"/>
      <c r="AD972" s="11"/>
      <c r="AE972" s="11"/>
      <c r="AF972" s="11"/>
      <c r="AG972" s="11"/>
      <c r="AH972" s="11"/>
      <c r="AI972" s="11"/>
      <c r="AJ972" s="11"/>
    </row>
    <row r="973" ht="14.2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  <c r="W973" s="11"/>
      <c r="X973" s="11"/>
      <c r="Y973" s="11"/>
      <c r="Z973" s="11"/>
      <c r="AA973" s="11"/>
      <c r="AB973" s="11"/>
      <c r="AC973" s="11"/>
      <c r="AD973" s="11"/>
      <c r="AE973" s="11"/>
      <c r="AF973" s="11"/>
      <c r="AG973" s="11"/>
      <c r="AH973" s="11"/>
      <c r="AI973" s="11"/>
      <c r="AJ973" s="11"/>
    </row>
    <row r="974" ht="14.2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  <c r="W974" s="11"/>
      <c r="X974" s="11"/>
      <c r="Y974" s="11"/>
      <c r="Z974" s="11"/>
      <c r="AA974" s="11"/>
      <c r="AB974" s="11"/>
      <c r="AC974" s="11"/>
      <c r="AD974" s="11"/>
      <c r="AE974" s="11"/>
      <c r="AF974" s="11"/>
      <c r="AG974" s="11"/>
      <c r="AH974" s="11"/>
      <c r="AI974" s="11"/>
      <c r="AJ974" s="11"/>
    </row>
    <row r="975" ht="14.2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  <c r="W975" s="11"/>
      <c r="X975" s="11"/>
      <c r="Y975" s="11"/>
      <c r="Z975" s="11"/>
      <c r="AA975" s="11"/>
      <c r="AB975" s="11"/>
      <c r="AC975" s="11"/>
      <c r="AD975" s="11"/>
      <c r="AE975" s="11"/>
      <c r="AF975" s="11"/>
      <c r="AG975" s="11"/>
      <c r="AH975" s="11"/>
      <c r="AI975" s="11"/>
      <c r="AJ975" s="11"/>
    </row>
    <row r="976" ht="14.2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  <c r="W976" s="11"/>
      <c r="X976" s="11"/>
      <c r="Y976" s="11"/>
      <c r="Z976" s="11"/>
      <c r="AA976" s="11"/>
      <c r="AB976" s="11"/>
      <c r="AC976" s="11"/>
      <c r="AD976" s="11"/>
      <c r="AE976" s="11"/>
      <c r="AF976" s="11"/>
      <c r="AG976" s="11"/>
      <c r="AH976" s="11"/>
      <c r="AI976" s="11"/>
      <c r="AJ976" s="11"/>
    </row>
    <row r="977" ht="14.2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  <c r="W977" s="11"/>
      <c r="X977" s="11"/>
      <c r="Y977" s="11"/>
      <c r="Z977" s="11"/>
      <c r="AA977" s="11"/>
      <c r="AB977" s="11"/>
      <c r="AC977" s="11"/>
      <c r="AD977" s="11"/>
      <c r="AE977" s="11"/>
      <c r="AF977" s="11"/>
      <c r="AG977" s="11"/>
      <c r="AH977" s="11"/>
      <c r="AI977" s="11"/>
      <c r="AJ977" s="11"/>
    </row>
    <row r="978" ht="14.2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  <c r="W978" s="11"/>
      <c r="X978" s="11"/>
      <c r="Y978" s="11"/>
      <c r="Z978" s="11"/>
      <c r="AA978" s="11"/>
      <c r="AB978" s="11"/>
      <c r="AC978" s="11"/>
      <c r="AD978" s="11"/>
      <c r="AE978" s="11"/>
      <c r="AF978" s="11"/>
      <c r="AG978" s="11"/>
      <c r="AH978" s="11"/>
      <c r="AI978" s="11"/>
      <c r="AJ978" s="11"/>
    </row>
    <row r="979" ht="14.2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  <c r="W979" s="11"/>
      <c r="X979" s="11"/>
      <c r="Y979" s="11"/>
      <c r="Z979" s="11"/>
      <c r="AA979" s="11"/>
      <c r="AB979" s="11"/>
      <c r="AC979" s="11"/>
      <c r="AD979" s="11"/>
      <c r="AE979" s="11"/>
      <c r="AF979" s="11"/>
      <c r="AG979" s="11"/>
      <c r="AH979" s="11"/>
      <c r="AI979" s="11"/>
      <c r="AJ979" s="11"/>
    </row>
    <row r="980" ht="14.2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  <c r="W980" s="11"/>
      <c r="X980" s="11"/>
      <c r="Y980" s="11"/>
      <c r="Z980" s="11"/>
      <c r="AA980" s="11"/>
      <c r="AB980" s="11"/>
      <c r="AC980" s="11"/>
      <c r="AD980" s="11"/>
      <c r="AE980" s="11"/>
      <c r="AF980" s="11"/>
      <c r="AG980" s="11"/>
      <c r="AH980" s="11"/>
      <c r="AI980" s="11"/>
      <c r="AJ980" s="11"/>
    </row>
    <row r="981" ht="14.2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  <c r="W981" s="11"/>
      <c r="X981" s="11"/>
      <c r="Y981" s="11"/>
      <c r="Z981" s="11"/>
      <c r="AA981" s="11"/>
      <c r="AB981" s="11"/>
      <c r="AC981" s="11"/>
      <c r="AD981" s="11"/>
      <c r="AE981" s="11"/>
      <c r="AF981" s="11"/>
      <c r="AG981" s="11"/>
      <c r="AH981" s="11"/>
      <c r="AI981" s="11"/>
      <c r="AJ981" s="11"/>
    </row>
    <row r="982" ht="14.2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  <c r="W982" s="11"/>
      <c r="X982" s="11"/>
      <c r="Y982" s="11"/>
      <c r="Z982" s="11"/>
      <c r="AA982" s="11"/>
      <c r="AB982" s="11"/>
      <c r="AC982" s="11"/>
      <c r="AD982" s="11"/>
      <c r="AE982" s="11"/>
      <c r="AF982" s="11"/>
      <c r="AG982" s="11"/>
      <c r="AH982" s="11"/>
      <c r="AI982" s="11"/>
      <c r="AJ982" s="11"/>
    </row>
    <row r="983" ht="14.2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  <c r="W983" s="11"/>
      <c r="X983" s="11"/>
      <c r="Y983" s="11"/>
      <c r="Z983" s="11"/>
      <c r="AA983" s="11"/>
      <c r="AB983" s="11"/>
      <c r="AC983" s="11"/>
      <c r="AD983" s="11"/>
      <c r="AE983" s="11"/>
      <c r="AF983" s="11"/>
      <c r="AG983" s="11"/>
      <c r="AH983" s="11"/>
      <c r="AI983" s="11"/>
      <c r="AJ983" s="11"/>
    </row>
    <row r="984" ht="14.2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  <c r="W984" s="11"/>
      <c r="X984" s="11"/>
      <c r="Y984" s="11"/>
      <c r="Z984" s="11"/>
      <c r="AA984" s="11"/>
      <c r="AB984" s="11"/>
      <c r="AC984" s="11"/>
      <c r="AD984" s="11"/>
      <c r="AE984" s="11"/>
      <c r="AF984" s="11"/>
      <c r="AG984" s="11"/>
      <c r="AH984" s="11"/>
      <c r="AI984" s="11"/>
      <c r="AJ984" s="11"/>
    </row>
    <row r="985" ht="14.2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  <c r="W985" s="11"/>
      <c r="X985" s="11"/>
      <c r="Y985" s="11"/>
      <c r="Z985" s="11"/>
      <c r="AA985" s="11"/>
      <c r="AB985" s="11"/>
      <c r="AC985" s="11"/>
      <c r="AD985" s="11"/>
      <c r="AE985" s="11"/>
      <c r="AF985" s="11"/>
      <c r="AG985" s="11"/>
      <c r="AH985" s="11"/>
      <c r="AI985" s="11"/>
      <c r="AJ985" s="11"/>
    </row>
    <row r="986" ht="14.2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</row>
    <row r="987" ht="14.2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  <c r="W987" s="11"/>
      <c r="X987" s="11"/>
      <c r="Y987" s="11"/>
      <c r="Z987" s="11"/>
      <c r="AA987" s="11"/>
      <c r="AB987" s="11"/>
      <c r="AC987" s="11"/>
      <c r="AD987" s="11"/>
      <c r="AE987" s="11"/>
      <c r="AF987" s="11"/>
      <c r="AG987" s="11"/>
      <c r="AH987" s="11"/>
      <c r="AI987" s="11"/>
      <c r="AJ987" s="11"/>
    </row>
    <row r="988" ht="14.2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  <c r="W988" s="11"/>
      <c r="X988" s="11"/>
      <c r="Y988" s="11"/>
      <c r="Z988" s="11"/>
      <c r="AA988" s="11"/>
      <c r="AB988" s="11"/>
      <c r="AC988" s="11"/>
      <c r="AD988" s="11"/>
      <c r="AE988" s="11"/>
      <c r="AF988" s="11"/>
      <c r="AG988" s="11"/>
      <c r="AH988" s="11"/>
      <c r="AI988" s="11"/>
      <c r="AJ988" s="11"/>
    </row>
    <row r="989" ht="14.2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  <c r="W989" s="11"/>
      <c r="X989" s="11"/>
      <c r="Y989" s="11"/>
      <c r="Z989" s="11"/>
      <c r="AA989" s="11"/>
      <c r="AB989" s="11"/>
      <c r="AC989" s="11"/>
      <c r="AD989" s="11"/>
      <c r="AE989" s="11"/>
      <c r="AF989" s="11"/>
      <c r="AG989" s="11"/>
      <c r="AH989" s="11"/>
      <c r="AI989" s="11"/>
      <c r="AJ989" s="11"/>
    </row>
    <row r="990" ht="14.2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  <c r="W990" s="11"/>
      <c r="X990" s="11"/>
      <c r="Y990" s="11"/>
      <c r="Z990" s="11"/>
      <c r="AA990" s="11"/>
      <c r="AB990" s="11"/>
      <c r="AC990" s="11"/>
      <c r="AD990" s="11"/>
      <c r="AE990" s="11"/>
      <c r="AF990" s="11"/>
      <c r="AG990" s="11"/>
      <c r="AH990" s="11"/>
      <c r="AI990" s="11"/>
      <c r="AJ990" s="11"/>
    </row>
    <row r="991" ht="14.2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  <c r="W991" s="11"/>
      <c r="X991" s="11"/>
      <c r="Y991" s="11"/>
      <c r="Z991" s="11"/>
      <c r="AA991" s="11"/>
      <c r="AB991" s="11"/>
      <c r="AC991" s="11"/>
      <c r="AD991" s="11"/>
      <c r="AE991" s="11"/>
      <c r="AF991" s="11"/>
      <c r="AG991" s="11"/>
      <c r="AH991" s="11"/>
      <c r="AI991" s="11"/>
      <c r="AJ991" s="11"/>
    </row>
    <row r="992" ht="14.2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  <c r="W992" s="11"/>
      <c r="X992" s="11"/>
      <c r="Y992" s="11"/>
      <c r="Z992" s="11"/>
      <c r="AA992" s="11"/>
      <c r="AB992" s="11"/>
      <c r="AC992" s="11"/>
      <c r="AD992" s="11"/>
      <c r="AE992" s="11"/>
      <c r="AF992" s="11"/>
      <c r="AG992" s="11"/>
      <c r="AH992" s="11"/>
      <c r="AI992" s="11"/>
      <c r="AJ992" s="11"/>
    </row>
    <row r="993" ht="14.2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  <c r="W993" s="11"/>
      <c r="X993" s="11"/>
      <c r="Y993" s="11"/>
      <c r="Z993" s="11"/>
      <c r="AA993" s="11"/>
      <c r="AB993" s="11"/>
      <c r="AC993" s="11"/>
      <c r="AD993" s="11"/>
      <c r="AE993" s="11"/>
      <c r="AF993" s="11"/>
      <c r="AG993" s="11"/>
      <c r="AH993" s="11"/>
      <c r="AI993" s="11"/>
      <c r="AJ993" s="11"/>
    </row>
    <row r="994" ht="14.2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  <c r="W994" s="11"/>
      <c r="X994" s="11"/>
      <c r="Y994" s="11"/>
      <c r="Z994" s="11"/>
      <c r="AA994" s="11"/>
      <c r="AB994" s="11"/>
      <c r="AC994" s="11"/>
      <c r="AD994" s="11"/>
      <c r="AE994" s="11"/>
      <c r="AF994" s="11"/>
      <c r="AG994" s="11"/>
      <c r="AH994" s="11"/>
      <c r="AI994" s="11"/>
      <c r="AJ994" s="11"/>
    </row>
    <row r="995" ht="14.2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  <c r="W995" s="11"/>
      <c r="X995" s="11"/>
      <c r="Y995" s="11"/>
      <c r="Z995" s="11"/>
      <c r="AA995" s="11"/>
      <c r="AB995" s="11"/>
      <c r="AC995" s="11"/>
      <c r="AD995" s="11"/>
      <c r="AE995" s="11"/>
      <c r="AF995" s="11"/>
      <c r="AG995" s="11"/>
      <c r="AH995" s="11"/>
      <c r="AI995" s="11"/>
      <c r="AJ995" s="11"/>
    </row>
    <row r="996" ht="14.2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  <c r="W996" s="11"/>
      <c r="X996" s="11"/>
      <c r="Y996" s="11"/>
      <c r="Z996" s="11"/>
      <c r="AA996" s="11"/>
      <c r="AB996" s="11"/>
      <c r="AC996" s="11"/>
      <c r="AD996" s="11"/>
      <c r="AE996" s="11"/>
      <c r="AF996" s="11"/>
      <c r="AG996" s="11"/>
      <c r="AH996" s="11"/>
      <c r="AI996" s="11"/>
      <c r="AJ996" s="11"/>
    </row>
    <row r="997" ht="14.2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  <c r="W997" s="11"/>
      <c r="X997" s="11"/>
      <c r="Y997" s="11"/>
      <c r="Z997" s="11"/>
      <c r="AA997" s="11"/>
      <c r="AB997" s="11"/>
      <c r="AC997" s="11"/>
      <c r="AD997" s="11"/>
      <c r="AE997" s="11"/>
      <c r="AF997" s="11"/>
      <c r="AG997" s="11"/>
      <c r="AH997" s="11"/>
      <c r="AI997" s="11"/>
      <c r="AJ997" s="11"/>
    </row>
    <row r="998" ht="14.2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  <c r="W998" s="11"/>
      <c r="X998" s="11"/>
      <c r="Y998" s="11"/>
      <c r="Z998" s="11"/>
      <c r="AA998" s="11"/>
      <c r="AB998" s="11"/>
      <c r="AC998" s="11"/>
      <c r="AD998" s="11"/>
      <c r="AE998" s="11"/>
      <c r="AF998" s="11"/>
      <c r="AG998" s="11"/>
      <c r="AH998" s="11"/>
      <c r="AI998" s="11"/>
      <c r="AJ998" s="11"/>
    </row>
    <row r="999" ht="14.2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  <c r="W999" s="11"/>
      <c r="X999" s="11"/>
      <c r="Y999" s="11"/>
      <c r="Z999" s="11"/>
      <c r="AA999" s="11"/>
      <c r="AB999" s="11"/>
      <c r="AC999" s="11"/>
      <c r="AD999" s="11"/>
      <c r="AE999" s="11"/>
      <c r="AF999" s="11"/>
      <c r="AG999" s="11"/>
      <c r="AH999" s="11"/>
      <c r="AI999" s="11"/>
      <c r="AJ999" s="11"/>
    </row>
    <row r="1000" ht="14.2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  <c r="W1000" s="11"/>
      <c r="X1000" s="11"/>
      <c r="Y1000" s="11"/>
      <c r="Z1000" s="11"/>
      <c r="AA1000" s="11"/>
      <c r="AB1000" s="11"/>
      <c r="AC1000" s="11"/>
      <c r="AD1000" s="11"/>
      <c r="AE1000" s="11"/>
      <c r="AF1000" s="11"/>
      <c r="AG1000" s="11"/>
      <c r="AH1000" s="11"/>
      <c r="AI1000" s="11"/>
      <c r="AJ1000" s="11"/>
    </row>
  </sheetData>
  <mergeCells count="14">
    <mergeCell ref="Y35:AC35"/>
    <mergeCell ref="Y37:AC37"/>
    <mergeCell ref="Y39:AC39"/>
    <mergeCell ref="Y41:AC41"/>
    <mergeCell ref="Y43:AC43"/>
    <mergeCell ref="Y45:AC45"/>
    <mergeCell ref="Y47:AC47"/>
    <mergeCell ref="Y16:AC16"/>
    <mergeCell ref="Y18:AC18"/>
    <mergeCell ref="Y23:AC23"/>
    <mergeCell ref="Y25:AC25"/>
    <mergeCell ref="Y27:AC27"/>
    <mergeCell ref="Y29:AC29"/>
    <mergeCell ref="Y31:AC31"/>
  </mergeCells>
  <conditionalFormatting sqref="Y16:AC16">
    <cfRule type="cellIs" dxfId="0" priority="1" operator="between">
      <formula>0.05</formula>
      <formula>4999</formula>
    </cfRule>
  </conditionalFormatting>
  <conditionalFormatting sqref="Y16:AC16">
    <cfRule type="cellIs" dxfId="1" priority="2" operator="greaterThan">
      <formula>300000</formula>
    </cfRule>
  </conditionalFormatting>
  <dataValidations>
    <dataValidation type="list" allowBlank="1" showErrorMessage="1" sqref="AF23">
      <formula1>INDIRECT(Z23)</formula1>
    </dataValidation>
  </dataValidations>
  <hyperlinks>
    <hyperlink r:id="rId1" ref="B7"/>
    <hyperlink r:id="rId2" ref="B8"/>
  </hyperlinks>
  <printOptions/>
  <pageMargins bottom="0.787401575" footer="0.0" header="0.0" left="0.7" right="0.7" top="0.787401575"/>
  <pageSetup fitToHeight="0" paperSize="9" orientation="portrait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5B0AD"/>
    <pageSetUpPr/>
  </sheetPr>
  <sheetViews>
    <sheetView workbookViewId="0"/>
  </sheetViews>
  <sheetFormatPr customHeight="1" defaultColWidth="14.43" defaultRowHeight="15.0" outlineLevelCol="1" outlineLevelRow="1"/>
  <cols>
    <col customWidth="1" min="1" max="1" width="10.71"/>
    <col customWidth="1" min="2" max="2" width="20.57"/>
    <col customWidth="1" min="3" max="3" width="2.86"/>
    <col customWidth="1" min="4" max="4" width="15.0"/>
    <col customWidth="1" min="5" max="5" width="25.29"/>
    <col customWidth="1" min="6" max="6" width="26.43" outlineLevel="1"/>
    <col min="7" max="7" width="14.43" outlineLevel="1"/>
    <col customWidth="1" min="8" max="8" width="51.86" outlineLevel="1"/>
    <col customWidth="1" min="9" max="9" width="15.0"/>
    <col customWidth="1" min="10" max="10" width="2.71"/>
    <col customWidth="1" min="11" max="11" width="17.0"/>
    <col customWidth="1" min="12" max="12" width="26.14"/>
    <col customWidth="1" hidden="1" min="13" max="13" width="30.86" outlineLevel="1"/>
    <col customWidth="1" hidden="1" min="14" max="14" width="14.14" outlineLevel="1"/>
    <col customWidth="1" hidden="1" min="15" max="15" width="58.0" outlineLevel="1"/>
    <col customWidth="1" hidden="1" min="16" max="16" width="15.14" outlineLevel="1"/>
    <col customWidth="1" hidden="1" min="17" max="17" width="16.43" outlineLevel="1"/>
    <col customWidth="1" hidden="1" min="18" max="18" width="15.43" outlineLevel="1"/>
    <col customWidth="1" hidden="1" min="19" max="19" width="16.86" outlineLevel="1"/>
    <col customWidth="1" hidden="1" min="20" max="20" width="15.14" outlineLevel="1"/>
    <col customWidth="1" hidden="1" min="21" max="21" width="16.57" outlineLevel="1"/>
    <col customWidth="1" hidden="1" min="22" max="22" width="14.86" outlineLevel="1"/>
    <col customWidth="1" hidden="1" min="23" max="23" width="16.57" outlineLevel="1"/>
    <col collapsed="1" customWidth="1" min="24" max="24" width="14.57"/>
    <col customWidth="1" min="25" max="25" width="2.86"/>
    <col customWidth="1" min="26" max="28" width="10.71"/>
  </cols>
  <sheetData>
    <row r="1" ht="8.25" customHeight="1">
      <c r="A1" s="2"/>
    </row>
    <row r="2" ht="25.5" customHeight="1">
      <c r="A2" s="4" t="s">
        <v>1</v>
      </c>
      <c r="B2" s="5"/>
      <c r="D2" s="2"/>
      <c r="E2" s="2"/>
      <c r="F2" s="7"/>
      <c r="G2" s="2"/>
      <c r="H2" s="2"/>
      <c r="I2" s="10" t="s">
        <v>7</v>
      </c>
      <c r="K2" s="2"/>
      <c r="M2" s="7"/>
      <c r="X2" s="13" t="s">
        <v>14</v>
      </c>
    </row>
    <row r="3" ht="25.5" customHeight="1">
      <c r="A3" s="2"/>
      <c r="B3" s="2"/>
      <c r="D3" s="2"/>
      <c r="E3" s="2"/>
      <c r="F3" s="2"/>
      <c r="G3" s="2"/>
      <c r="H3" s="2"/>
      <c r="K3" s="2"/>
      <c r="M3" s="2"/>
    </row>
    <row r="4" ht="25.5" customHeight="1">
      <c r="A4" s="14"/>
      <c r="B4" s="14"/>
      <c r="D4" s="14"/>
      <c r="E4" s="14"/>
      <c r="F4" s="15"/>
      <c r="G4" s="14"/>
      <c r="H4" s="14"/>
      <c r="K4" s="14"/>
      <c r="M4" s="16"/>
    </row>
    <row r="5" ht="25.5" customHeight="1">
      <c r="A5" s="14"/>
      <c r="B5" s="14"/>
      <c r="D5" s="14"/>
      <c r="E5" s="14"/>
      <c r="F5" s="15"/>
      <c r="G5" s="14"/>
      <c r="H5" s="14"/>
      <c r="K5" s="14"/>
      <c r="M5" s="16"/>
    </row>
    <row r="6" ht="14.25" customHeight="1">
      <c r="A6" s="2" t="s">
        <v>18</v>
      </c>
      <c r="G6" s="18" t="s">
        <v>19</v>
      </c>
      <c r="L6" s="20"/>
    </row>
    <row r="7" ht="14.25" customHeight="1">
      <c r="A7" s="23" t="s">
        <v>23</v>
      </c>
      <c r="B7" s="25"/>
      <c r="D7" s="27" t="s">
        <v>24</v>
      </c>
      <c r="E7" s="29"/>
      <c r="F7" s="29"/>
      <c r="G7" s="29"/>
      <c r="H7" s="29"/>
      <c r="I7" s="25"/>
      <c r="K7" s="31" t="s">
        <v>27</v>
      </c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5"/>
      <c r="Z7" s="33" t="s">
        <v>29</v>
      </c>
      <c r="AA7" s="35"/>
      <c r="AB7" s="6"/>
    </row>
    <row r="8" ht="33.0" customHeight="1">
      <c r="A8" s="36" t="s">
        <v>34</v>
      </c>
      <c r="B8" s="37" t="s">
        <v>35</v>
      </c>
      <c r="D8" s="39" t="s">
        <v>36</v>
      </c>
      <c r="E8" s="40" t="s">
        <v>3</v>
      </c>
      <c r="F8" s="41" t="s">
        <v>38</v>
      </c>
      <c r="G8" s="39" t="s">
        <v>39</v>
      </c>
      <c r="H8" s="42" t="s">
        <v>40</v>
      </c>
      <c r="I8" s="43" t="s">
        <v>41</v>
      </c>
      <c r="K8" s="45" t="s">
        <v>36</v>
      </c>
      <c r="L8" s="46" t="s">
        <v>3</v>
      </c>
      <c r="M8" s="48" t="s">
        <v>43</v>
      </c>
      <c r="N8" s="46" t="s">
        <v>39</v>
      </c>
      <c r="O8" s="50" t="s">
        <v>40</v>
      </c>
      <c r="P8" s="52" t="s">
        <v>45</v>
      </c>
      <c r="Q8" s="53"/>
      <c r="R8" s="53"/>
      <c r="S8" s="53"/>
      <c r="T8" s="53"/>
      <c r="U8" s="53"/>
      <c r="V8" s="53"/>
      <c r="W8" s="54"/>
      <c r="X8" s="48" t="s">
        <v>41</v>
      </c>
      <c r="Z8" s="56"/>
      <c r="AA8" s="37"/>
      <c r="AB8" s="6"/>
    </row>
    <row r="9" ht="14.25" customHeight="1">
      <c r="A9" s="36"/>
      <c r="B9" s="37"/>
      <c r="D9" s="39"/>
      <c r="E9" s="40"/>
      <c r="F9" s="43" t="s">
        <v>48</v>
      </c>
      <c r="G9" s="39" t="s">
        <v>49</v>
      </c>
      <c r="H9" s="58" t="s">
        <v>50</v>
      </c>
      <c r="I9" s="43" t="s">
        <v>51</v>
      </c>
      <c r="K9" s="59" t="s">
        <v>53</v>
      </c>
      <c r="L9" s="60" t="s">
        <v>53</v>
      </c>
      <c r="M9" s="48" t="s">
        <v>48</v>
      </c>
      <c r="N9" s="45" t="s">
        <v>49</v>
      </c>
      <c r="O9" s="61" t="s">
        <v>56</v>
      </c>
      <c r="P9" s="63" t="s">
        <v>57</v>
      </c>
      <c r="Q9" s="64" t="s">
        <v>58</v>
      </c>
      <c r="R9" s="64" t="s">
        <v>57</v>
      </c>
      <c r="S9" s="64" t="s">
        <v>58</v>
      </c>
      <c r="T9" s="64" t="s">
        <v>57</v>
      </c>
      <c r="U9" s="64" t="s">
        <v>58</v>
      </c>
      <c r="V9" s="64" t="s">
        <v>57</v>
      </c>
      <c r="W9" s="64" t="s">
        <v>58</v>
      </c>
      <c r="X9" s="48" t="s">
        <v>51</v>
      </c>
      <c r="Z9" s="56" t="s">
        <v>51</v>
      </c>
      <c r="AA9" s="66" t="s">
        <v>61</v>
      </c>
      <c r="AB9" s="6"/>
    </row>
    <row r="10" ht="14.25" customHeight="1">
      <c r="A10" s="67" t="s">
        <v>63</v>
      </c>
      <c r="B10" s="68" t="s">
        <v>65</v>
      </c>
      <c r="D10" s="69" t="s">
        <v>66</v>
      </c>
      <c r="E10" s="70" t="s">
        <v>67</v>
      </c>
      <c r="F10" s="71">
        <v>125.0</v>
      </c>
      <c r="G10" s="72">
        <v>5400.0</v>
      </c>
      <c r="H10" s="68" t="s">
        <v>69</v>
      </c>
      <c r="I10" s="75">
        <f>(F10/1000)*G10</f>
        <v>675</v>
      </c>
      <c r="K10" s="80" t="s">
        <v>74</v>
      </c>
      <c r="L10" s="70" t="s">
        <v>77</v>
      </c>
      <c r="M10" s="118" t="str">
        <f>IF(K10="","",IF(K10="Biral",IF(VLOOKUP(L10,Biral!B4:O62,5,FALSE)&gt;10,VLOOKUP(L10,Biral!B4:O62,6,FALSE),VLOOKUP(L10,Biral!B4:O62,11,FALSE)),IF(K10="Grundfos",IF(VLOOKUP(L10,Grundfos!B4:O59,5,FALSE)&gt;10,VLOOKUP(L10,Grundfos!B4:O59,6,FALSE),VLOOKUP(L10,Grundfos!B4:O59,11,FALSE)),IF(K10="IMP",IF(VLOOKUP(L10,IMP!B4:O31,5,FALSE)&gt;10,VLOOKUP(L10,IMP!B4:O31,6,FALSE),VLOOKUP(L10,IMP!B4:O31,11,FALSE)),IF(K10="KSB",IF(VLOOKUP(L10,KSB!B4:O97,5,FALSE)&gt;10,VLOOKUP(L10,KSB!B4:O97,6,FALSE),VLOOKUP(L10,KSB!B4:O97,11,FALSE)),IF(K10="Wilo",IF(VLOOKUP(L10,Wilo!B4:O63,5,FALSE)&gt;10,VLOOKUP(L10,Wilo!B4:O63,6,FALSE),VLOOKUP(L10,Wilo!B4:O63,11,FALSE)),IF(K10="sonstige",IF(VLOOKUP(L10,sonstige!B4:O160,5,FALSE)&gt;10,VLOOKUP(L10,sonstige!B4:O160,6,FALSE),VLOOKUP(L10,sonstige!B4:O160,11,FALSE)))))))))</f>
        <v>#N/A</v>
      </c>
      <c r="N10" s="72">
        <v>5400.0</v>
      </c>
      <c r="O10" s="120"/>
      <c r="P10" s="123" t="s">
        <v>116</v>
      </c>
      <c r="Q10" s="125"/>
      <c r="R10" s="125"/>
      <c r="S10" s="125"/>
      <c r="T10" s="125"/>
      <c r="U10" s="125"/>
      <c r="V10" s="125"/>
      <c r="W10" s="126"/>
      <c r="X10" s="118" t="str">
        <f>IF(M10="","",(M10/1000)*N10*IF(K10="Biral",IF(VLOOKUP(L10,Biral!$B$4:$L$137,5,FALSE)&gt;10,(X63),1),(IF(K10="Grundfos",IF(VLOOKUP(L10,Grundfos!$B$4:$L$106,5,FALSE)&gt;10,(X63),1),(IF(K10="IMP",IF(VLOOKUP(L10,IMP!$B$4:$L$56,5,FALSE)&gt;10,(X63),1),(IF(K10="KSB",IF(VLOOKUP(L10,KSB!$B$4:$L$137,5,FALSE)&gt;10,(X63),1),(IF(K10="Wilo",IF(VLOOKUP(L10,Wilo!$B$4:$L$109,5,FALSE)&gt;10,(X63),1),(IF(K10="sonstige",IF(VLOOKUP(L10,sonstige!$B$4:$L$200,5,FALSE)&gt;10,(X63),1),1))))))))))))</f>
        <v>#N/A</v>
      </c>
      <c r="Z10" s="150" t="str">
        <f t="shared" ref="Z10:Z60" si="1">IF(I10="","",IF(X10="","",I10-X10))</f>
        <v>#N/A</v>
      </c>
      <c r="AA10" s="153" t="str">
        <f t="shared" ref="AA10:AA60" si="2">IF(Z10="","",Z10/I10)</f>
        <v>#N/A</v>
      </c>
      <c r="AB10" s="6"/>
    </row>
    <row r="11" ht="14.25" customHeight="1">
      <c r="A11" s="156">
        <v>1.0</v>
      </c>
      <c r="B11" s="157"/>
      <c r="D11" s="159"/>
      <c r="E11" s="160"/>
      <c r="F11" s="161"/>
      <c r="G11" s="162">
        <v>5400.0</v>
      </c>
      <c r="H11" s="163"/>
      <c r="I11" s="164" t="str">
        <f t="shared" ref="I11:I60" si="3">IF(F11="","",(F11/1000)*G11)</f>
        <v/>
      </c>
      <c r="K11" s="166"/>
      <c r="L11" s="160"/>
      <c r="M11" s="191" t="str">
        <f>IF(K11="","",IF(K11="Biral",IF(VLOOKUP(L11,Biral!$B$4:$L$137,5,FALSE)&gt;10,VLOOKUP(L11,Biral!$B$4:$L$137,6,FALSE),VLOOKUP(L11,Biral!$B$4:$L$137,11,FALSE)),IF(K11="Grundfos",IF(VLOOKUP(L11,Grundfos!$B$4:$L$106,5,FALSE)&gt;10,VLOOKUP(L11,Grundfos!$B$4:$L$106,6,FALSE),VLOOKUP(L11,Grundfos!$B$4:$L$106,11,FALSE)),IF(K11="IMP",IF(VLOOKUP(L11,IMP!$B$4:$L$56,5,FALSE)&gt;10,VLOOKUP(L11,IMP!$B$4:$L$56,6,FALSE),VLOOKUP(L11,IMP!$B$4:$L$56,11,FALSE)),IF(K11="KSB",IF(VLOOKUP(L11,KSB!$B$4:$L$137,5,FALSE)&gt;10,VLOOKUP(L11,KSB!$B$4:$L$137,6,FALSE),VLOOKUP(L11,KSB!$B$4:$L$137,11,FALSE)),IF(K11="Wilo",IF(VLOOKUP(L11,Wilo!$B$4:$L$109,5,FALSE)&gt;10,VLOOKUP(L11,Wilo!$B$4:$L$109,6,FALSE),VLOOKUP(L11,Wilo!$B$4:$L$109,11,FALSE)),IF(K11="sonstige",IF(VLOOKUP(L11,sonstige!$B$4:$L$200,5,FALSE)&gt;10,VLOOKUP(L11,sonstige!$B$4:$L$200,6,FALSE),VLOOKUP(L11,sonstige!$B$4:$L$200,11,FALSE)))))))))</f>
        <v/>
      </c>
      <c r="N11" s="192">
        <f t="shared" ref="N11:N60" si="4">IF(G11="","",G11)</f>
        <v>5400</v>
      </c>
      <c r="O11" s="195" t="str">
        <f t="shared" ref="O11:O60" si="5">IF(G11=N11,"-","")</f>
        <v>-</v>
      </c>
      <c r="P11" s="196">
        <v>1.0</v>
      </c>
      <c r="Q11" s="197">
        <v>0.4</v>
      </c>
      <c r="R11" s="197">
        <v>0.75</v>
      </c>
      <c r="S11" s="197">
        <v>0.4</v>
      </c>
      <c r="T11" s="197">
        <v>0.5</v>
      </c>
      <c r="U11" s="197">
        <v>0.1</v>
      </c>
      <c r="V11" s="197">
        <v>0.25</v>
      </c>
      <c r="W11" s="197">
        <v>0.1</v>
      </c>
      <c r="X11" s="209" t="str">
        <f>IF(M11="","",(M11/1000)*N11*IF(K11="Biral",IF(VLOOKUP(L11,Biral!$B$4:$L$137,5,FALSE)&gt;10,(((P11^2.8)*Q11)+((R11^2.8)*S11)+((T11^2.8)*U11)+((V11^2.8)*W11)),1),(IF(K11="Grundfos",IF(VLOOKUP(L11,Grundfos!$B$4:$L$106,5,FALSE)&gt;10,(((P11^2.8)*Q11)+((R11^2.8)*S11)+((T11^2.8)*U11)+((V11^2.8)*W11)),1),(IF(K11="IMP",IF(VLOOKUP(L11,IMP!$B$4:$L$56,5,FALSE)&gt;10,(((P11^2.8)*Q11)+((R11^2.8)*S11)+((T11^2.8)*U11)+((V11^2.8)*W11)),1),(IF(K11="KSB",IF(VLOOKUP(L11,KSB!$B$4:$L$137,5,FALSE)&gt;10,(((P11^2.8)*Q11)+((R11^2.8)*S11)+((T11^2.8)*U11)+((V11^2.8)*W11)),1),(IF(K11="Wilo",IF(VLOOKUP(L11,Wilo!$B$4:$L$109,5,FALSE)&gt;10,(((P11^2.8)*Q11)+((R11^2.8)*S11)+((T11^2.8)*U11)+((V11^2.8)*W11)),1),(IF(K11="sonstige",IF(VLOOKUP(L11,sonstige!$B$4:$L$200,5,FALSE)&gt;10,(((P11^2.8)*Q11)+((R11^2.8)*S11)+((T11^2.8)*U11)+((V11^2.8)*W11)),1),1))))))))))))</f>
        <v/>
      </c>
      <c r="Z11" s="210" t="str">
        <f t="shared" si="1"/>
        <v/>
      </c>
      <c r="AA11" s="211" t="str">
        <f t="shared" si="2"/>
        <v/>
      </c>
      <c r="AB11" s="18" t="str">
        <f t="shared" ref="AB11:AB60" si="6">IF(AA11="","",IF(AA11&gt;80%,"Stromeinsparung sehr hoch -&gt; bitte überprüfen Sie die Angaben",""))</f>
        <v/>
      </c>
    </row>
    <row r="12" ht="14.25" customHeight="1">
      <c r="A12" s="214">
        <v>2.0</v>
      </c>
      <c r="B12" s="157"/>
      <c r="D12" s="159"/>
      <c r="E12" s="160"/>
      <c r="F12" s="161"/>
      <c r="G12" s="162">
        <v>5400.0</v>
      </c>
      <c r="H12" s="163"/>
      <c r="I12" s="164" t="str">
        <f t="shared" si="3"/>
        <v/>
      </c>
      <c r="K12" s="215"/>
      <c r="L12" s="216"/>
      <c r="M12" s="191" t="str">
        <f>IF(K12="","",IF(K12="Biral",IF(VLOOKUP(L12,Biral!$B$4:$L$137,5,FALSE)&gt;10,VLOOKUP(L12,Biral!$B$4:$L$137,6,FALSE),VLOOKUP(L12,Biral!$B$4:$L$137,11,FALSE)),IF(K12="Grundfos",IF(VLOOKUP(L12,Grundfos!$B$4:$L$106,5,FALSE)&gt;10,VLOOKUP(L12,Grundfos!$B$4:$L$106,6,FALSE),VLOOKUP(L12,Grundfos!$B$4:$L$106,11,FALSE)),IF(K12="IMP",IF(VLOOKUP(L12,IMP!$B$4:$L$56,5,FALSE)&gt;10,VLOOKUP(L12,IMP!$B$4:$L$56,6,FALSE),VLOOKUP(L12,IMP!$B$4:$L$56,11,FALSE)),IF(K12="KSB",IF(VLOOKUP(L12,KSB!$B$4:$L$137,5,FALSE)&gt;10,VLOOKUP(L12,KSB!$B$4:$L$137,6,FALSE),VLOOKUP(L12,KSB!$B$4:$L$137,11,FALSE)),IF(K12="Wilo",IF(VLOOKUP(L12,Wilo!$B$4:$L$109,5,FALSE)&gt;10,VLOOKUP(L12,Wilo!$B$4:$L$109,6,FALSE),VLOOKUP(L12,Wilo!$B$4:$L$109,11,FALSE)),IF(K12="sonstige",IF(VLOOKUP(L12,sonstige!$B$4:$L$200,5,FALSE)&gt;10,VLOOKUP(L12,sonstige!$B$4:$L$200,6,FALSE),VLOOKUP(L12,sonstige!$B$4:$L$200,11,FALSE)))))))))</f>
        <v/>
      </c>
      <c r="N12" s="192">
        <f t="shared" si="4"/>
        <v>5400</v>
      </c>
      <c r="O12" s="195" t="str">
        <f t="shared" si="5"/>
        <v>-</v>
      </c>
      <c r="P12" s="196">
        <v>1.0</v>
      </c>
      <c r="Q12" s="197">
        <v>0.4</v>
      </c>
      <c r="R12" s="197">
        <v>0.75</v>
      </c>
      <c r="S12" s="197">
        <v>0.4</v>
      </c>
      <c r="T12" s="197">
        <v>0.5</v>
      </c>
      <c r="U12" s="197">
        <v>0.1</v>
      </c>
      <c r="V12" s="197">
        <v>0.25</v>
      </c>
      <c r="W12" s="197">
        <v>0.1</v>
      </c>
      <c r="X12" s="209" t="str">
        <f>IF(M12="","",(M12/1000)*N12*IF(K12="Biral",IF(VLOOKUP(L12,Biral!$B$4:$L$137,5,FALSE)&gt;10,(((P12^2.8)*Q12)+((R12^2.8)*S12)+((T12^2.8)*U12)+((V12^2.8)*W12)),1),(IF(K12="Grundfos",IF(VLOOKUP(L12,Grundfos!$B$4:$L$106,5,FALSE)&gt;10,(((P12^2.8)*Q12)+((R12^2.8)*S12)+((T12^2.8)*U12)+((V12^2.8)*W12)),1),(IF(K12="IMP",IF(VLOOKUP(L12,IMP!$B$4:$L$56,5,FALSE)&gt;10,(((P12^2.8)*Q12)+((R12^2.8)*S12)+((T12^2.8)*U12)+((V12^2.8)*W12)),1),(IF(K12="KSB",IF(VLOOKUP(L12,KSB!$B$4:$L$137,5,FALSE)&gt;10,(((P12^2.8)*Q12)+((R12^2.8)*S12)+((T12^2.8)*U12)+((V12^2.8)*W12)),1),(IF(K12="Wilo",IF(VLOOKUP(L12,Wilo!$B$4:$L$109,5,FALSE)&gt;10,(((P12^2.8)*Q12)+((R12^2.8)*S12)+((T12^2.8)*U12)+((V12^2.8)*W12)),1),(IF(K12="sonstige",IF(VLOOKUP(L12,sonstige!$B$4:$L$200,5,FALSE)&gt;10,(((P12^2.8)*Q12)+((R12^2.8)*S12)+((T12^2.8)*U12)+((V12^2.8)*W12)),1),1))))))))))))</f>
        <v/>
      </c>
      <c r="Z12" s="210" t="str">
        <f t="shared" si="1"/>
        <v/>
      </c>
      <c r="AA12" s="211" t="str">
        <f t="shared" si="2"/>
        <v/>
      </c>
      <c r="AB12" s="18" t="str">
        <f t="shared" si="6"/>
        <v/>
      </c>
    </row>
    <row r="13" ht="14.25" customHeight="1">
      <c r="A13" s="214">
        <v>3.0</v>
      </c>
      <c r="B13" s="157"/>
      <c r="D13" s="159"/>
      <c r="E13" s="160"/>
      <c r="F13" s="161"/>
      <c r="G13" s="162">
        <v>5400.0</v>
      </c>
      <c r="H13" s="163"/>
      <c r="I13" s="164" t="str">
        <f t="shared" si="3"/>
        <v/>
      </c>
      <c r="K13" s="215"/>
      <c r="L13" s="216"/>
      <c r="M13" s="191" t="str">
        <f>IF(K13="","",IF(K13="Biral",IF(VLOOKUP(L13,Biral!$B$4:$L$137,5,FALSE)&gt;10,VLOOKUP(L13,Biral!$B$4:$L$137,6,FALSE),VLOOKUP(L13,Biral!$B$4:$L$137,11,FALSE)),IF(K13="Grundfos",IF(VLOOKUP(L13,Grundfos!$B$4:$L$106,5,FALSE)&gt;10,VLOOKUP(L13,Grundfos!$B$4:$L$106,6,FALSE),VLOOKUP(L13,Grundfos!$B$4:$L$106,11,FALSE)),IF(K13="IMP",IF(VLOOKUP(L13,IMP!$B$4:$L$56,5,FALSE)&gt;10,VLOOKUP(L13,IMP!$B$4:$L$56,6,FALSE),VLOOKUP(L13,IMP!$B$4:$L$56,11,FALSE)),IF(K13="KSB",IF(VLOOKUP(L13,KSB!$B$4:$L$137,5,FALSE)&gt;10,VLOOKUP(L13,KSB!$B$4:$L$137,6,FALSE),VLOOKUP(L13,KSB!$B$4:$L$137,11,FALSE)),IF(K13="Wilo",IF(VLOOKUP(L13,Wilo!$B$4:$L$109,5,FALSE)&gt;10,VLOOKUP(L13,Wilo!$B$4:$L$109,6,FALSE),VLOOKUP(L13,Wilo!$B$4:$L$109,11,FALSE)),IF(K13="sonstige",IF(VLOOKUP(L13,sonstige!$B$4:$L$200,5,FALSE)&gt;10,VLOOKUP(L13,sonstige!$B$4:$L$200,6,FALSE),VLOOKUP(L13,sonstige!$B$4:$L$200,11,FALSE)))))))))</f>
        <v/>
      </c>
      <c r="N13" s="192">
        <f t="shared" si="4"/>
        <v>5400</v>
      </c>
      <c r="O13" s="195" t="str">
        <f t="shared" si="5"/>
        <v>-</v>
      </c>
      <c r="P13" s="196">
        <v>1.0</v>
      </c>
      <c r="Q13" s="197">
        <v>0.4</v>
      </c>
      <c r="R13" s="197">
        <v>0.75</v>
      </c>
      <c r="S13" s="197">
        <v>0.4</v>
      </c>
      <c r="T13" s="197">
        <v>0.5</v>
      </c>
      <c r="U13" s="197">
        <v>0.1</v>
      </c>
      <c r="V13" s="197">
        <v>0.25</v>
      </c>
      <c r="W13" s="197">
        <v>0.1</v>
      </c>
      <c r="X13" s="209" t="str">
        <f>IF(M13="","",(M13/1000)*N13*IF(K13="Biral",IF(VLOOKUP(L13,Biral!$B$4:$L$137,5,FALSE)&gt;10,(((P13^2.8)*Q13)+((R13^2.8)*S13)+((T13^2.8)*U13)+((V13^2.8)*W13)),1),(IF(K13="Grundfos",IF(VLOOKUP(L13,Grundfos!$B$4:$L$106,5,FALSE)&gt;10,(((P13^2.8)*Q13)+((R13^2.8)*S13)+((T13^2.8)*U13)+((V13^2.8)*W13)),1),(IF(K13="IMP",IF(VLOOKUP(L13,IMP!$B$4:$L$56,5,FALSE)&gt;10,(((P13^2.8)*Q13)+((R13^2.8)*S13)+((T13^2.8)*U13)+((V13^2.8)*W13)),1),(IF(K13="KSB",IF(VLOOKUP(L13,KSB!$B$4:$L$137,5,FALSE)&gt;10,(((P13^2.8)*Q13)+((R13^2.8)*S13)+((T13^2.8)*U13)+((V13^2.8)*W13)),1),(IF(K13="Wilo",IF(VLOOKUP(L13,Wilo!$B$4:$L$109,5,FALSE)&gt;10,(((P13^2.8)*Q13)+((R13^2.8)*S13)+((T13^2.8)*U13)+((V13^2.8)*W13)),1),(IF(K13="sonstige",IF(VLOOKUP(L13,sonstige!$B$4:$L$200,5,FALSE)&gt;10,(((P13^2.8)*Q13)+((R13^2.8)*S13)+((T13^2.8)*U13)+((V13^2.8)*W13)),1),1))))))))))))</f>
        <v/>
      </c>
      <c r="Z13" s="210" t="str">
        <f t="shared" si="1"/>
        <v/>
      </c>
      <c r="AA13" s="211" t="str">
        <f t="shared" si="2"/>
        <v/>
      </c>
      <c r="AB13" s="18" t="str">
        <f t="shared" si="6"/>
        <v/>
      </c>
    </row>
    <row r="14" ht="14.25" customHeight="1">
      <c r="A14" s="214">
        <v>4.0</v>
      </c>
      <c r="B14" s="157"/>
      <c r="D14" s="159"/>
      <c r="E14" s="160"/>
      <c r="F14" s="161"/>
      <c r="G14" s="162">
        <v>5400.0</v>
      </c>
      <c r="H14" s="163"/>
      <c r="I14" s="164" t="str">
        <f t="shared" si="3"/>
        <v/>
      </c>
      <c r="K14" s="215"/>
      <c r="L14" s="216"/>
      <c r="M14" s="191" t="str">
        <f>IF(K14="","",IF(K14="Biral",IF(VLOOKUP(L14,Biral!$B$4:$L$137,5,FALSE)&gt;10,VLOOKUP(L14,Biral!$B$4:$L$137,6,FALSE),VLOOKUP(L14,Biral!$B$4:$L$137,11,FALSE)),IF(K14="Grundfos",IF(VLOOKUP(L14,Grundfos!$B$4:$L$106,5,FALSE)&gt;10,VLOOKUP(L14,Grundfos!$B$4:$L$106,6,FALSE),VLOOKUP(L14,Grundfos!$B$4:$L$106,11,FALSE)),IF(K14="IMP",IF(VLOOKUP(L14,IMP!$B$4:$L$56,5,FALSE)&gt;10,VLOOKUP(L14,IMP!$B$4:$L$56,6,FALSE),VLOOKUP(L14,IMP!$B$4:$L$56,11,FALSE)),IF(K14="KSB",IF(VLOOKUP(L14,KSB!$B$4:$L$137,5,FALSE)&gt;10,VLOOKUP(L14,KSB!$B$4:$L$137,6,FALSE),VLOOKUP(L14,KSB!$B$4:$L$137,11,FALSE)),IF(K14="Wilo",IF(VLOOKUP(L14,Wilo!$B$4:$L$109,5,FALSE)&gt;10,VLOOKUP(L14,Wilo!$B$4:$L$109,6,FALSE),VLOOKUP(L14,Wilo!$B$4:$L$109,11,FALSE)),IF(K14="sonstige",IF(VLOOKUP(L14,sonstige!$B$4:$L$200,5,FALSE)&gt;10,VLOOKUP(L14,sonstige!$B$4:$L$200,6,FALSE),VLOOKUP(L14,sonstige!$B$4:$L$200,11,FALSE)))))))))</f>
        <v/>
      </c>
      <c r="N14" s="192">
        <f t="shared" si="4"/>
        <v>5400</v>
      </c>
      <c r="O14" s="195" t="str">
        <f t="shared" si="5"/>
        <v>-</v>
      </c>
      <c r="P14" s="196">
        <v>1.0</v>
      </c>
      <c r="Q14" s="197">
        <v>0.4</v>
      </c>
      <c r="R14" s="197">
        <v>0.75</v>
      </c>
      <c r="S14" s="197">
        <v>0.4</v>
      </c>
      <c r="T14" s="197">
        <v>0.5</v>
      </c>
      <c r="U14" s="197">
        <v>0.1</v>
      </c>
      <c r="V14" s="197">
        <v>0.25</v>
      </c>
      <c r="W14" s="197">
        <v>0.1</v>
      </c>
      <c r="X14" s="209" t="str">
        <f>IF(M14="","",(M14/1000)*N14*IF(K14="Biral",IF(VLOOKUP(L14,Biral!$B$4:$L$137,5,FALSE)&gt;10,(((P14^2.8)*Q14)+((R14^2.8)*S14)+((T14^2.8)*U14)+((V14^2.8)*W14)),1),(IF(K14="Grundfos",IF(VLOOKUP(L14,Grundfos!$B$4:$L$106,5,FALSE)&gt;10,(((P14^2.8)*Q14)+((R14^2.8)*S14)+((T14^2.8)*U14)+((V14^2.8)*W14)),1),(IF(K14="IMP",IF(VLOOKUP(L14,IMP!$B$4:$L$56,5,FALSE)&gt;10,(((P14^2.8)*Q14)+((R14^2.8)*S14)+((T14^2.8)*U14)+((V14^2.8)*W14)),1),(IF(K14="KSB",IF(VLOOKUP(L14,KSB!$B$4:$L$137,5,FALSE)&gt;10,(((P14^2.8)*Q14)+((R14^2.8)*S14)+((T14^2.8)*U14)+((V14^2.8)*W14)),1),(IF(K14="Wilo",IF(VLOOKUP(L14,Wilo!$B$4:$L$109,5,FALSE)&gt;10,(((P14^2.8)*Q14)+((R14^2.8)*S14)+((T14^2.8)*U14)+((V14^2.8)*W14)),1),(IF(K14="sonstige",IF(VLOOKUP(L14,sonstige!$B$4:$L$200,5,FALSE)&gt;10,(((P14^2.8)*Q14)+((R14^2.8)*S14)+((T14^2.8)*U14)+((V14^2.8)*W14)),1),1))))))))))))</f>
        <v/>
      </c>
      <c r="Z14" s="210" t="str">
        <f t="shared" si="1"/>
        <v/>
      </c>
      <c r="AA14" s="211" t="str">
        <f t="shared" si="2"/>
        <v/>
      </c>
      <c r="AB14" s="18" t="str">
        <f t="shared" si="6"/>
        <v/>
      </c>
    </row>
    <row r="15" ht="14.25" customHeight="1">
      <c r="A15" s="214">
        <v>5.0</v>
      </c>
      <c r="B15" s="157"/>
      <c r="D15" s="159"/>
      <c r="E15" s="160"/>
      <c r="F15" s="161"/>
      <c r="G15" s="162">
        <v>5400.0</v>
      </c>
      <c r="H15" s="163"/>
      <c r="I15" s="164" t="str">
        <f t="shared" si="3"/>
        <v/>
      </c>
      <c r="K15" s="215"/>
      <c r="L15" s="216"/>
      <c r="M15" s="191" t="str">
        <f>IF(K15="","",IF(K15="Biral",IF(VLOOKUP(L15,Biral!$B$4:$L$137,5,FALSE)&gt;10,VLOOKUP(L15,Biral!$B$4:$L$137,6,FALSE),VLOOKUP(L15,Biral!$B$4:$L$137,11,FALSE)),IF(K15="Grundfos",IF(VLOOKUP(L15,Grundfos!$B$4:$L$106,5,FALSE)&gt;10,VLOOKUP(L15,Grundfos!$B$4:$L$106,6,FALSE),VLOOKUP(L15,Grundfos!$B$4:$L$106,11,FALSE)),IF(K15="IMP",IF(VLOOKUP(L15,IMP!$B$4:$L$56,5,FALSE)&gt;10,VLOOKUP(L15,IMP!$B$4:$L$56,6,FALSE),VLOOKUP(L15,IMP!$B$4:$L$56,11,FALSE)),IF(K15="KSB",IF(VLOOKUP(L15,KSB!$B$4:$L$137,5,FALSE)&gt;10,VLOOKUP(L15,KSB!$B$4:$L$137,6,FALSE),VLOOKUP(L15,KSB!$B$4:$L$137,11,FALSE)),IF(K15="Wilo",IF(VLOOKUP(L15,Wilo!$B$4:$L$109,5,FALSE)&gt;10,VLOOKUP(L15,Wilo!$B$4:$L$109,6,FALSE),VLOOKUP(L15,Wilo!$B$4:$L$109,11,FALSE)),IF(K15="sonstige",IF(VLOOKUP(L15,sonstige!$B$4:$L$200,5,FALSE)&gt;10,VLOOKUP(L15,sonstige!$B$4:$L$200,6,FALSE),VLOOKUP(L15,sonstige!$B$4:$L$200,11,FALSE)))))))))</f>
        <v/>
      </c>
      <c r="N15" s="192">
        <f t="shared" si="4"/>
        <v>5400</v>
      </c>
      <c r="O15" s="195" t="str">
        <f t="shared" si="5"/>
        <v>-</v>
      </c>
      <c r="P15" s="196">
        <v>1.0</v>
      </c>
      <c r="Q15" s="197">
        <v>0.4</v>
      </c>
      <c r="R15" s="197">
        <v>0.75</v>
      </c>
      <c r="S15" s="197">
        <v>0.4</v>
      </c>
      <c r="T15" s="197">
        <v>0.5</v>
      </c>
      <c r="U15" s="197">
        <v>0.1</v>
      </c>
      <c r="V15" s="197">
        <v>0.25</v>
      </c>
      <c r="W15" s="197">
        <v>0.1</v>
      </c>
      <c r="X15" s="209" t="str">
        <f>IF(M15="","",(M15/1000)*N15*IF(K15="Biral",IF(VLOOKUP(L15,Biral!$B$4:$L$137,5,FALSE)&gt;10,(((P15^2.8)*Q15)+((R15^2.8)*S15)+((T15^2.8)*U15)+((V15^2.8)*W15)),1),(IF(K15="Grundfos",IF(VLOOKUP(L15,Grundfos!$B$4:$L$106,5,FALSE)&gt;10,(((P15^2.8)*Q15)+((R15^2.8)*S15)+((T15^2.8)*U15)+((V15^2.8)*W15)),1),(IF(K15="IMP",IF(VLOOKUP(L15,IMP!$B$4:$L$56,5,FALSE)&gt;10,(((P15^2.8)*Q15)+((R15^2.8)*S15)+((T15^2.8)*U15)+((V15^2.8)*W15)),1),(IF(K15="KSB",IF(VLOOKUP(L15,KSB!$B$4:$L$137,5,FALSE)&gt;10,(((P15^2.8)*Q15)+((R15^2.8)*S15)+((T15^2.8)*U15)+((V15^2.8)*W15)),1),(IF(K15="Wilo",IF(VLOOKUP(L15,Wilo!$B$4:$L$109,5,FALSE)&gt;10,(((P15^2.8)*Q15)+((R15^2.8)*S15)+((T15^2.8)*U15)+((V15^2.8)*W15)),1),(IF(K15="sonstige",IF(VLOOKUP(L15,sonstige!$B$4:$L$200,5,FALSE)&gt;10,(((P15^2.8)*Q15)+((R15^2.8)*S15)+((T15^2.8)*U15)+((V15^2.8)*W15)),1),1))))))))))))</f>
        <v/>
      </c>
      <c r="Z15" s="210" t="str">
        <f t="shared" si="1"/>
        <v/>
      </c>
      <c r="AA15" s="211" t="str">
        <f t="shared" si="2"/>
        <v/>
      </c>
      <c r="AB15" s="18" t="str">
        <f t="shared" si="6"/>
        <v/>
      </c>
    </row>
    <row r="16" ht="14.25" customHeight="1">
      <c r="A16" s="214">
        <v>6.0</v>
      </c>
      <c r="B16" s="157"/>
      <c r="D16" s="159"/>
      <c r="E16" s="160"/>
      <c r="F16" s="161"/>
      <c r="G16" s="162">
        <v>5400.0</v>
      </c>
      <c r="H16" s="163"/>
      <c r="I16" s="164" t="str">
        <f t="shared" si="3"/>
        <v/>
      </c>
      <c r="K16" s="215"/>
      <c r="L16" s="216"/>
      <c r="M16" s="191" t="str">
        <f>IF(K16="","",IF(K16="Biral",IF(VLOOKUP(L16,Biral!$B$4:$L$137,5,FALSE)&gt;10,VLOOKUP(L16,Biral!$B$4:$L$137,6,FALSE),VLOOKUP(L16,Biral!$B$4:$L$137,11,FALSE)),IF(K16="Grundfos",IF(VLOOKUP(L16,Grundfos!$B$4:$L$106,5,FALSE)&gt;10,VLOOKUP(L16,Grundfos!$B$4:$L$106,6,FALSE),VLOOKUP(L16,Grundfos!$B$4:$L$106,11,FALSE)),IF(K16="IMP",IF(VLOOKUP(L16,IMP!$B$4:$L$56,5,FALSE)&gt;10,VLOOKUP(L16,IMP!$B$4:$L$56,6,FALSE),VLOOKUP(L16,IMP!$B$4:$L$56,11,FALSE)),IF(K16="KSB",IF(VLOOKUP(L16,KSB!$B$4:$L$137,5,FALSE)&gt;10,VLOOKUP(L16,KSB!$B$4:$L$137,6,FALSE),VLOOKUP(L16,KSB!$B$4:$L$137,11,FALSE)),IF(K16="Wilo",IF(VLOOKUP(L16,Wilo!$B$4:$L$109,5,FALSE)&gt;10,VLOOKUP(L16,Wilo!$B$4:$L$109,6,FALSE),VLOOKUP(L16,Wilo!$B$4:$L$109,11,FALSE)),IF(K16="sonstige",IF(VLOOKUP(L16,sonstige!$B$4:$L$200,5,FALSE)&gt;10,VLOOKUP(L16,sonstige!$B$4:$L$200,6,FALSE),VLOOKUP(L16,sonstige!$B$4:$L$200,11,FALSE)))))))))</f>
        <v/>
      </c>
      <c r="N16" s="192">
        <f t="shared" si="4"/>
        <v>5400</v>
      </c>
      <c r="O16" s="195" t="str">
        <f t="shared" si="5"/>
        <v>-</v>
      </c>
      <c r="P16" s="196">
        <v>1.0</v>
      </c>
      <c r="Q16" s="197">
        <v>0.4</v>
      </c>
      <c r="R16" s="197">
        <v>0.75</v>
      </c>
      <c r="S16" s="197">
        <v>0.4</v>
      </c>
      <c r="T16" s="197">
        <v>0.5</v>
      </c>
      <c r="U16" s="197">
        <v>0.1</v>
      </c>
      <c r="V16" s="197">
        <v>0.25</v>
      </c>
      <c r="W16" s="197">
        <v>0.1</v>
      </c>
      <c r="X16" s="209" t="str">
        <f>IF(M16="","",(M16/1000)*N16*IF(K16="Biral",IF(VLOOKUP(L16,Biral!$B$4:$L$137,5,FALSE)&gt;10,(((P16^2.8)*Q16)+((R16^2.8)*S16)+((T16^2.8)*U16)+((V16^2.8)*W16)),1),(IF(K16="Grundfos",IF(VLOOKUP(L16,Grundfos!$B$4:$L$106,5,FALSE)&gt;10,(((P16^2.8)*Q16)+((R16^2.8)*S16)+((T16^2.8)*U16)+((V16^2.8)*W16)),1),(IF(K16="IMP",IF(VLOOKUP(L16,IMP!$B$4:$L$56,5,FALSE)&gt;10,(((P16^2.8)*Q16)+((R16^2.8)*S16)+((T16^2.8)*U16)+((V16^2.8)*W16)),1),(IF(K16="KSB",IF(VLOOKUP(L16,KSB!$B$4:$L$137,5,FALSE)&gt;10,(((P16^2.8)*Q16)+((R16^2.8)*S16)+((T16^2.8)*U16)+((V16^2.8)*W16)),1),(IF(K16="Wilo",IF(VLOOKUP(L16,Wilo!$B$4:$L$109,5,FALSE)&gt;10,(((P16^2.8)*Q16)+((R16^2.8)*S16)+((T16^2.8)*U16)+((V16^2.8)*W16)),1),(IF(K16="sonstige",IF(VLOOKUP(L16,sonstige!$B$4:$L$200,5,FALSE)&gt;10,(((P16^2.8)*Q16)+((R16^2.8)*S16)+((T16^2.8)*U16)+((V16^2.8)*W16)),1),1))))))))))))</f>
        <v/>
      </c>
      <c r="Z16" s="210" t="str">
        <f t="shared" si="1"/>
        <v/>
      </c>
      <c r="AA16" s="211" t="str">
        <f t="shared" si="2"/>
        <v/>
      </c>
      <c r="AB16" s="18" t="str">
        <f t="shared" si="6"/>
        <v/>
      </c>
    </row>
    <row r="17" ht="14.25" customHeight="1">
      <c r="A17" s="214">
        <v>7.0</v>
      </c>
      <c r="B17" s="157"/>
      <c r="D17" s="159"/>
      <c r="E17" s="160"/>
      <c r="F17" s="161"/>
      <c r="G17" s="162">
        <v>5400.0</v>
      </c>
      <c r="H17" s="163"/>
      <c r="I17" s="164" t="str">
        <f t="shared" si="3"/>
        <v/>
      </c>
      <c r="K17" s="215"/>
      <c r="L17" s="216"/>
      <c r="M17" s="191" t="str">
        <f>IF(K17="","",IF(K17="Biral",IF(VLOOKUP(L17,Biral!$B$4:$L$137,5,FALSE)&gt;10,VLOOKUP(L17,Biral!$B$4:$L$137,6,FALSE),VLOOKUP(L17,Biral!$B$4:$L$137,11,FALSE)),IF(K17="Grundfos",IF(VLOOKUP(L17,Grundfos!$B$4:$L$106,5,FALSE)&gt;10,VLOOKUP(L17,Grundfos!$B$4:$L$106,6,FALSE),VLOOKUP(L17,Grundfos!$B$4:$L$106,11,FALSE)),IF(K17="IMP",IF(VLOOKUP(L17,IMP!$B$4:$L$56,5,FALSE)&gt;10,VLOOKUP(L17,IMP!$B$4:$L$56,6,FALSE),VLOOKUP(L17,IMP!$B$4:$L$56,11,FALSE)),IF(K17="KSB",IF(VLOOKUP(L17,KSB!$B$4:$L$137,5,FALSE)&gt;10,VLOOKUP(L17,KSB!$B$4:$L$137,6,FALSE),VLOOKUP(L17,KSB!$B$4:$L$137,11,FALSE)),IF(K17="Wilo",IF(VLOOKUP(L17,Wilo!$B$4:$L$109,5,FALSE)&gt;10,VLOOKUP(L17,Wilo!$B$4:$L$109,6,FALSE),VLOOKUP(L17,Wilo!$B$4:$L$109,11,FALSE)),IF(K17="sonstige",IF(VLOOKUP(L17,sonstige!$B$4:$L$200,5,FALSE)&gt;10,VLOOKUP(L17,sonstige!$B$4:$L$200,6,FALSE),VLOOKUP(L17,sonstige!$B$4:$L$200,11,FALSE)))))))))</f>
        <v/>
      </c>
      <c r="N17" s="192">
        <f t="shared" si="4"/>
        <v>5400</v>
      </c>
      <c r="O17" s="195" t="str">
        <f t="shared" si="5"/>
        <v>-</v>
      </c>
      <c r="P17" s="196">
        <v>1.0</v>
      </c>
      <c r="Q17" s="197">
        <v>0.4</v>
      </c>
      <c r="R17" s="197">
        <v>0.75</v>
      </c>
      <c r="S17" s="197">
        <v>0.4</v>
      </c>
      <c r="T17" s="197">
        <v>0.5</v>
      </c>
      <c r="U17" s="197">
        <v>0.1</v>
      </c>
      <c r="V17" s="197">
        <v>0.25</v>
      </c>
      <c r="W17" s="197">
        <v>0.1</v>
      </c>
      <c r="X17" s="209" t="str">
        <f>IF(M17="","",(M17/1000)*N17*IF(K17="Biral",IF(VLOOKUP(L17,Biral!$B$4:$L$137,5,FALSE)&gt;10,(((P17^2.8)*Q17)+((R17^2.8)*S17)+((T17^2.8)*U17)+((V17^2.8)*W17)),1),(IF(K17="Grundfos",IF(VLOOKUP(L17,Grundfos!$B$4:$L$106,5,FALSE)&gt;10,(((P17^2.8)*Q17)+((R17^2.8)*S17)+((T17^2.8)*U17)+((V17^2.8)*W17)),1),(IF(K17="IMP",IF(VLOOKUP(L17,IMP!$B$4:$L$56,5,FALSE)&gt;10,(((P17^2.8)*Q17)+((R17^2.8)*S17)+((T17^2.8)*U17)+((V17^2.8)*W17)),1),(IF(K17="KSB",IF(VLOOKUP(L17,KSB!$B$4:$L$137,5,FALSE)&gt;10,(((P17^2.8)*Q17)+((R17^2.8)*S17)+((T17^2.8)*U17)+((V17^2.8)*W17)),1),(IF(K17="Wilo",IF(VLOOKUP(L17,Wilo!$B$4:$L$109,5,FALSE)&gt;10,(((P17^2.8)*Q17)+((R17^2.8)*S17)+((T17^2.8)*U17)+((V17^2.8)*W17)),1),(IF(K17="sonstige",IF(VLOOKUP(L17,sonstige!$B$4:$L$200,5,FALSE)&gt;10,(((P17^2.8)*Q17)+((R17^2.8)*S17)+((T17^2.8)*U17)+((V17^2.8)*W17)),1),1))))))))))))</f>
        <v/>
      </c>
      <c r="Z17" s="210" t="str">
        <f t="shared" si="1"/>
        <v/>
      </c>
      <c r="AA17" s="211" t="str">
        <f t="shared" si="2"/>
        <v/>
      </c>
      <c r="AB17" s="18" t="str">
        <f t="shared" si="6"/>
        <v/>
      </c>
    </row>
    <row r="18" ht="14.25" customHeight="1">
      <c r="A18" s="214">
        <v>8.0</v>
      </c>
      <c r="B18" s="157"/>
      <c r="D18" s="159"/>
      <c r="E18" s="160"/>
      <c r="F18" s="161"/>
      <c r="G18" s="162">
        <v>5400.0</v>
      </c>
      <c r="H18" s="163"/>
      <c r="I18" s="164" t="str">
        <f t="shared" si="3"/>
        <v/>
      </c>
      <c r="K18" s="215"/>
      <c r="L18" s="216"/>
      <c r="M18" s="191" t="str">
        <f>IF(K18="","",IF(K18="Biral",IF(VLOOKUP(L18,Biral!$B$4:$L$137,5,FALSE)&gt;10,VLOOKUP(L18,Biral!$B$4:$L$137,6,FALSE),VLOOKUP(L18,Biral!$B$4:$L$137,11,FALSE)),IF(K18="Grundfos",IF(VLOOKUP(L18,Grundfos!$B$4:$L$106,5,FALSE)&gt;10,VLOOKUP(L18,Grundfos!$B$4:$L$106,6,FALSE),VLOOKUP(L18,Grundfos!$B$4:$L$106,11,FALSE)),IF(K18="IMP",IF(VLOOKUP(L18,IMP!$B$4:$L$56,5,FALSE)&gt;10,VLOOKUP(L18,IMP!$B$4:$L$56,6,FALSE),VLOOKUP(L18,IMP!$B$4:$L$56,11,FALSE)),IF(K18="KSB",IF(VLOOKUP(L18,KSB!$B$4:$L$137,5,FALSE)&gt;10,VLOOKUP(L18,KSB!$B$4:$L$137,6,FALSE),VLOOKUP(L18,KSB!$B$4:$L$137,11,FALSE)),IF(K18="Wilo",IF(VLOOKUP(L18,Wilo!$B$4:$L$109,5,FALSE)&gt;10,VLOOKUP(L18,Wilo!$B$4:$L$109,6,FALSE),VLOOKUP(L18,Wilo!$B$4:$L$109,11,FALSE)),IF(K18="sonstige",IF(VLOOKUP(L18,sonstige!$B$4:$L$200,5,FALSE)&gt;10,VLOOKUP(L18,sonstige!$B$4:$L$200,6,FALSE),VLOOKUP(L18,sonstige!$B$4:$L$200,11,FALSE)))))))))</f>
        <v/>
      </c>
      <c r="N18" s="192">
        <f t="shared" si="4"/>
        <v>5400</v>
      </c>
      <c r="O18" s="195" t="str">
        <f t="shared" si="5"/>
        <v>-</v>
      </c>
      <c r="P18" s="196">
        <v>1.0</v>
      </c>
      <c r="Q18" s="197">
        <v>0.4</v>
      </c>
      <c r="R18" s="197">
        <v>0.75</v>
      </c>
      <c r="S18" s="197">
        <v>0.4</v>
      </c>
      <c r="T18" s="197">
        <v>0.5</v>
      </c>
      <c r="U18" s="197">
        <v>0.1</v>
      </c>
      <c r="V18" s="197">
        <v>0.25</v>
      </c>
      <c r="W18" s="197">
        <v>0.1</v>
      </c>
      <c r="X18" s="209" t="str">
        <f>IF(M18="","",(M18/1000)*N18*IF(K18="Biral",IF(VLOOKUP(L18,Biral!$B$4:$L$137,5,FALSE)&gt;10,(((P18^2.8)*Q18)+((R18^2.8)*S18)+((T18^2.8)*U18)+((V18^2.8)*W18)),1),(IF(K18="Grundfos",IF(VLOOKUP(L18,Grundfos!$B$4:$L$106,5,FALSE)&gt;10,(((P18^2.8)*Q18)+((R18^2.8)*S18)+((T18^2.8)*U18)+((V18^2.8)*W18)),1),(IF(K18="IMP",IF(VLOOKUP(L18,IMP!$B$4:$L$56,5,FALSE)&gt;10,(((P18^2.8)*Q18)+((R18^2.8)*S18)+((T18^2.8)*U18)+((V18^2.8)*W18)),1),(IF(K18="KSB",IF(VLOOKUP(L18,KSB!$B$4:$L$137,5,FALSE)&gt;10,(((P18^2.8)*Q18)+((R18^2.8)*S18)+((T18^2.8)*U18)+((V18^2.8)*W18)),1),(IF(K18="Wilo",IF(VLOOKUP(L18,Wilo!$B$4:$L$109,5,FALSE)&gt;10,(((P18^2.8)*Q18)+((R18^2.8)*S18)+((T18^2.8)*U18)+((V18^2.8)*W18)),1),(IF(K18="sonstige",IF(VLOOKUP(L18,sonstige!$B$4:$L$200,5,FALSE)&gt;10,(((P18^2.8)*Q18)+((R18^2.8)*S18)+((T18^2.8)*U18)+((V18^2.8)*W18)),1),1))))))))))))</f>
        <v/>
      </c>
      <c r="Z18" s="210" t="str">
        <f t="shared" si="1"/>
        <v/>
      </c>
      <c r="AA18" s="211" t="str">
        <f t="shared" si="2"/>
        <v/>
      </c>
      <c r="AB18" s="18" t="str">
        <f t="shared" si="6"/>
        <v/>
      </c>
    </row>
    <row r="19" ht="14.25" customHeight="1">
      <c r="A19" s="214">
        <v>9.0</v>
      </c>
      <c r="B19" s="157"/>
      <c r="D19" s="159"/>
      <c r="E19" s="160"/>
      <c r="F19" s="161"/>
      <c r="G19" s="162">
        <v>5400.0</v>
      </c>
      <c r="H19" s="163"/>
      <c r="I19" s="164" t="str">
        <f t="shared" si="3"/>
        <v/>
      </c>
      <c r="K19" s="215"/>
      <c r="L19" s="216"/>
      <c r="M19" s="191" t="str">
        <f>IF(K19="","",IF(K19="Biral",IF(VLOOKUP(L19,Biral!$B$4:$L$137,5,FALSE)&gt;10,VLOOKUP(L19,Biral!$B$4:$L$137,6,FALSE),VLOOKUP(L19,Biral!$B$4:$L$137,11,FALSE)),IF(K19="Grundfos",IF(VLOOKUP(L19,Grundfos!$B$4:$L$106,5,FALSE)&gt;10,VLOOKUP(L19,Grundfos!$B$4:$L$106,6,FALSE),VLOOKUP(L19,Grundfos!$B$4:$L$106,11,FALSE)),IF(K19="IMP",IF(VLOOKUP(L19,IMP!$B$4:$L$56,5,FALSE)&gt;10,VLOOKUP(L19,IMP!$B$4:$L$56,6,FALSE),VLOOKUP(L19,IMP!$B$4:$L$56,11,FALSE)),IF(K19="KSB",IF(VLOOKUP(L19,KSB!$B$4:$L$137,5,FALSE)&gt;10,VLOOKUP(L19,KSB!$B$4:$L$137,6,FALSE),VLOOKUP(L19,KSB!$B$4:$L$137,11,FALSE)),IF(K19="Wilo",IF(VLOOKUP(L19,Wilo!$B$4:$L$109,5,FALSE)&gt;10,VLOOKUP(L19,Wilo!$B$4:$L$109,6,FALSE),VLOOKUP(L19,Wilo!$B$4:$L$109,11,FALSE)),IF(K19="sonstige",IF(VLOOKUP(L19,sonstige!$B$4:$L$200,5,FALSE)&gt;10,VLOOKUP(L19,sonstige!$B$4:$L$200,6,FALSE),VLOOKUP(L19,sonstige!$B$4:$L$200,11,FALSE)))))))))</f>
        <v/>
      </c>
      <c r="N19" s="192">
        <f t="shared" si="4"/>
        <v>5400</v>
      </c>
      <c r="O19" s="195" t="str">
        <f t="shared" si="5"/>
        <v>-</v>
      </c>
      <c r="P19" s="196">
        <v>1.0</v>
      </c>
      <c r="Q19" s="197">
        <v>0.4</v>
      </c>
      <c r="R19" s="197">
        <v>0.75</v>
      </c>
      <c r="S19" s="197">
        <v>0.4</v>
      </c>
      <c r="T19" s="197">
        <v>0.5</v>
      </c>
      <c r="U19" s="197">
        <v>0.1</v>
      </c>
      <c r="V19" s="197">
        <v>0.25</v>
      </c>
      <c r="W19" s="197">
        <v>0.1</v>
      </c>
      <c r="X19" s="209" t="str">
        <f>IF(M19="","",(M19/1000)*N19*IF(K19="Biral",IF(VLOOKUP(L19,Biral!$B$4:$L$137,5,FALSE)&gt;10,(((P19^2.8)*Q19)+((R19^2.8)*S19)+((T19^2.8)*U19)+((V19^2.8)*W19)),1),(IF(K19="Grundfos",IF(VLOOKUP(L19,Grundfos!$B$4:$L$106,5,FALSE)&gt;10,(((P19^2.8)*Q19)+((R19^2.8)*S19)+((T19^2.8)*U19)+((V19^2.8)*W19)),1),(IF(K19="IMP",IF(VLOOKUP(L19,IMP!$B$4:$L$56,5,FALSE)&gt;10,(((P19^2.8)*Q19)+((R19^2.8)*S19)+((T19^2.8)*U19)+((V19^2.8)*W19)),1),(IF(K19="KSB",IF(VLOOKUP(L19,KSB!$B$4:$L$137,5,FALSE)&gt;10,(((P19^2.8)*Q19)+((R19^2.8)*S19)+((T19^2.8)*U19)+((V19^2.8)*W19)),1),(IF(K19="Wilo",IF(VLOOKUP(L19,Wilo!$B$4:$L$109,5,FALSE)&gt;10,(((P19^2.8)*Q19)+((R19^2.8)*S19)+((T19^2.8)*U19)+((V19^2.8)*W19)),1),(IF(K19="sonstige",IF(VLOOKUP(L19,sonstige!$B$4:$L$200,5,FALSE)&gt;10,(((P19^2.8)*Q19)+((R19^2.8)*S19)+((T19^2.8)*U19)+((V19^2.8)*W19)),1),1))))))))))))</f>
        <v/>
      </c>
      <c r="Z19" s="210" t="str">
        <f t="shared" si="1"/>
        <v/>
      </c>
      <c r="AA19" s="211" t="str">
        <f t="shared" si="2"/>
        <v/>
      </c>
      <c r="AB19" s="18" t="str">
        <f t="shared" si="6"/>
        <v/>
      </c>
    </row>
    <row r="20" ht="14.25" customHeight="1">
      <c r="A20" s="214">
        <v>10.0</v>
      </c>
      <c r="B20" s="157"/>
      <c r="D20" s="159"/>
      <c r="E20" s="160"/>
      <c r="F20" s="161"/>
      <c r="G20" s="162">
        <v>5400.0</v>
      </c>
      <c r="H20" s="163"/>
      <c r="I20" s="164" t="str">
        <f t="shared" si="3"/>
        <v/>
      </c>
      <c r="K20" s="215"/>
      <c r="L20" s="216"/>
      <c r="M20" s="191" t="str">
        <f>IF(K20="","",IF(K20="Biral",IF(VLOOKUP(L20,Biral!$B$4:$L$137,5,FALSE)&gt;10,VLOOKUP(L20,Biral!$B$4:$L$137,6,FALSE),VLOOKUP(L20,Biral!$B$4:$L$137,11,FALSE)),IF(K20="Grundfos",IF(VLOOKUP(L20,Grundfos!$B$4:$L$106,5,FALSE)&gt;10,VLOOKUP(L20,Grundfos!$B$4:$L$106,6,FALSE),VLOOKUP(L20,Grundfos!$B$4:$L$106,11,FALSE)),IF(K20="IMP",IF(VLOOKUP(L20,IMP!$B$4:$L$56,5,FALSE)&gt;10,VLOOKUP(L20,IMP!$B$4:$L$56,6,FALSE),VLOOKUP(L20,IMP!$B$4:$L$56,11,FALSE)),IF(K20="KSB",IF(VLOOKUP(L20,KSB!$B$4:$L$137,5,FALSE)&gt;10,VLOOKUP(L20,KSB!$B$4:$L$137,6,FALSE),VLOOKUP(L20,KSB!$B$4:$L$137,11,FALSE)),IF(K20="Wilo",IF(VLOOKUP(L20,Wilo!$B$4:$L$109,5,FALSE)&gt;10,VLOOKUP(L20,Wilo!$B$4:$L$109,6,FALSE),VLOOKUP(L20,Wilo!$B$4:$L$109,11,FALSE)),IF(K20="sonstige",IF(VLOOKUP(L20,sonstige!$B$4:$L$200,5,FALSE)&gt;10,VLOOKUP(L20,sonstige!$B$4:$L$200,6,FALSE),VLOOKUP(L20,sonstige!$B$4:$L$200,11,FALSE)))))))))</f>
        <v/>
      </c>
      <c r="N20" s="192">
        <f t="shared" si="4"/>
        <v>5400</v>
      </c>
      <c r="O20" s="195" t="str">
        <f t="shared" si="5"/>
        <v>-</v>
      </c>
      <c r="P20" s="196">
        <v>1.0</v>
      </c>
      <c r="Q20" s="197">
        <v>0.4</v>
      </c>
      <c r="R20" s="197">
        <v>0.75</v>
      </c>
      <c r="S20" s="197">
        <v>0.4</v>
      </c>
      <c r="T20" s="197">
        <v>0.5</v>
      </c>
      <c r="U20" s="197">
        <v>0.1</v>
      </c>
      <c r="V20" s="197">
        <v>0.25</v>
      </c>
      <c r="W20" s="197">
        <v>0.1</v>
      </c>
      <c r="X20" s="209" t="str">
        <f>IF(M20="","",(M20/1000)*N20*IF(K20="Biral",IF(VLOOKUP(L20,Biral!$B$4:$L$137,5,FALSE)&gt;10,(((P20^2.8)*Q20)+((R20^2.8)*S20)+((T20^2.8)*U20)+((V20^2.8)*W20)),1),(IF(K20="Grundfos",IF(VLOOKUP(L20,Grundfos!$B$4:$L$106,5,FALSE)&gt;10,(((P20^2.8)*Q20)+((R20^2.8)*S20)+((T20^2.8)*U20)+((V20^2.8)*W20)),1),(IF(K20="IMP",IF(VLOOKUP(L20,IMP!$B$4:$L$56,5,FALSE)&gt;10,(((P20^2.8)*Q20)+((R20^2.8)*S20)+((T20^2.8)*U20)+((V20^2.8)*W20)),1),(IF(K20="KSB",IF(VLOOKUP(L20,KSB!$B$4:$L$137,5,FALSE)&gt;10,(((P20^2.8)*Q20)+((R20^2.8)*S20)+((T20^2.8)*U20)+((V20^2.8)*W20)),1),(IF(K20="Wilo",IF(VLOOKUP(L20,Wilo!$B$4:$L$109,5,FALSE)&gt;10,(((P20^2.8)*Q20)+((R20^2.8)*S20)+((T20^2.8)*U20)+((V20^2.8)*W20)),1),(IF(K20="sonstige",IF(VLOOKUP(L20,sonstige!$B$4:$L$200,5,FALSE)&gt;10,(((P20^2.8)*Q20)+((R20^2.8)*S20)+((T20^2.8)*U20)+((V20^2.8)*W20)),1),1))))))))))))</f>
        <v/>
      </c>
      <c r="Z20" s="210" t="str">
        <f t="shared" si="1"/>
        <v/>
      </c>
      <c r="AA20" s="211" t="str">
        <f t="shared" si="2"/>
        <v/>
      </c>
      <c r="AB20" s="18" t="str">
        <f t="shared" si="6"/>
        <v/>
      </c>
    </row>
    <row r="21" ht="14.25" customHeight="1">
      <c r="A21" s="214">
        <v>11.0</v>
      </c>
      <c r="B21" s="205"/>
      <c r="D21" s="230"/>
      <c r="E21" s="216"/>
      <c r="F21" s="237"/>
      <c r="G21" s="162">
        <v>5400.0</v>
      </c>
      <c r="H21" s="163"/>
      <c r="I21" s="164" t="str">
        <f t="shared" si="3"/>
        <v/>
      </c>
      <c r="K21" s="215"/>
      <c r="L21" s="216"/>
      <c r="M21" s="191" t="str">
        <f>IF(K21="","",IF(K21="Biral",IF(VLOOKUP(L21,Biral!$B$4:$L$137,5,FALSE)&gt;10,VLOOKUP(L21,Biral!$B$4:$L$137,6,FALSE),VLOOKUP(L21,Biral!$B$4:$L$137,11,FALSE)),IF(K21="Grundfos",IF(VLOOKUP(L21,Grundfos!$B$4:$L$106,5,FALSE)&gt;10,VLOOKUP(L21,Grundfos!$B$4:$L$106,6,FALSE),VLOOKUP(L21,Grundfos!$B$4:$L$106,11,FALSE)),IF(K21="IMP",IF(VLOOKUP(L21,IMP!$B$4:$L$56,5,FALSE)&gt;10,VLOOKUP(L21,IMP!$B$4:$L$56,6,FALSE),VLOOKUP(L21,IMP!$B$4:$L$56,11,FALSE)),IF(K21="KSB",IF(VLOOKUP(L21,KSB!$B$4:$L$137,5,FALSE)&gt;10,VLOOKUP(L21,KSB!$B$4:$L$137,6,FALSE),VLOOKUP(L21,KSB!$B$4:$L$137,11,FALSE)),IF(K21="Wilo",IF(VLOOKUP(L21,Wilo!$B$4:$L$109,5,FALSE)&gt;10,VLOOKUP(L21,Wilo!$B$4:$L$109,6,FALSE),VLOOKUP(L21,Wilo!$B$4:$L$109,11,FALSE)),IF(K21="sonstige",IF(VLOOKUP(L21,sonstige!$B$4:$L$200,5,FALSE)&gt;10,VLOOKUP(L21,sonstige!$B$4:$L$200,6,FALSE),VLOOKUP(L21,sonstige!$B$4:$L$200,11,FALSE)))))))))</f>
        <v/>
      </c>
      <c r="N21" s="192">
        <f t="shared" si="4"/>
        <v>5400</v>
      </c>
      <c r="O21" s="195" t="str">
        <f t="shared" si="5"/>
        <v>-</v>
      </c>
      <c r="P21" s="196">
        <v>1.0</v>
      </c>
      <c r="Q21" s="197">
        <v>0.4</v>
      </c>
      <c r="R21" s="197">
        <v>0.75</v>
      </c>
      <c r="S21" s="197">
        <v>0.4</v>
      </c>
      <c r="T21" s="197">
        <v>0.5</v>
      </c>
      <c r="U21" s="197">
        <v>0.1</v>
      </c>
      <c r="V21" s="197">
        <v>0.25</v>
      </c>
      <c r="W21" s="197">
        <v>0.1</v>
      </c>
      <c r="X21" s="209" t="str">
        <f>IF(M21="","",(M21/1000)*N21*IF(K21="Biral",IF(VLOOKUP(L21,Biral!$B$4:$L$137,5,FALSE)&gt;10,(((P21^2.8)*Q21)+((R21^2.8)*S21)+((T21^2.8)*U21)+((V21^2.8)*W21)),1),(IF(K21="Grundfos",IF(VLOOKUP(L21,Grundfos!$B$4:$L$106,5,FALSE)&gt;10,(((P21^2.8)*Q21)+((R21^2.8)*S21)+((T21^2.8)*U21)+((V21^2.8)*W21)),1),(IF(K21="IMP",IF(VLOOKUP(L21,IMP!$B$4:$L$56,5,FALSE)&gt;10,(((P21^2.8)*Q21)+((R21^2.8)*S21)+((T21^2.8)*U21)+((V21^2.8)*W21)),1),(IF(K21="KSB",IF(VLOOKUP(L21,KSB!$B$4:$L$137,5,FALSE)&gt;10,(((P21^2.8)*Q21)+((R21^2.8)*S21)+((T21^2.8)*U21)+((V21^2.8)*W21)),1),(IF(K21="Wilo",IF(VLOOKUP(L21,Wilo!$B$4:$L$109,5,FALSE)&gt;10,(((P21^2.8)*Q21)+((R21^2.8)*S21)+((T21^2.8)*U21)+((V21^2.8)*W21)),1),(IF(K21="sonstige",IF(VLOOKUP(L21,sonstige!$B$4:$L$200,5,FALSE)&gt;10,(((P21^2.8)*Q21)+((R21^2.8)*S21)+((T21^2.8)*U21)+((V21^2.8)*W21)),1),1))))))))))))</f>
        <v/>
      </c>
      <c r="Z21" s="210" t="str">
        <f t="shared" si="1"/>
        <v/>
      </c>
      <c r="AA21" s="211" t="str">
        <f t="shared" si="2"/>
        <v/>
      </c>
      <c r="AB21" s="18" t="str">
        <f t="shared" si="6"/>
        <v/>
      </c>
    </row>
    <row r="22" ht="14.25" customHeight="1">
      <c r="A22" s="214">
        <v>12.0</v>
      </c>
      <c r="B22" s="205"/>
      <c r="D22" s="230"/>
      <c r="E22" s="216"/>
      <c r="F22" s="237"/>
      <c r="G22" s="162">
        <v>5400.0</v>
      </c>
      <c r="H22" s="163"/>
      <c r="I22" s="164" t="str">
        <f t="shared" si="3"/>
        <v/>
      </c>
      <c r="K22" s="215"/>
      <c r="L22" s="216"/>
      <c r="M22" s="191" t="str">
        <f>IF(K22="","",IF(K22="Biral",IF(VLOOKUP(L22,Biral!$B$4:$L$137,5,FALSE)&gt;10,VLOOKUP(L22,Biral!$B$4:$L$137,6,FALSE),VLOOKUP(L22,Biral!$B$4:$L$137,11,FALSE)),IF(K22="Grundfos",IF(VLOOKUP(L22,Grundfos!$B$4:$L$106,5,FALSE)&gt;10,VLOOKUP(L22,Grundfos!$B$4:$L$106,6,FALSE),VLOOKUP(L22,Grundfos!$B$4:$L$106,11,FALSE)),IF(K22="IMP",IF(VLOOKUP(L22,IMP!$B$4:$L$56,5,FALSE)&gt;10,VLOOKUP(L22,IMP!$B$4:$L$56,6,FALSE),VLOOKUP(L22,IMP!$B$4:$L$56,11,FALSE)),IF(K22="KSB",IF(VLOOKUP(L22,KSB!$B$4:$L$137,5,FALSE)&gt;10,VLOOKUP(L22,KSB!$B$4:$L$137,6,FALSE),VLOOKUP(L22,KSB!$B$4:$L$137,11,FALSE)),IF(K22="Wilo",IF(VLOOKUP(L22,Wilo!$B$4:$L$109,5,FALSE)&gt;10,VLOOKUP(L22,Wilo!$B$4:$L$109,6,FALSE),VLOOKUP(L22,Wilo!$B$4:$L$109,11,FALSE)),IF(K22="sonstige",IF(VLOOKUP(L22,sonstige!$B$4:$L$200,5,FALSE)&gt;10,VLOOKUP(L22,sonstige!$B$4:$L$200,6,FALSE),VLOOKUP(L22,sonstige!$B$4:$L$200,11,FALSE)))))))))</f>
        <v/>
      </c>
      <c r="N22" s="192">
        <f t="shared" si="4"/>
        <v>5400</v>
      </c>
      <c r="O22" s="195" t="str">
        <f t="shared" si="5"/>
        <v>-</v>
      </c>
      <c r="P22" s="196">
        <v>1.0</v>
      </c>
      <c r="Q22" s="197">
        <v>0.4</v>
      </c>
      <c r="R22" s="197">
        <v>0.75</v>
      </c>
      <c r="S22" s="197">
        <v>0.4</v>
      </c>
      <c r="T22" s="197">
        <v>0.5</v>
      </c>
      <c r="U22" s="197">
        <v>0.1</v>
      </c>
      <c r="V22" s="197">
        <v>0.25</v>
      </c>
      <c r="W22" s="197">
        <v>0.1</v>
      </c>
      <c r="X22" s="209" t="str">
        <f>IF(M22="","",(M22/1000)*N22*IF(K22="Biral",IF(VLOOKUP(L22,Biral!$B$4:$L$137,5,FALSE)&gt;10,(((P22^2.8)*Q22)+((R22^2.8)*S22)+((T22^2.8)*U22)+((V22^2.8)*W22)),1),(IF(K22="Grundfos",IF(VLOOKUP(L22,Grundfos!$B$4:$L$106,5,FALSE)&gt;10,(((P22^2.8)*Q22)+((R22^2.8)*S22)+((T22^2.8)*U22)+((V22^2.8)*W22)),1),(IF(K22="IMP",IF(VLOOKUP(L22,IMP!$B$4:$L$56,5,FALSE)&gt;10,(((P22^2.8)*Q22)+((R22^2.8)*S22)+((T22^2.8)*U22)+((V22^2.8)*W22)),1),(IF(K22="KSB",IF(VLOOKUP(L22,KSB!$B$4:$L$137,5,FALSE)&gt;10,(((P22^2.8)*Q22)+((R22^2.8)*S22)+((T22^2.8)*U22)+((V22^2.8)*W22)),1),(IF(K22="Wilo",IF(VLOOKUP(L22,Wilo!$B$4:$L$109,5,FALSE)&gt;10,(((P22^2.8)*Q22)+((R22^2.8)*S22)+((T22^2.8)*U22)+((V22^2.8)*W22)),1),(IF(K22="sonstige",IF(VLOOKUP(L22,sonstige!$B$4:$L$200,5,FALSE)&gt;10,(((P22^2.8)*Q22)+((R22^2.8)*S22)+((T22^2.8)*U22)+((V22^2.8)*W22)),1),1))))))))))))</f>
        <v/>
      </c>
      <c r="Z22" s="210" t="str">
        <f t="shared" si="1"/>
        <v/>
      </c>
      <c r="AA22" s="211" t="str">
        <f t="shared" si="2"/>
        <v/>
      </c>
      <c r="AB22" s="18" t="str">
        <f t="shared" si="6"/>
        <v/>
      </c>
    </row>
    <row r="23" ht="14.25" customHeight="1">
      <c r="A23" s="214">
        <v>13.0</v>
      </c>
      <c r="B23" s="205"/>
      <c r="D23" s="230"/>
      <c r="E23" s="216"/>
      <c r="F23" s="237"/>
      <c r="G23" s="162">
        <v>5400.0</v>
      </c>
      <c r="H23" s="163"/>
      <c r="I23" s="164" t="str">
        <f t="shared" si="3"/>
        <v/>
      </c>
      <c r="K23" s="215"/>
      <c r="L23" s="216"/>
      <c r="M23" s="191" t="str">
        <f>IF(K23="","",IF(K23="Biral",IF(VLOOKUP(L23,Biral!$B$4:$L$137,5,FALSE)&gt;10,VLOOKUP(L23,Biral!$B$4:$L$137,6,FALSE),VLOOKUP(L23,Biral!$B$4:$L$137,11,FALSE)),IF(K23="Grundfos",IF(VLOOKUP(L23,Grundfos!$B$4:$L$106,5,FALSE)&gt;10,VLOOKUP(L23,Grundfos!$B$4:$L$106,6,FALSE),VLOOKUP(L23,Grundfos!$B$4:$L$106,11,FALSE)),IF(K23="IMP",IF(VLOOKUP(L23,IMP!$B$4:$L$56,5,FALSE)&gt;10,VLOOKUP(L23,IMP!$B$4:$L$56,6,FALSE),VLOOKUP(L23,IMP!$B$4:$L$56,11,FALSE)),IF(K23="KSB",IF(VLOOKUP(L23,KSB!$B$4:$L$137,5,FALSE)&gt;10,VLOOKUP(L23,KSB!$B$4:$L$137,6,FALSE),VLOOKUP(L23,KSB!$B$4:$L$137,11,FALSE)),IF(K23="Wilo",IF(VLOOKUP(L23,Wilo!$B$4:$L$109,5,FALSE)&gt;10,VLOOKUP(L23,Wilo!$B$4:$L$109,6,FALSE),VLOOKUP(L23,Wilo!$B$4:$L$109,11,FALSE)),IF(K23="sonstige",IF(VLOOKUP(L23,sonstige!$B$4:$L$200,5,FALSE)&gt;10,VLOOKUP(L23,sonstige!$B$4:$L$200,6,FALSE),VLOOKUP(L23,sonstige!$B$4:$L$200,11,FALSE)))))))))</f>
        <v/>
      </c>
      <c r="N23" s="192">
        <f t="shared" si="4"/>
        <v>5400</v>
      </c>
      <c r="O23" s="195" t="str">
        <f t="shared" si="5"/>
        <v>-</v>
      </c>
      <c r="P23" s="196">
        <v>1.0</v>
      </c>
      <c r="Q23" s="197">
        <v>0.4</v>
      </c>
      <c r="R23" s="197">
        <v>0.75</v>
      </c>
      <c r="S23" s="197">
        <v>0.4</v>
      </c>
      <c r="T23" s="197">
        <v>0.5</v>
      </c>
      <c r="U23" s="197">
        <v>0.1</v>
      </c>
      <c r="V23" s="197">
        <v>0.25</v>
      </c>
      <c r="W23" s="197">
        <v>0.1</v>
      </c>
      <c r="X23" s="209" t="str">
        <f>IF(M23="","",(M23/1000)*N23*IF(K23="Biral",IF(VLOOKUP(L23,Biral!$B$4:$L$137,5,FALSE)&gt;10,(((P23^2.8)*Q23)+((R23^2.8)*S23)+((T23^2.8)*U23)+((V23^2.8)*W23)),1),(IF(K23="Grundfos",IF(VLOOKUP(L23,Grundfos!$B$4:$L$106,5,FALSE)&gt;10,(((P23^2.8)*Q23)+((R23^2.8)*S23)+((T23^2.8)*U23)+((V23^2.8)*W23)),1),(IF(K23="IMP",IF(VLOOKUP(L23,IMP!$B$4:$L$56,5,FALSE)&gt;10,(((P23^2.8)*Q23)+((R23^2.8)*S23)+((T23^2.8)*U23)+((V23^2.8)*W23)),1),(IF(K23="KSB",IF(VLOOKUP(L23,KSB!$B$4:$L$137,5,FALSE)&gt;10,(((P23^2.8)*Q23)+((R23^2.8)*S23)+((T23^2.8)*U23)+((V23^2.8)*W23)),1),(IF(K23="Wilo",IF(VLOOKUP(L23,Wilo!$B$4:$L$109,5,FALSE)&gt;10,(((P23^2.8)*Q23)+((R23^2.8)*S23)+((T23^2.8)*U23)+((V23^2.8)*W23)),1),(IF(K23="sonstige",IF(VLOOKUP(L23,sonstige!$B$4:$L$200,5,FALSE)&gt;10,(((P23^2.8)*Q23)+((R23^2.8)*S23)+((T23^2.8)*U23)+((V23^2.8)*W23)),1),1))))))))))))</f>
        <v/>
      </c>
      <c r="Z23" s="210" t="str">
        <f t="shared" si="1"/>
        <v/>
      </c>
      <c r="AA23" s="211" t="str">
        <f t="shared" si="2"/>
        <v/>
      </c>
      <c r="AB23" s="18" t="str">
        <f t="shared" si="6"/>
        <v/>
      </c>
    </row>
    <row r="24" ht="14.25" customHeight="1">
      <c r="A24" s="214">
        <v>14.0</v>
      </c>
      <c r="B24" s="205"/>
      <c r="D24" s="230"/>
      <c r="E24" s="216"/>
      <c r="F24" s="237"/>
      <c r="G24" s="162">
        <v>5400.0</v>
      </c>
      <c r="H24" s="163"/>
      <c r="I24" s="164" t="str">
        <f t="shared" si="3"/>
        <v/>
      </c>
      <c r="K24" s="215"/>
      <c r="L24" s="216"/>
      <c r="M24" s="191" t="str">
        <f>IF(K24="","",IF(K24="Biral",IF(VLOOKUP(L24,Biral!$B$4:$L$137,5,FALSE)&gt;10,VLOOKUP(L24,Biral!$B$4:$L$137,6,FALSE),VLOOKUP(L24,Biral!$B$4:$L$137,11,FALSE)),IF(K24="Grundfos",IF(VLOOKUP(L24,Grundfos!$B$4:$L$106,5,FALSE)&gt;10,VLOOKUP(L24,Grundfos!$B$4:$L$106,6,FALSE),VLOOKUP(L24,Grundfos!$B$4:$L$106,11,FALSE)),IF(K24="IMP",IF(VLOOKUP(L24,IMP!$B$4:$L$56,5,FALSE)&gt;10,VLOOKUP(L24,IMP!$B$4:$L$56,6,FALSE),VLOOKUP(L24,IMP!$B$4:$L$56,11,FALSE)),IF(K24="KSB",IF(VLOOKUP(L24,KSB!$B$4:$L$137,5,FALSE)&gt;10,VLOOKUP(L24,KSB!$B$4:$L$137,6,FALSE),VLOOKUP(L24,KSB!$B$4:$L$137,11,FALSE)),IF(K24="Wilo",IF(VLOOKUP(L24,Wilo!$B$4:$L$109,5,FALSE)&gt;10,VLOOKUP(L24,Wilo!$B$4:$L$109,6,FALSE),VLOOKUP(L24,Wilo!$B$4:$L$109,11,FALSE)),IF(K24="sonstige",IF(VLOOKUP(L24,sonstige!$B$4:$L$200,5,FALSE)&gt;10,VLOOKUP(L24,sonstige!$B$4:$L$200,6,FALSE),VLOOKUP(L24,sonstige!$B$4:$L$200,11,FALSE)))))))))</f>
        <v/>
      </c>
      <c r="N24" s="192">
        <f t="shared" si="4"/>
        <v>5400</v>
      </c>
      <c r="O24" s="195" t="str">
        <f t="shared" si="5"/>
        <v>-</v>
      </c>
      <c r="P24" s="196">
        <v>1.0</v>
      </c>
      <c r="Q24" s="197">
        <v>0.4</v>
      </c>
      <c r="R24" s="197">
        <v>0.75</v>
      </c>
      <c r="S24" s="197">
        <v>0.4</v>
      </c>
      <c r="T24" s="197">
        <v>0.5</v>
      </c>
      <c r="U24" s="197">
        <v>0.1</v>
      </c>
      <c r="V24" s="197">
        <v>0.25</v>
      </c>
      <c r="W24" s="197">
        <v>0.1</v>
      </c>
      <c r="X24" s="209" t="str">
        <f>IF(M24="","",(M24/1000)*N24*IF(K24="Biral",IF(VLOOKUP(L24,Biral!$B$4:$L$137,5,FALSE)&gt;10,(((P24^2.8)*Q24)+((R24^2.8)*S24)+((T24^2.8)*U24)+((V24^2.8)*W24)),1),(IF(K24="Grundfos",IF(VLOOKUP(L24,Grundfos!$B$4:$L$106,5,FALSE)&gt;10,(((P24^2.8)*Q24)+((R24^2.8)*S24)+((T24^2.8)*U24)+((V24^2.8)*W24)),1),(IF(K24="IMP",IF(VLOOKUP(L24,IMP!$B$4:$L$56,5,FALSE)&gt;10,(((P24^2.8)*Q24)+((R24^2.8)*S24)+((T24^2.8)*U24)+((V24^2.8)*W24)),1),(IF(K24="KSB",IF(VLOOKUP(L24,KSB!$B$4:$L$137,5,FALSE)&gt;10,(((P24^2.8)*Q24)+((R24^2.8)*S24)+((T24^2.8)*U24)+((V24^2.8)*W24)),1),(IF(K24="Wilo",IF(VLOOKUP(L24,Wilo!$B$4:$L$109,5,FALSE)&gt;10,(((P24^2.8)*Q24)+((R24^2.8)*S24)+((T24^2.8)*U24)+((V24^2.8)*W24)),1),(IF(K24="sonstige",IF(VLOOKUP(L24,sonstige!$B$4:$L$200,5,FALSE)&gt;10,(((P24^2.8)*Q24)+((R24^2.8)*S24)+((T24^2.8)*U24)+((V24^2.8)*W24)),1),1))))))))))))</f>
        <v/>
      </c>
      <c r="Z24" s="210" t="str">
        <f t="shared" si="1"/>
        <v/>
      </c>
      <c r="AA24" s="211" t="str">
        <f t="shared" si="2"/>
        <v/>
      </c>
      <c r="AB24" s="18" t="str">
        <f t="shared" si="6"/>
        <v/>
      </c>
    </row>
    <row r="25" ht="14.25" customHeight="1">
      <c r="A25" s="214">
        <v>15.0</v>
      </c>
      <c r="B25" s="205"/>
      <c r="D25" s="230"/>
      <c r="E25" s="216"/>
      <c r="F25" s="237"/>
      <c r="G25" s="162">
        <v>5400.0</v>
      </c>
      <c r="H25" s="163"/>
      <c r="I25" s="164" t="str">
        <f t="shared" si="3"/>
        <v/>
      </c>
      <c r="K25" s="215"/>
      <c r="L25" s="216"/>
      <c r="M25" s="191" t="str">
        <f>IF(K25="","",IF(K25="Biral",IF(VLOOKUP(L25,Biral!$B$4:$L$137,5,FALSE)&gt;10,VLOOKUP(L25,Biral!$B$4:$L$137,6,FALSE),VLOOKUP(L25,Biral!$B$4:$L$137,11,FALSE)),IF(K25="Grundfos",IF(VLOOKUP(L25,Grundfos!$B$4:$L$106,5,FALSE)&gt;10,VLOOKUP(L25,Grundfos!$B$4:$L$106,6,FALSE),VLOOKUP(L25,Grundfos!$B$4:$L$106,11,FALSE)),IF(K25="IMP",IF(VLOOKUP(L25,IMP!$B$4:$L$56,5,FALSE)&gt;10,VLOOKUP(L25,IMP!$B$4:$L$56,6,FALSE),VLOOKUP(L25,IMP!$B$4:$L$56,11,FALSE)),IF(K25="KSB",IF(VLOOKUP(L25,KSB!$B$4:$L$137,5,FALSE)&gt;10,VLOOKUP(L25,KSB!$B$4:$L$137,6,FALSE),VLOOKUP(L25,KSB!$B$4:$L$137,11,FALSE)),IF(K25="Wilo",IF(VLOOKUP(L25,Wilo!$B$4:$L$109,5,FALSE)&gt;10,VLOOKUP(L25,Wilo!$B$4:$L$109,6,FALSE),VLOOKUP(L25,Wilo!$B$4:$L$109,11,FALSE)),IF(K25="sonstige",IF(VLOOKUP(L25,sonstige!$B$4:$L$200,5,FALSE)&gt;10,VLOOKUP(L25,sonstige!$B$4:$L$200,6,FALSE),VLOOKUP(L25,sonstige!$B$4:$L$200,11,FALSE)))))))))</f>
        <v/>
      </c>
      <c r="N25" s="192">
        <f t="shared" si="4"/>
        <v>5400</v>
      </c>
      <c r="O25" s="195" t="str">
        <f t="shared" si="5"/>
        <v>-</v>
      </c>
      <c r="P25" s="196">
        <v>1.0</v>
      </c>
      <c r="Q25" s="197">
        <v>0.4</v>
      </c>
      <c r="R25" s="197">
        <v>0.75</v>
      </c>
      <c r="S25" s="197">
        <v>0.4</v>
      </c>
      <c r="T25" s="197">
        <v>0.5</v>
      </c>
      <c r="U25" s="197">
        <v>0.1</v>
      </c>
      <c r="V25" s="197">
        <v>0.25</v>
      </c>
      <c r="W25" s="197">
        <v>0.1</v>
      </c>
      <c r="X25" s="209" t="str">
        <f>IF(M25="","",(M25/1000)*N25*IF(K25="Biral",IF(VLOOKUP(L25,Biral!$B$4:$L$137,5,FALSE)&gt;10,(((P25^2.8)*Q25)+((R25^2.8)*S25)+((T25^2.8)*U25)+((V25^2.8)*W25)),1),(IF(K25="Grundfos",IF(VLOOKUP(L25,Grundfos!$B$4:$L$106,5,FALSE)&gt;10,(((P25^2.8)*Q25)+((R25^2.8)*S25)+((T25^2.8)*U25)+((V25^2.8)*W25)),1),(IF(K25="IMP",IF(VLOOKUP(L25,IMP!$B$4:$L$56,5,FALSE)&gt;10,(((P25^2.8)*Q25)+((R25^2.8)*S25)+((T25^2.8)*U25)+((V25^2.8)*W25)),1),(IF(K25="KSB",IF(VLOOKUP(L25,KSB!$B$4:$L$137,5,FALSE)&gt;10,(((P25^2.8)*Q25)+((R25^2.8)*S25)+((T25^2.8)*U25)+((V25^2.8)*W25)),1),(IF(K25="Wilo",IF(VLOOKUP(L25,Wilo!$B$4:$L$109,5,FALSE)&gt;10,(((P25^2.8)*Q25)+((R25^2.8)*S25)+((T25^2.8)*U25)+((V25^2.8)*W25)),1),(IF(K25="sonstige",IF(VLOOKUP(L25,sonstige!$B$4:$L$200,5,FALSE)&gt;10,(((P25^2.8)*Q25)+((R25^2.8)*S25)+((T25^2.8)*U25)+((V25^2.8)*W25)),1),1))))))))))))</f>
        <v/>
      </c>
      <c r="Z25" s="210" t="str">
        <f t="shared" si="1"/>
        <v/>
      </c>
      <c r="AA25" s="211" t="str">
        <f t="shared" si="2"/>
        <v/>
      </c>
      <c r="AB25" s="18" t="str">
        <f t="shared" si="6"/>
        <v/>
      </c>
    </row>
    <row r="26" ht="14.25" customHeight="1">
      <c r="A26" s="214">
        <v>16.0</v>
      </c>
      <c r="B26" s="205"/>
      <c r="D26" s="230"/>
      <c r="E26" s="216"/>
      <c r="F26" s="237"/>
      <c r="G26" s="162">
        <v>5400.0</v>
      </c>
      <c r="H26" s="163"/>
      <c r="I26" s="164" t="str">
        <f t="shared" si="3"/>
        <v/>
      </c>
      <c r="K26" s="215"/>
      <c r="L26" s="216"/>
      <c r="M26" s="191" t="str">
        <f>IF(K26="","",IF(K26="Biral",IF(VLOOKUP(L26,Biral!$B$4:$L$137,5,FALSE)&gt;10,VLOOKUP(L26,Biral!$B$4:$L$137,6,FALSE),VLOOKUP(L26,Biral!$B$4:$L$137,11,FALSE)),IF(K26="Grundfos",IF(VLOOKUP(L26,Grundfos!$B$4:$L$106,5,FALSE)&gt;10,VLOOKUP(L26,Grundfos!$B$4:$L$106,6,FALSE),VLOOKUP(L26,Grundfos!$B$4:$L$106,11,FALSE)),IF(K26="IMP",IF(VLOOKUP(L26,IMP!$B$4:$L$56,5,FALSE)&gt;10,VLOOKUP(L26,IMP!$B$4:$L$56,6,FALSE),VLOOKUP(L26,IMP!$B$4:$L$56,11,FALSE)),IF(K26="KSB",IF(VLOOKUP(L26,KSB!$B$4:$L$137,5,FALSE)&gt;10,VLOOKUP(L26,KSB!$B$4:$L$137,6,FALSE),VLOOKUP(L26,KSB!$B$4:$L$137,11,FALSE)),IF(K26="Wilo",IF(VLOOKUP(L26,Wilo!$B$4:$L$109,5,FALSE)&gt;10,VLOOKUP(L26,Wilo!$B$4:$L$109,6,FALSE),VLOOKUP(L26,Wilo!$B$4:$L$109,11,FALSE)),IF(K26="sonstige",IF(VLOOKUP(L26,sonstige!$B$4:$L$200,5,FALSE)&gt;10,VLOOKUP(L26,sonstige!$B$4:$L$200,6,FALSE),VLOOKUP(L26,sonstige!$B$4:$L$200,11,FALSE)))))))))</f>
        <v/>
      </c>
      <c r="N26" s="192">
        <f t="shared" si="4"/>
        <v>5400</v>
      </c>
      <c r="O26" s="195" t="str">
        <f t="shared" si="5"/>
        <v>-</v>
      </c>
      <c r="P26" s="196">
        <v>1.0</v>
      </c>
      <c r="Q26" s="197">
        <v>0.4</v>
      </c>
      <c r="R26" s="197">
        <v>0.75</v>
      </c>
      <c r="S26" s="197">
        <v>0.4</v>
      </c>
      <c r="T26" s="197">
        <v>0.5</v>
      </c>
      <c r="U26" s="197">
        <v>0.1</v>
      </c>
      <c r="V26" s="197">
        <v>0.25</v>
      </c>
      <c r="W26" s="197">
        <v>0.1</v>
      </c>
      <c r="X26" s="209" t="str">
        <f>IF(M26="","",(M26/1000)*N26*IF(K26="Biral",IF(VLOOKUP(L26,Biral!$B$4:$L$137,5,FALSE)&gt;10,(((P26^2.8)*Q26)+((R26^2.8)*S26)+((T26^2.8)*U26)+((V26^2.8)*W26)),1),(IF(K26="Grundfos",IF(VLOOKUP(L26,Grundfos!$B$4:$L$106,5,FALSE)&gt;10,(((P26^2.8)*Q26)+((R26^2.8)*S26)+((T26^2.8)*U26)+((V26^2.8)*W26)),1),(IF(K26="IMP",IF(VLOOKUP(L26,IMP!$B$4:$L$56,5,FALSE)&gt;10,(((P26^2.8)*Q26)+((R26^2.8)*S26)+((T26^2.8)*U26)+((V26^2.8)*W26)),1),(IF(K26="KSB",IF(VLOOKUP(L26,KSB!$B$4:$L$137,5,FALSE)&gt;10,(((P26^2.8)*Q26)+((R26^2.8)*S26)+((T26^2.8)*U26)+((V26^2.8)*W26)),1),(IF(K26="Wilo",IF(VLOOKUP(L26,Wilo!$B$4:$L$109,5,FALSE)&gt;10,(((P26^2.8)*Q26)+((R26^2.8)*S26)+((T26^2.8)*U26)+((V26^2.8)*W26)),1),(IF(K26="sonstige",IF(VLOOKUP(L26,sonstige!$B$4:$L$200,5,FALSE)&gt;10,(((P26^2.8)*Q26)+((R26^2.8)*S26)+((T26^2.8)*U26)+((V26^2.8)*W26)),1),1))))))))))))</f>
        <v/>
      </c>
      <c r="Z26" s="210" t="str">
        <f t="shared" si="1"/>
        <v/>
      </c>
      <c r="AA26" s="211" t="str">
        <f t="shared" si="2"/>
        <v/>
      </c>
      <c r="AB26" s="18" t="str">
        <f t="shared" si="6"/>
        <v/>
      </c>
    </row>
    <row r="27" ht="14.25" customHeight="1">
      <c r="A27" s="214">
        <v>17.0</v>
      </c>
      <c r="B27" s="205"/>
      <c r="D27" s="230"/>
      <c r="E27" s="216"/>
      <c r="F27" s="237"/>
      <c r="G27" s="162">
        <v>5400.0</v>
      </c>
      <c r="H27" s="163"/>
      <c r="I27" s="164" t="str">
        <f t="shared" si="3"/>
        <v/>
      </c>
      <c r="K27" s="215"/>
      <c r="L27" s="216"/>
      <c r="M27" s="191" t="str">
        <f>IF(K27="","",IF(K27="Biral",IF(VLOOKUP(L27,Biral!$B$4:$L$137,5,FALSE)&gt;10,VLOOKUP(L27,Biral!$B$4:$L$137,6,FALSE),VLOOKUP(L27,Biral!$B$4:$L$137,11,FALSE)),IF(K27="Grundfos",IF(VLOOKUP(L27,Grundfos!$B$4:$L$106,5,FALSE)&gt;10,VLOOKUP(L27,Grundfos!$B$4:$L$106,6,FALSE),VLOOKUP(L27,Grundfos!$B$4:$L$106,11,FALSE)),IF(K27="IMP",IF(VLOOKUP(L27,IMP!$B$4:$L$56,5,FALSE)&gt;10,VLOOKUP(L27,IMP!$B$4:$L$56,6,FALSE),VLOOKUP(L27,IMP!$B$4:$L$56,11,FALSE)),IF(K27="KSB",IF(VLOOKUP(L27,KSB!$B$4:$L$137,5,FALSE)&gt;10,VLOOKUP(L27,KSB!$B$4:$L$137,6,FALSE),VLOOKUP(L27,KSB!$B$4:$L$137,11,FALSE)),IF(K27="Wilo",IF(VLOOKUP(L27,Wilo!$B$4:$L$109,5,FALSE)&gt;10,VLOOKUP(L27,Wilo!$B$4:$L$109,6,FALSE),VLOOKUP(L27,Wilo!$B$4:$L$109,11,FALSE)),IF(K27="sonstige",IF(VLOOKUP(L27,sonstige!$B$4:$L$200,5,FALSE)&gt;10,VLOOKUP(L27,sonstige!$B$4:$L$200,6,FALSE),VLOOKUP(L27,sonstige!$B$4:$L$200,11,FALSE)))))))))</f>
        <v/>
      </c>
      <c r="N27" s="192">
        <f t="shared" si="4"/>
        <v>5400</v>
      </c>
      <c r="O27" s="195" t="str">
        <f t="shared" si="5"/>
        <v>-</v>
      </c>
      <c r="P27" s="196">
        <v>1.0</v>
      </c>
      <c r="Q27" s="197">
        <v>0.4</v>
      </c>
      <c r="R27" s="197">
        <v>0.75</v>
      </c>
      <c r="S27" s="197">
        <v>0.4</v>
      </c>
      <c r="T27" s="197">
        <v>0.5</v>
      </c>
      <c r="U27" s="197">
        <v>0.1</v>
      </c>
      <c r="V27" s="197">
        <v>0.25</v>
      </c>
      <c r="W27" s="197">
        <v>0.1</v>
      </c>
      <c r="X27" s="209" t="str">
        <f>IF(M27="","",(M27/1000)*N27*IF(K27="Biral",IF(VLOOKUP(L27,Biral!$B$4:$L$137,5,FALSE)&gt;10,(((P27^2.8)*Q27)+((R27^2.8)*S27)+((T27^2.8)*U27)+((V27^2.8)*W27)),1),(IF(K27="Grundfos",IF(VLOOKUP(L27,Grundfos!$B$4:$L$106,5,FALSE)&gt;10,(((P27^2.8)*Q27)+((R27^2.8)*S27)+((T27^2.8)*U27)+((V27^2.8)*W27)),1),(IF(K27="IMP",IF(VLOOKUP(L27,IMP!$B$4:$L$56,5,FALSE)&gt;10,(((P27^2.8)*Q27)+((R27^2.8)*S27)+((T27^2.8)*U27)+((V27^2.8)*W27)),1),(IF(K27="KSB",IF(VLOOKUP(L27,KSB!$B$4:$L$137,5,FALSE)&gt;10,(((P27^2.8)*Q27)+((R27^2.8)*S27)+((T27^2.8)*U27)+((V27^2.8)*W27)),1),(IF(K27="Wilo",IF(VLOOKUP(L27,Wilo!$B$4:$L$109,5,FALSE)&gt;10,(((P27^2.8)*Q27)+((R27^2.8)*S27)+((T27^2.8)*U27)+((V27^2.8)*W27)),1),(IF(K27="sonstige",IF(VLOOKUP(L27,sonstige!$B$4:$L$200,5,FALSE)&gt;10,(((P27^2.8)*Q27)+((R27^2.8)*S27)+((T27^2.8)*U27)+((V27^2.8)*W27)),1),1))))))))))))</f>
        <v/>
      </c>
      <c r="Z27" s="210" t="str">
        <f t="shared" si="1"/>
        <v/>
      </c>
      <c r="AA27" s="211" t="str">
        <f t="shared" si="2"/>
        <v/>
      </c>
      <c r="AB27" s="18" t="str">
        <f t="shared" si="6"/>
        <v/>
      </c>
    </row>
    <row r="28" ht="14.25" customHeight="1">
      <c r="A28" s="214">
        <v>18.0</v>
      </c>
      <c r="B28" s="205"/>
      <c r="D28" s="230"/>
      <c r="E28" s="216"/>
      <c r="F28" s="237"/>
      <c r="G28" s="162">
        <v>5400.0</v>
      </c>
      <c r="H28" s="163"/>
      <c r="I28" s="164" t="str">
        <f t="shared" si="3"/>
        <v/>
      </c>
      <c r="K28" s="215"/>
      <c r="L28" s="216"/>
      <c r="M28" s="191" t="str">
        <f>IF(K28="","",IF(K28="Biral",IF(VLOOKUP(L28,Biral!$B$4:$L$137,5,FALSE)&gt;10,VLOOKUP(L28,Biral!$B$4:$L$137,6,FALSE),VLOOKUP(L28,Biral!$B$4:$L$137,11,FALSE)),IF(K28="Grundfos",IF(VLOOKUP(L28,Grundfos!$B$4:$L$106,5,FALSE)&gt;10,VLOOKUP(L28,Grundfos!$B$4:$L$106,6,FALSE),VLOOKUP(L28,Grundfos!$B$4:$L$106,11,FALSE)),IF(K28="IMP",IF(VLOOKUP(L28,IMP!$B$4:$L$56,5,FALSE)&gt;10,VLOOKUP(L28,IMP!$B$4:$L$56,6,FALSE),VLOOKUP(L28,IMP!$B$4:$L$56,11,FALSE)),IF(K28="KSB",IF(VLOOKUP(L28,KSB!$B$4:$L$137,5,FALSE)&gt;10,VLOOKUP(L28,KSB!$B$4:$L$137,6,FALSE),VLOOKUP(L28,KSB!$B$4:$L$137,11,FALSE)),IF(K28="Wilo",IF(VLOOKUP(L28,Wilo!$B$4:$L$109,5,FALSE)&gt;10,VLOOKUP(L28,Wilo!$B$4:$L$109,6,FALSE),VLOOKUP(L28,Wilo!$B$4:$L$109,11,FALSE)),IF(K28="sonstige",IF(VLOOKUP(L28,sonstige!$B$4:$L$200,5,FALSE)&gt;10,VLOOKUP(L28,sonstige!$B$4:$L$200,6,FALSE),VLOOKUP(L28,sonstige!$B$4:$L$200,11,FALSE)))))))))</f>
        <v/>
      </c>
      <c r="N28" s="192">
        <f t="shared" si="4"/>
        <v>5400</v>
      </c>
      <c r="O28" s="195" t="str">
        <f t="shared" si="5"/>
        <v>-</v>
      </c>
      <c r="P28" s="196">
        <v>1.0</v>
      </c>
      <c r="Q28" s="197">
        <v>0.4</v>
      </c>
      <c r="R28" s="197">
        <v>0.75</v>
      </c>
      <c r="S28" s="197">
        <v>0.4</v>
      </c>
      <c r="T28" s="197">
        <v>0.5</v>
      </c>
      <c r="U28" s="197">
        <v>0.1</v>
      </c>
      <c r="V28" s="197">
        <v>0.25</v>
      </c>
      <c r="W28" s="197">
        <v>0.1</v>
      </c>
      <c r="X28" s="209" t="str">
        <f>IF(M28="","",(M28/1000)*N28*IF(K28="Biral",IF(VLOOKUP(L28,Biral!$B$4:$L$137,5,FALSE)&gt;10,(((P28^2.8)*Q28)+((R28^2.8)*S28)+((T28^2.8)*U28)+((V28^2.8)*W28)),1),(IF(K28="Grundfos",IF(VLOOKUP(L28,Grundfos!$B$4:$L$106,5,FALSE)&gt;10,(((P28^2.8)*Q28)+((R28^2.8)*S28)+((T28^2.8)*U28)+((V28^2.8)*W28)),1),(IF(K28="IMP",IF(VLOOKUP(L28,IMP!$B$4:$L$56,5,FALSE)&gt;10,(((P28^2.8)*Q28)+((R28^2.8)*S28)+((T28^2.8)*U28)+((V28^2.8)*W28)),1),(IF(K28="KSB",IF(VLOOKUP(L28,KSB!$B$4:$L$137,5,FALSE)&gt;10,(((P28^2.8)*Q28)+((R28^2.8)*S28)+((T28^2.8)*U28)+((V28^2.8)*W28)),1),(IF(K28="Wilo",IF(VLOOKUP(L28,Wilo!$B$4:$L$109,5,FALSE)&gt;10,(((P28^2.8)*Q28)+((R28^2.8)*S28)+((T28^2.8)*U28)+((V28^2.8)*W28)),1),(IF(K28="sonstige",IF(VLOOKUP(L28,sonstige!$B$4:$L$200,5,FALSE)&gt;10,(((P28^2.8)*Q28)+((R28^2.8)*S28)+((T28^2.8)*U28)+((V28^2.8)*W28)),1),1))))))))))))</f>
        <v/>
      </c>
      <c r="Z28" s="210" t="str">
        <f t="shared" si="1"/>
        <v/>
      </c>
      <c r="AA28" s="211" t="str">
        <f t="shared" si="2"/>
        <v/>
      </c>
      <c r="AB28" s="18" t="str">
        <f t="shared" si="6"/>
        <v/>
      </c>
    </row>
    <row r="29" ht="14.25" customHeight="1">
      <c r="A29" s="214">
        <v>19.0</v>
      </c>
      <c r="B29" s="205"/>
      <c r="D29" s="230"/>
      <c r="E29" s="216"/>
      <c r="F29" s="237"/>
      <c r="G29" s="162">
        <v>5400.0</v>
      </c>
      <c r="H29" s="163"/>
      <c r="I29" s="164" t="str">
        <f t="shared" si="3"/>
        <v/>
      </c>
      <c r="K29" s="215"/>
      <c r="L29" s="216"/>
      <c r="M29" s="191" t="str">
        <f>IF(K29="","",IF(K29="Biral",IF(VLOOKUP(L29,Biral!$B$4:$L$137,5,FALSE)&gt;10,VLOOKUP(L29,Biral!$B$4:$L$137,6,FALSE),VLOOKUP(L29,Biral!$B$4:$L$137,11,FALSE)),IF(K29="Grundfos",IF(VLOOKUP(L29,Grundfos!$B$4:$L$106,5,FALSE)&gt;10,VLOOKUP(L29,Grundfos!$B$4:$L$106,6,FALSE),VLOOKUP(L29,Grundfos!$B$4:$L$106,11,FALSE)),IF(K29="IMP",IF(VLOOKUP(L29,IMP!$B$4:$L$56,5,FALSE)&gt;10,VLOOKUP(L29,IMP!$B$4:$L$56,6,FALSE),VLOOKUP(L29,IMP!$B$4:$L$56,11,FALSE)),IF(K29="KSB",IF(VLOOKUP(L29,KSB!$B$4:$L$137,5,FALSE)&gt;10,VLOOKUP(L29,KSB!$B$4:$L$137,6,FALSE),VLOOKUP(L29,KSB!$B$4:$L$137,11,FALSE)),IF(K29="Wilo",IF(VLOOKUP(L29,Wilo!$B$4:$L$109,5,FALSE)&gt;10,VLOOKUP(L29,Wilo!$B$4:$L$109,6,FALSE),VLOOKUP(L29,Wilo!$B$4:$L$109,11,FALSE)),IF(K29="sonstige",IF(VLOOKUP(L29,sonstige!$B$4:$L$200,5,FALSE)&gt;10,VLOOKUP(L29,sonstige!$B$4:$L$200,6,FALSE),VLOOKUP(L29,sonstige!$B$4:$L$200,11,FALSE)))))))))</f>
        <v/>
      </c>
      <c r="N29" s="192">
        <f t="shared" si="4"/>
        <v>5400</v>
      </c>
      <c r="O29" s="195" t="str">
        <f t="shared" si="5"/>
        <v>-</v>
      </c>
      <c r="P29" s="196">
        <v>1.0</v>
      </c>
      <c r="Q29" s="197">
        <v>0.4</v>
      </c>
      <c r="R29" s="197">
        <v>0.75</v>
      </c>
      <c r="S29" s="197">
        <v>0.4</v>
      </c>
      <c r="T29" s="197">
        <v>0.5</v>
      </c>
      <c r="U29" s="197">
        <v>0.1</v>
      </c>
      <c r="V29" s="197">
        <v>0.25</v>
      </c>
      <c r="W29" s="197">
        <v>0.1</v>
      </c>
      <c r="X29" s="209" t="str">
        <f>IF(M29="","",(M29/1000)*N29*IF(K29="Biral",IF(VLOOKUP(L29,Biral!$B$4:$L$137,5,FALSE)&gt;10,(((P29^2.8)*Q29)+((R29^2.8)*S29)+((T29^2.8)*U29)+((V29^2.8)*W29)),1),(IF(K29="Grundfos",IF(VLOOKUP(L29,Grundfos!$B$4:$L$106,5,FALSE)&gt;10,(((P29^2.8)*Q29)+((R29^2.8)*S29)+((T29^2.8)*U29)+((V29^2.8)*W29)),1),(IF(K29="IMP",IF(VLOOKUP(L29,IMP!$B$4:$L$56,5,FALSE)&gt;10,(((P29^2.8)*Q29)+((R29^2.8)*S29)+((T29^2.8)*U29)+((V29^2.8)*W29)),1),(IF(K29="KSB",IF(VLOOKUP(L29,KSB!$B$4:$L$137,5,FALSE)&gt;10,(((P29^2.8)*Q29)+((R29^2.8)*S29)+((T29^2.8)*U29)+((V29^2.8)*W29)),1),(IF(K29="Wilo",IF(VLOOKUP(L29,Wilo!$B$4:$L$109,5,FALSE)&gt;10,(((P29^2.8)*Q29)+((R29^2.8)*S29)+((T29^2.8)*U29)+((V29^2.8)*W29)),1),(IF(K29="sonstige",IF(VLOOKUP(L29,sonstige!$B$4:$L$200,5,FALSE)&gt;10,(((P29^2.8)*Q29)+((R29^2.8)*S29)+((T29^2.8)*U29)+((V29^2.8)*W29)),1),1))))))))))))</f>
        <v/>
      </c>
      <c r="Z29" s="210" t="str">
        <f t="shared" si="1"/>
        <v/>
      </c>
      <c r="AA29" s="211" t="str">
        <f t="shared" si="2"/>
        <v/>
      </c>
      <c r="AB29" s="18" t="str">
        <f t="shared" si="6"/>
        <v/>
      </c>
    </row>
    <row r="30" ht="14.25" customHeight="1">
      <c r="A30" s="214">
        <v>20.0</v>
      </c>
      <c r="B30" s="205"/>
      <c r="D30" s="230"/>
      <c r="E30" s="216"/>
      <c r="F30" s="237"/>
      <c r="G30" s="162">
        <v>5400.0</v>
      </c>
      <c r="H30" s="163"/>
      <c r="I30" s="164" t="str">
        <f t="shared" si="3"/>
        <v/>
      </c>
      <c r="K30" s="215"/>
      <c r="L30" s="216"/>
      <c r="M30" s="191" t="str">
        <f>IF(K30="","",IF(K30="Biral",IF(VLOOKUP(L30,Biral!$B$4:$L$137,5,FALSE)&gt;10,VLOOKUP(L30,Biral!$B$4:$L$137,6,FALSE),VLOOKUP(L30,Biral!$B$4:$L$137,11,FALSE)),IF(K30="Grundfos",IF(VLOOKUP(L30,Grundfos!$B$4:$L$106,5,FALSE)&gt;10,VLOOKUP(L30,Grundfos!$B$4:$L$106,6,FALSE),VLOOKUP(L30,Grundfos!$B$4:$L$106,11,FALSE)),IF(K30="IMP",IF(VLOOKUP(L30,IMP!$B$4:$L$56,5,FALSE)&gt;10,VLOOKUP(L30,IMP!$B$4:$L$56,6,FALSE),VLOOKUP(L30,IMP!$B$4:$L$56,11,FALSE)),IF(K30="KSB",IF(VLOOKUP(L30,KSB!$B$4:$L$137,5,FALSE)&gt;10,VLOOKUP(L30,KSB!$B$4:$L$137,6,FALSE),VLOOKUP(L30,KSB!$B$4:$L$137,11,FALSE)),IF(K30="Wilo",IF(VLOOKUP(L30,Wilo!$B$4:$L$109,5,FALSE)&gt;10,VLOOKUP(L30,Wilo!$B$4:$L$109,6,FALSE),VLOOKUP(L30,Wilo!$B$4:$L$109,11,FALSE)),IF(K30="sonstige",IF(VLOOKUP(L30,sonstige!$B$4:$L$200,5,FALSE)&gt;10,VLOOKUP(L30,sonstige!$B$4:$L$200,6,FALSE),VLOOKUP(L30,sonstige!$B$4:$L$200,11,FALSE)))))))))</f>
        <v/>
      </c>
      <c r="N30" s="192">
        <f t="shared" si="4"/>
        <v>5400</v>
      </c>
      <c r="O30" s="195" t="str">
        <f t="shared" si="5"/>
        <v>-</v>
      </c>
      <c r="P30" s="196">
        <v>1.0</v>
      </c>
      <c r="Q30" s="197">
        <v>0.4</v>
      </c>
      <c r="R30" s="197">
        <v>0.75</v>
      </c>
      <c r="S30" s="197">
        <v>0.4</v>
      </c>
      <c r="T30" s="197">
        <v>0.5</v>
      </c>
      <c r="U30" s="197">
        <v>0.1</v>
      </c>
      <c r="V30" s="197">
        <v>0.25</v>
      </c>
      <c r="W30" s="197">
        <v>0.1</v>
      </c>
      <c r="X30" s="209" t="str">
        <f>IF(M30="","",(M30/1000)*N30*IF(K30="Biral",IF(VLOOKUP(L30,Biral!$B$4:$L$137,5,FALSE)&gt;10,(((P30^2.8)*Q30)+((R30^2.8)*S30)+((T30^2.8)*U30)+((V30^2.8)*W30)),1),(IF(K30="Grundfos",IF(VLOOKUP(L30,Grundfos!$B$4:$L$106,5,FALSE)&gt;10,(((P30^2.8)*Q30)+((R30^2.8)*S30)+((T30^2.8)*U30)+((V30^2.8)*W30)),1),(IF(K30="IMP",IF(VLOOKUP(L30,IMP!$B$4:$L$56,5,FALSE)&gt;10,(((P30^2.8)*Q30)+((R30^2.8)*S30)+((T30^2.8)*U30)+((V30^2.8)*W30)),1),(IF(K30="KSB",IF(VLOOKUP(L30,KSB!$B$4:$L$137,5,FALSE)&gt;10,(((P30^2.8)*Q30)+((R30^2.8)*S30)+((T30^2.8)*U30)+((V30^2.8)*W30)),1),(IF(K30="Wilo",IF(VLOOKUP(L30,Wilo!$B$4:$L$109,5,FALSE)&gt;10,(((P30^2.8)*Q30)+((R30^2.8)*S30)+((T30^2.8)*U30)+((V30^2.8)*W30)),1),(IF(K30="sonstige",IF(VLOOKUP(L30,sonstige!$B$4:$L$200,5,FALSE)&gt;10,(((P30^2.8)*Q30)+((R30^2.8)*S30)+((T30^2.8)*U30)+((V30^2.8)*W30)),1),1))))))))))))</f>
        <v/>
      </c>
      <c r="Z30" s="210" t="str">
        <f t="shared" si="1"/>
        <v/>
      </c>
      <c r="AA30" s="211" t="str">
        <f t="shared" si="2"/>
        <v/>
      </c>
      <c r="AB30" s="18" t="str">
        <f t="shared" si="6"/>
        <v/>
      </c>
    </row>
    <row r="31" ht="14.25" hidden="1" customHeight="1" outlineLevel="1">
      <c r="A31" s="214">
        <v>21.0</v>
      </c>
      <c r="B31" s="205"/>
      <c r="D31" s="230"/>
      <c r="E31" s="216"/>
      <c r="F31" s="237"/>
      <c r="G31" s="162">
        <v>5400.0</v>
      </c>
      <c r="H31" s="163"/>
      <c r="I31" s="164" t="str">
        <f t="shared" si="3"/>
        <v/>
      </c>
      <c r="K31" s="215"/>
      <c r="L31" s="216"/>
      <c r="M31" s="306" t="str">
        <f>IF(K31="","",IF(K31="Biral",IF(VLOOKUP(L31,Biral!$B$4:$L$137,5,FALSE)&gt;10,VLOOKUP(L31,Biral!$B$4:$L$137,6,FALSE),VLOOKUP(L31,Biral!$B$4:$L$137,11,FALSE)),IF(K31="Grundfos",IF(VLOOKUP(L31,Grundfos!$B$4:$L$106,5,FALSE)&gt;10,VLOOKUP(L31,Grundfos!$B$4:$L$106,6,FALSE),VLOOKUP(L31,Grundfos!$B$4:$L$106,11,FALSE)),IF(K31="IMP",IF(VLOOKUP(L31,IMP!$B$4:$L$56,5,FALSE)&gt;10,VLOOKUP(L31,IMP!$B$4:$L$56,6,FALSE),VLOOKUP(L31,IMP!$B$4:$L$56,11,FALSE)),IF(K31="KSB",IF(VLOOKUP(L31,KSB!$B$4:$L$137,5,FALSE)&gt;10,VLOOKUP(L31,KSB!$B$4:$L$137,6,FALSE),VLOOKUP(L31,KSB!$B$4:$L$137,11,FALSE)),IF(K31="Wilo",IF(VLOOKUP(L31,Wilo!$B$4:$L$109,5,FALSE)&gt;10,VLOOKUP(L31,Wilo!$B$4:$L$109,6,FALSE),VLOOKUP(L31,Wilo!$B$4:$L$109,11,FALSE)),IF(K31="sonstige",IF(VLOOKUP(L31,sonstige!$B$4:$L$200,5,FALSE)&gt;10,VLOOKUP(L31,sonstige!$B$4:$L$200,6,FALSE),VLOOKUP(L31,sonstige!$B$4:$L$200,11,FALSE)))))))))</f>
        <v/>
      </c>
      <c r="N31" s="192">
        <f t="shared" si="4"/>
        <v>5400</v>
      </c>
      <c r="O31" s="195" t="str">
        <f t="shared" si="5"/>
        <v>-</v>
      </c>
      <c r="P31" s="196">
        <v>1.0</v>
      </c>
      <c r="Q31" s="197">
        <v>0.4</v>
      </c>
      <c r="R31" s="197">
        <v>0.75</v>
      </c>
      <c r="S31" s="197">
        <v>0.4</v>
      </c>
      <c r="T31" s="197">
        <v>0.5</v>
      </c>
      <c r="U31" s="197">
        <v>0.1</v>
      </c>
      <c r="V31" s="197">
        <v>0.25</v>
      </c>
      <c r="W31" s="197">
        <v>0.1</v>
      </c>
      <c r="X31" s="209" t="str">
        <f>IF(M31="","",(M31/1000)*N31*IF(K31="Biral",IF(VLOOKUP(L31,Biral!$B$4:$L$137,5,FALSE)&gt;10,(((P31^2.8)*Q31)+((R31^2.8)*S31)+((T31^2.8)*U31)+((V31^2.8)*W31)),1),(IF(K31="Grundfos",IF(VLOOKUP(L31,Grundfos!$B$4:$L$106,5,FALSE)&gt;10,(((P31^2.8)*Q31)+((R31^2.8)*S31)+((T31^2.8)*U31)+((V31^2.8)*W31)),1),(IF(K31="IMP",IF(VLOOKUP(L31,IMP!$B$4:$L$56,5,FALSE)&gt;10,(((P31^2.8)*Q31)+((R31^2.8)*S31)+((T31^2.8)*U31)+((V31^2.8)*W31)),1),(IF(K31="KSB",IF(VLOOKUP(L31,KSB!$B$4:$L$137,5,FALSE)&gt;10,(((P31^2.8)*Q31)+((R31^2.8)*S31)+((T31^2.8)*U31)+((V31^2.8)*W31)),1),(IF(K31="Wilo",IF(VLOOKUP(L31,Wilo!$B$4:$L$109,5,FALSE)&gt;10,(((P31^2.8)*Q31)+((R31^2.8)*S31)+((T31^2.8)*U31)+((V31^2.8)*W31)),1),(IF(K31="sonstige",IF(VLOOKUP(L31,sonstige!$B$4:$L$200,5,FALSE)&gt;10,(((P31^2.8)*Q31)+((R31^2.8)*S31)+((T31^2.8)*U31)+((V31^2.8)*W31)),1),1))))))))))))</f>
        <v/>
      </c>
      <c r="Z31" s="210" t="str">
        <f t="shared" si="1"/>
        <v/>
      </c>
      <c r="AA31" s="211" t="str">
        <f t="shared" si="2"/>
        <v/>
      </c>
      <c r="AB31" s="18" t="str">
        <f t="shared" si="6"/>
        <v/>
      </c>
    </row>
    <row r="32" ht="14.25" hidden="1" customHeight="1" outlineLevel="1">
      <c r="A32" s="214">
        <v>22.0</v>
      </c>
      <c r="B32" s="205"/>
      <c r="D32" s="230"/>
      <c r="E32" s="216"/>
      <c r="F32" s="237"/>
      <c r="G32" s="162">
        <v>5400.0</v>
      </c>
      <c r="H32" s="163"/>
      <c r="I32" s="164" t="str">
        <f t="shared" si="3"/>
        <v/>
      </c>
      <c r="K32" s="215"/>
      <c r="L32" s="216"/>
      <c r="M32" s="306" t="str">
        <f>IF(K32="","",IF(K32="Biral",IF(VLOOKUP(L32,Biral!$B$4:$L$137,5,FALSE)&gt;10,VLOOKUP(L32,Biral!$B$4:$L$137,6,FALSE),VLOOKUP(L32,Biral!$B$4:$L$137,11,FALSE)),IF(K32="Grundfos",IF(VLOOKUP(L32,Grundfos!$B$4:$L$106,5,FALSE)&gt;10,VLOOKUP(L32,Grundfos!$B$4:$L$106,6,FALSE),VLOOKUP(L32,Grundfos!$B$4:$L$106,11,FALSE)),IF(K32="IMP",IF(VLOOKUP(L32,IMP!$B$4:$L$56,5,FALSE)&gt;10,VLOOKUP(L32,IMP!$B$4:$L$56,6,FALSE),VLOOKUP(L32,IMP!$B$4:$L$56,11,FALSE)),IF(K32="KSB",IF(VLOOKUP(L32,KSB!$B$4:$L$137,5,FALSE)&gt;10,VLOOKUP(L32,KSB!$B$4:$L$137,6,FALSE),VLOOKUP(L32,KSB!$B$4:$L$137,11,FALSE)),IF(K32="Wilo",IF(VLOOKUP(L32,Wilo!$B$4:$L$109,5,FALSE)&gt;10,VLOOKUP(L32,Wilo!$B$4:$L$109,6,FALSE),VLOOKUP(L32,Wilo!$B$4:$L$109,11,FALSE)),IF(K32="sonstige",IF(VLOOKUP(L32,sonstige!$B$4:$L$200,5,FALSE)&gt;10,VLOOKUP(L32,sonstige!$B$4:$L$200,6,FALSE),VLOOKUP(L32,sonstige!$B$4:$L$200,11,FALSE)))))))))</f>
        <v/>
      </c>
      <c r="N32" s="192">
        <f t="shared" si="4"/>
        <v>5400</v>
      </c>
      <c r="O32" s="195" t="str">
        <f t="shared" si="5"/>
        <v>-</v>
      </c>
      <c r="P32" s="196">
        <v>1.0</v>
      </c>
      <c r="Q32" s="197">
        <v>0.4</v>
      </c>
      <c r="R32" s="197">
        <v>0.75</v>
      </c>
      <c r="S32" s="197">
        <v>0.4</v>
      </c>
      <c r="T32" s="197">
        <v>0.5</v>
      </c>
      <c r="U32" s="197">
        <v>0.1</v>
      </c>
      <c r="V32" s="197">
        <v>0.25</v>
      </c>
      <c r="W32" s="197">
        <v>0.1</v>
      </c>
      <c r="X32" s="209" t="str">
        <f>IF(M32="","",(M32/1000)*N32*IF(K32="Biral",IF(VLOOKUP(L32,Biral!$B$4:$L$137,5,FALSE)&gt;10,(((P32^2.8)*Q32)+((R32^2.8)*S32)+((T32^2.8)*U32)+((V32^2.8)*W32)),1),(IF(K32="Grundfos",IF(VLOOKUP(L32,Grundfos!$B$4:$L$106,5,FALSE)&gt;10,(((P32^2.8)*Q32)+((R32^2.8)*S32)+((T32^2.8)*U32)+((V32^2.8)*W32)),1),(IF(K32="IMP",IF(VLOOKUP(L32,IMP!$B$4:$L$56,5,FALSE)&gt;10,(((P32^2.8)*Q32)+((R32^2.8)*S32)+((T32^2.8)*U32)+((V32^2.8)*W32)),1),(IF(K32="KSB",IF(VLOOKUP(L32,KSB!$B$4:$L$137,5,FALSE)&gt;10,(((P32^2.8)*Q32)+((R32^2.8)*S32)+((T32^2.8)*U32)+((V32^2.8)*W32)),1),(IF(K32="Wilo",IF(VLOOKUP(L32,Wilo!$B$4:$L$109,5,FALSE)&gt;10,(((P32^2.8)*Q32)+((R32^2.8)*S32)+((T32^2.8)*U32)+((V32^2.8)*W32)),1),(IF(K32="sonstige",IF(VLOOKUP(L32,sonstige!$B$4:$L$200,5,FALSE)&gt;10,(((P32^2.8)*Q32)+((R32^2.8)*S32)+((T32^2.8)*U32)+((V32^2.8)*W32)),1),1))))))))))))</f>
        <v/>
      </c>
      <c r="Z32" s="210" t="str">
        <f t="shared" si="1"/>
        <v/>
      </c>
      <c r="AA32" s="211" t="str">
        <f t="shared" si="2"/>
        <v/>
      </c>
      <c r="AB32" s="18" t="str">
        <f t="shared" si="6"/>
        <v/>
      </c>
    </row>
    <row r="33" ht="14.25" hidden="1" customHeight="1" outlineLevel="1">
      <c r="A33" s="214">
        <v>23.0</v>
      </c>
      <c r="B33" s="205"/>
      <c r="D33" s="230"/>
      <c r="E33" s="216"/>
      <c r="F33" s="237"/>
      <c r="G33" s="162">
        <v>5400.0</v>
      </c>
      <c r="H33" s="163"/>
      <c r="I33" s="164" t="str">
        <f t="shared" si="3"/>
        <v/>
      </c>
      <c r="K33" s="215"/>
      <c r="L33" s="216"/>
      <c r="M33" s="306" t="str">
        <f>IF(K33="","",IF(K33="Biral",IF(VLOOKUP(L33,Biral!$B$4:$L$137,5,FALSE)&gt;10,VLOOKUP(L33,Biral!$B$4:$L$137,6,FALSE),VLOOKUP(L33,Biral!$B$4:$L$137,11,FALSE)),IF(K33="Grundfos",IF(VLOOKUP(L33,Grundfos!$B$4:$L$106,5,FALSE)&gt;10,VLOOKUP(L33,Grundfos!$B$4:$L$106,6,FALSE),VLOOKUP(L33,Grundfos!$B$4:$L$106,11,FALSE)),IF(K33="IMP",IF(VLOOKUP(L33,IMP!$B$4:$L$56,5,FALSE)&gt;10,VLOOKUP(L33,IMP!$B$4:$L$56,6,FALSE),VLOOKUP(L33,IMP!$B$4:$L$56,11,FALSE)),IF(K33="KSB",IF(VLOOKUP(L33,KSB!$B$4:$L$137,5,FALSE)&gt;10,VLOOKUP(L33,KSB!$B$4:$L$137,6,FALSE),VLOOKUP(L33,KSB!$B$4:$L$137,11,FALSE)),IF(K33="Wilo",IF(VLOOKUP(L33,Wilo!$B$4:$L$109,5,FALSE)&gt;10,VLOOKUP(L33,Wilo!$B$4:$L$109,6,FALSE),VLOOKUP(L33,Wilo!$B$4:$L$109,11,FALSE)),IF(K33="sonstige",IF(VLOOKUP(L33,sonstige!$B$4:$L$200,5,FALSE)&gt;10,VLOOKUP(L33,sonstige!$B$4:$L$200,6,FALSE),VLOOKUP(L33,sonstige!$B$4:$L$200,11,FALSE)))))))))</f>
        <v/>
      </c>
      <c r="N33" s="192">
        <f t="shared" si="4"/>
        <v>5400</v>
      </c>
      <c r="O33" s="195" t="str">
        <f t="shared" si="5"/>
        <v>-</v>
      </c>
      <c r="P33" s="196">
        <v>1.0</v>
      </c>
      <c r="Q33" s="197">
        <v>0.4</v>
      </c>
      <c r="R33" s="197">
        <v>0.75</v>
      </c>
      <c r="S33" s="197">
        <v>0.4</v>
      </c>
      <c r="T33" s="197">
        <v>0.5</v>
      </c>
      <c r="U33" s="197">
        <v>0.1</v>
      </c>
      <c r="V33" s="197">
        <v>0.25</v>
      </c>
      <c r="W33" s="197">
        <v>0.1</v>
      </c>
      <c r="X33" s="209" t="str">
        <f>IF(M33="","",(M33/1000)*N33*IF(K33="Biral",IF(VLOOKUP(L33,Biral!$B$4:$L$137,5,FALSE)&gt;10,(((P33^2.8)*Q33)+((R33^2.8)*S33)+((T33^2.8)*U33)+((V33^2.8)*W33)),1),(IF(K33="Grundfos",IF(VLOOKUP(L33,Grundfos!$B$4:$L$106,5,FALSE)&gt;10,(((P33^2.8)*Q33)+((R33^2.8)*S33)+((T33^2.8)*U33)+((V33^2.8)*W33)),1),(IF(K33="IMP",IF(VLOOKUP(L33,IMP!$B$4:$L$56,5,FALSE)&gt;10,(((P33^2.8)*Q33)+((R33^2.8)*S33)+((T33^2.8)*U33)+((V33^2.8)*W33)),1),(IF(K33="KSB",IF(VLOOKUP(L33,KSB!$B$4:$L$137,5,FALSE)&gt;10,(((P33^2.8)*Q33)+((R33^2.8)*S33)+((T33^2.8)*U33)+((V33^2.8)*W33)),1),(IF(K33="Wilo",IF(VLOOKUP(L33,Wilo!$B$4:$L$109,5,FALSE)&gt;10,(((P33^2.8)*Q33)+((R33^2.8)*S33)+((T33^2.8)*U33)+((V33^2.8)*W33)),1),(IF(K33="sonstige",IF(VLOOKUP(L33,sonstige!$B$4:$L$200,5,FALSE)&gt;10,(((P33^2.8)*Q33)+((R33^2.8)*S33)+((T33^2.8)*U33)+((V33^2.8)*W33)),1),1))))))))))))</f>
        <v/>
      </c>
      <c r="Z33" s="210" t="str">
        <f t="shared" si="1"/>
        <v/>
      </c>
      <c r="AA33" s="211" t="str">
        <f t="shared" si="2"/>
        <v/>
      </c>
      <c r="AB33" s="18" t="str">
        <f t="shared" si="6"/>
        <v/>
      </c>
    </row>
    <row r="34" ht="14.25" hidden="1" customHeight="1" outlineLevel="1">
      <c r="A34" s="214">
        <v>24.0</v>
      </c>
      <c r="B34" s="205"/>
      <c r="D34" s="230"/>
      <c r="E34" s="216"/>
      <c r="F34" s="237"/>
      <c r="G34" s="162">
        <v>5400.0</v>
      </c>
      <c r="H34" s="163"/>
      <c r="I34" s="164" t="str">
        <f t="shared" si="3"/>
        <v/>
      </c>
      <c r="K34" s="215"/>
      <c r="L34" s="216"/>
      <c r="M34" s="306" t="str">
        <f>IF(K34="","",IF(K34="Biral",IF(VLOOKUP(L34,Biral!$B$4:$L$137,5,FALSE)&gt;10,VLOOKUP(L34,Biral!$B$4:$L$137,6,FALSE),VLOOKUP(L34,Biral!$B$4:$L$137,11,FALSE)),IF(K34="Grundfos",IF(VLOOKUP(L34,Grundfos!$B$4:$L$106,5,FALSE)&gt;10,VLOOKUP(L34,Grundfos!$B$4:$L$106,6,FALSE),VLOOKUP(L34,Grundfos!$B$4:$L$106,11,FALSE)),IF(K34="IMP",IF(VLOOKUP(L34,IMP!$B$4:$L$56,5,FALSE)&gt;10,VLOOKUP(L34,IMP!$B$4:$L$56,6,FALSE),VLOOKUP(L34,IMP!$B$4:$L$56,11,FALSE)),IF(K34="KSB",IF(VLOOKUP(L34,KSB!$B$4:$L$137,5,FALSE)&gt;10,VLOOKUP(L34,KSB!$B$4:$L$137,6,FALSE),VLOOKUP(L34,KSB!$B$4:$L$137,11,FALSE)),IF(K34="Wilo",IF(VLOOKUP(L34,Wilo!$B$4:$L$109,5,FALSE)&gt;10,VLOOKUP(L34,Wilo!$B$4:$L$109,6,FALSE),VLOOKUP(L34,Wilo!$B$4:$L$109,11,FALSE)),IF(K34="sonstige",IF(VLOOKUP(L34,sonstige!$B$4:$L$200,5,FALSE)&gt;10,VLOOKUP(L34,sonstige!$B$4:$L$200,6,FALSE),VLOOKUP(L34,sonstige!$B$4:$L$200,11,FALSE)))))))))</f>
        <v/>
      </c>
      <c r="N34" s="192">
        <f t="shared" si="4"/>
        <v>5400</v>
      </c>
      <c r="O34" s="195" t="str">
        <f t="shared" si="5"/>
        <v>-</v>
      </c>
      <c r="P34" s="196">
        <v>1.0</v>
      </c>
      <c r="Q34" s="197">
        <v>0.4</v>
      </c>
      <c r="R34" s="197">
        <v>0.75</v>
      </c>
      <c r="S34" s="197">
        <v>0.4</v>
      </c>
      <c r="T34" s="197">
        <v>0.5</v>
      </c>
      <c r="U34" s="197">
        <v>0.1</v>
      </c>
      <c r="V34" s="197">
        <v>0.25</v>
      </c>
      <c r="W34" s="197">
        <v>0.1</v>
      </c>
      <c r="X34" s="209" t="str">
        <f>IF(M34="","",(M34/1000)*N34*IF(K34="Biral",IF(VLOOKUP(L34,Biral!$B$4:$L$137,5,FALSE)&gt;10,(((P34^2.8)*Q34)+((R34^2.8)*S34)+((T34^2.8)*U34)+((V34^2.8)*W34)),1),(IF(K34="Grundfos",IF(VLOOKUP(L34,Grundfos!$B$4:$L$106,5,FALSE)&gt;10,(((P34^2.8)*Q34)+((R34^2.8)*S34)+((T34^2.8)*U34)+((V34^2.8)*W34)),1),(IF(K34="IMP",IF(VLOOKUP(L34,IMP!$B$4:$L$56,5,FALSE)&gt;10,(((P34^2.8)*Q34)+((R34^2.8)*S34)+((T34^2.8)*U34)+((V34^2.8)*W34)),1),(IF(K34="KSB",IF(VLOOKUP(L34,KSB!$B$4:$L$137,5,FALSE)&gt;10,(((P34^2.8)*Q34)+((R34^2.8)*S34)+((T34^2.8)*U34)+((V34^2.8)*W34)),1),(IF(K34="Wilo",IF(VLOOKUP(L34,Wilo!$B$4:$L$109,5,FALSE)&gt;10,(((P34^2.8)*Q34)+((R34^2.8)*S34)+((T34^2.8)*U34)+((V34^2.8)*W34)),1),(IF(K34="sonstige",IF(VLOOKUP(L34,sonstige!$B$4:$L$200,5,FALSE)&gt;10,(((P34^2.8)*Q34)+((R34^2.8)*S34)+((T34^2.8)*U34)+((V34^2.8)*W34)),1),1))))))))))))</f>
        <v/>
      </c>
      <c r="Z34" s="210" t="str">
        <f t="shared" si="1"/>
        <v/>
      </c>
      <c r="AA34" s="211" t="str">
        <f t="shared" si="2"/>
        <v/>
      </c>
      <c r="AB34" s="18" t="str">
        <f t="shared" si="6"/>
        <v/>
      </c>
    </row>
    <row r="35" ht="14.25" hidden="1" customHeight="1" outlineLevel="1">
      <c r="A35" s="214">
        <v>25.0</v>
      </c>
      <c r="B35" s="205"/>
      <c r="D35" s="230"/>
      <c r="E35" s="216"/>
      <c r="F35" s="237"/>
      <c r="G35" s="162">
        <v>5400.0</v>
      </c>
      <c r="H35" s="163"/>
      <c r="I35" s="164" t="str">
        <f t="shared" si="3"/>
        <v/>
      </c>
      <c r="K35" s="215"/>
      <c r="L35" s="216"/>
      <c r="M35" s="306" t="str">
        <f>IF(K35="","",IF(K35="Biral",IF(VLOOKUP(L35,Biral!$B$4:$L$137,5,FALSE)&gt;10,VLOOKUP(L35,Biral!$B$4:$L$137,6,FALSE),VLOOKUP(L35,Biral!$B$4:$L$137,11,FALSE)),IF(K35="Grundfos",IF(VLOOKUP(L35,Grundfos!$B$4:$L$106,5,FALSE)&gt;10,VLOOKUP(L35,Grundfos!$B$4:$L$106,6,FALSE),VLOOKUP(L35,Grundfos!$B$4:$L$106,11,FALSE)),IF(K35="IMP",IF(VLOOKUP(L35,IMP!$B$4:$L$56,5,FALSE)&gt;10,VLOOKUP(L35,IMP!$B$4:$L$56,6,FALSE),VLOOKUP(L35,IMP!$B$4:$L$56,11,FALSE)),IF(K35="KSB",IF(VLOOKUP(L35,KSB!$B$4:$L$137,5,FALSE)&gt;10,VLOOKUP(L35,KSB!$B$4:$L$137,6,FALSE),VLOOKUP(L35,KSB!$B$4:$L$137,11,FALSE)),IF(K35="Wilo",IF(VLOOKUP(L35,Wilo!$B$4:$L$109,5,FALSE)&gt;10,VLOOKUP(L35,Wilo!$B$4:$L$109,6,FALSE),VLOOKUP(L35,Wilo!$B$4:$L$109,11,FALSE)),IF(K35="sonstige",IF(VLOOKUP(L35,sonstige!$B$4:$L$200,5,FALSE)&gt;10,VLOOKUP(L35,sonstige!$B$4:$L$200,6,FALSE),VLOOKUP(L35,sonstige!$B$4:$L$200,11,FALSE)))))))))</f>
        <v/>
      </c>
      <c r="N35" s="192">
        <f t="shared" si="4"/>
        <v>5400</v>
      </c>
      <c r="O35" s="195" t="str">
        <f t="shared" si="5"/>
        <v>-</v>
      </c>
      <c r="P35" s="196">
        <v>1.0</v>
      </c>
      <c r="Q35" s="197">
        <v>0.4</v>
      </c>
      <c r="R35" s="197">
        <v>0.75</v>
      </c>
      <c r="S35" s="197">
        <v>0.4</v>
      </c>
      <c r="T35" s="197">
        <v>0.5</v>
      </c>
      <c r="U35" s="197">
        <v>0.1</v>
      </c>
      <c r="V35" s="197">
        <v>0.25</v>
      </c>
      <c r="W35" s="197">
        <v>0.1</v>
      </c>
      <c r="X35" s="209" t="str">
        <f>IF(M35="","",(M35/1000)*N35*IF(K35="Biral",IF(VLOOKUP(L35,Biral!$B$4:$L$137,5,FALSE)&gt;10,(((P35^2.8)*Q35)+((R35^2.8)*S35)+((T35^2.8)*U35)+((V35^2.8)*W35)),1),(IF(K35="Grundfos",IF(VLOOKUP(L35,Grundfos!$B$4:$L$106,5,FALSE)&gt;10,(((P35^2.8)*Q35)+((R35^2.8)*S35)+((T35^2.8)*U35)+((V35^2.8)*W35)),1),(IF(K35="IMP",IF(VLOOKUP(L35,IMP!$B$4:$L$56,5,FALSE)&gt;10,(((P35^2.8)*Q35)+((R35^2.8)*S35)+((T35^2.8)*U35)+((V35^2.8)*W35)),1),(IF(K35="KSB",IF(VLOOKUP(L35,KSB!$B$4:$L$137,5,FALSE)&gt;10,(((P35^2.8)*Q35)+((R35^2.8)*S35)+((T35^2.8)*U35)+((V35^2.8)*W35)),1),(IF(K35="Wilo",IF(VLOOKUP(L35,Wilo!$B$4:$L$109,5,FALSE)&gt;10,(((P35^2.8)*Q35)+((R35^2.8)*S35)+((T35^2.8)*U35)+((V35^2.8)*W35)),1),(IF(K35="sonstige",IF(VLOOKUP(L35,sonstige!$B$4:$L$200,5,FALSE)&gt;10,(((P35^2.8)*Q35)+((R35^2.8)*S35)+((T35^2.8)*U35)+((V35^2.8)*W35)),1),1))))))))))))</f>
        <v/>
      </c>
      <c r="Z35" s="210" t="str">
        <f t="shared" si="1"/>
        <v/>
      </c>
      <c r="AA35" s="211" t="str">
        <f t="shared" si="2"/>
        <v/>
      </c>
      <c r="AB35" s="18" t="str">
        <f t="shared" si="6"/>
        <v/>
      </c>
    </row>
    <row r="36" ht="14.25" hidden="1" customHeight="1" outlineLevel="1">
      <c r="A36" s="214">
        <v>26.0</v>
      </c>
      <c r="B36" s="205"/>
      <c r="D36" s="230"/>
      <c r="E36" s="216"/>
      <c r="F36" s="237"/>
      <c r="G36" s="162">
        <v>5400.0</v>
      </c>
      <c r="H36" s="163"/>
      <c r="I36" s="164" t="str">
        <f t="shared" si="3"/>
        <v/>
      </c>
      <c r="K36" s="215"/>
      <c r="L36" s="216"/>
      <c r="M36" s="306" t="str">
        <f>IF(K36="","",IF(K36="Biral",IF(VLOOKUP(L36,Biral!$B$4:$L$137,5,FALSE)&gt;10,VLOOKUP(L36,Biral!$B$4:$L$137,6,FALSE),VLOOKUP(L36,Biral!$B$4:$L$137,11,FALSE)),IF(K36="Grundfos",IF(VLOOKUP(L36,Grundfos!$B$4:$L$106,5,FALSE)&gt;10,VLOOKUP(L36,Grundfos!$B$4:$L$106,6,FALSE),VLOOKUP(L36,Grundfos!$B$4:$L$106,11,FALSE)),IF(K36="IMP",IF(VLOOKUP(L36,IMP!$B$4:$L$56,5,FALSE)&gt;10,VLOOKUP(L36,IMP!$B$4:$L$56,6,FALSE),VLOOKUP(L36,IMP!$B$4:$L$56,11,FALSE)),IF(K36="KSB",IF(VLOOKUP(L36,KSB!$B$4:$L$137,5,FALSE)&gt;10,VLOOKUP(L36,KSB!$B$4:$L$137,6,FALSE),VLOOKUP(L36,KSB!$B$4:$L$137,11,FALSE)),IF(K36="Wilo",IF(VLOOKUP(L36,Wilo!$B$4:$L$109,5,FALSE)&gt;10,VLOOKUP(L36,Wilo!$B$4:$L$109,6,FALSE),VLOOKUP(L36,Wilo!$B$4:$L$109,11,FALSE)),IF(K36="sonstige",IF(VLOOKUP(L36,sonstige!$B$4:$L$200,5,FALSE)&gt;10,VLOOKUP(L36,sonstige!$B$4:$L$200,6,FALSE),VLOOKUP(L36,sonstige!$B$4:$L$200,11,FALSE)))))))))</f>
        <v/>
      </c>
      <c r="N36" s="192">
        <f t="shared" si="4"/>
        <v>5400</v>
      </c>
      <c r="O36" s="195" t="str">
        <f t="shared" si="5"/>
        <v>-</v>
      </c>
      <c r="P36" s="196">
        <v>1.0</v>
      </c>
      <c r="Q36" s="197">
        <v>0.4</v>
      </c>
      <c r="R36" s="197">
        <v>0.75</v>
      </c>
      <c r="S36" s="197">
        <v>0.4</v>
      </c>
      <c r="T36" s="197">
        <v>0.5</v>
      </c>
      <c r="U36" s="197">
        <v>0.1</v>
      </c>
      <c r="V36" s="197">
        <v>0.25</v>
      </c>
      <c r="W36" s="197">
        <v>0.1</v>
      </c>
      <c r="X36" s="209" t="str">
        <f>IF(M36="","",(M36/1000)*N36*IF(K36="Biral",IF(VLOOKUP(L36,Biral!$B$4:$L$137,5,FALSE)&gt;10,(((P36^2.8)*Q36)+((R36^2.8)*S36)+((T36^2.8)*U36)+((V36^2.8)*W36)),1),(IF(K36="Grundfos",IF(VLOOKUP(L36,Grundfos!$B$4:$L$106,5,FALSE)&gt;10,(((P36^2.8)*Q36)+((R36^2.8)*S36)+((T36^2.8)*U36)+((V36^2.8)*W36)),1),(IF(K36="IMP",IF(VLOOKUP(L36,IMP!$B$4:$L$56,5,FALSE)&gt;10,(((P36^2.8)*Q36)+((R36^2.8)*S36)+((T36^2.8)*U36)+((V36^2.8)*W36)),1),(IF(K36="KSB",IF(VLOOKUP(L36,KSB!$B$4:$L$137,5,FALSE)&gt;10,(((P36^2.8)*Q36)+((R36^2.8)*S36)+((T36^2.8)*U36)+((V36^2.8)*W36)),1),(IF(K36="Wilo",IF(VLOOKUP(L36,Wilo!$B$4:$L$109,5,FALSE)&gt;10,(((P36^2.8)*Q36)+((R36^2.8)*S36)+((T36^2.8)*U36)+((V36^2.8)*W36)),1),(IF(K36="sonstige",IF(VLOOKUP(L36,sonstige!$B$4:$L$200,5,FALSE)&gt;10,(((P36^2.8)*Q36)+((R36^2.8)*S36)+((T36^2.8)*U36)+((V36^2.8)*W36)),1),1))))))))))))</f>
        <v/>
      </c>
      <c r="Z36" s="210" t="str">
        <f t="shared" si="1"/>
        <v/>
      </c>
      <c r="AA36" s="211" t="str">
        <f t="shared" si="2"/>
        <v/>
      </c>
      <c r="AB36" s="18" t="str">
        <f t="shared" si="6"/>
        <v/>
      </c>
    </row>
    <row r="37" ht="14.25" hidden="1" customHeight="1" outlineLevel="1">
      <c r="A37" s="214">
        <v>27.0</v>
      </c>
      <c r="B37" s="205"/>
      <c r="D37" s="230"/>
      <c r="E37" s="216"/>
      <c r="F37" s="237"/>
      <c r="G37" s="162">
        <v>5400.0</v>
      </c>
      <c r="H37" s="163"/>
      <c r="I37" s="164" t="str">
        <f t="shared" si="3"/>
        <v/>
      </c>
      <c r="K37" s="215"/>
      <c r="L37" s="216"/>
      <c r="M37" s="306" t="str">
        <f>IF(K37="","",IF(K37="Biral",IF(VLOOKUP(L37,Biral!$B$4:$L$137,5,FALSE)&gt;10,VLOOKUP(L37,Biral!$B$4:$L$137,6,FALSE),VLOOKUP(L37,Biral!$B$4:$L$137,11,FALSE)),IF(K37="Grundfos",IF(VLOOKUP(L37,Grundfos!$B$4:$L$106,5,FALSE)&gt;10,VLOOKUP(L37,Grundfos!$B$4:$L$106,6,FALSE),VLOOKUP(L37,Grundfos!$B$4:$L$106,11,FALSE)),IF(K37="IMP",IF(VLOOKUP(L37,IMP!$B$4:$L$56,5,FALSE)&gt;10,VLOOKUP(L37,IMP!$B$4:$L$56,6,FALSE),VLOOKUP(L37,IMP!$B$4:$L$56,11,FALSE)),IF(K37="KSB",IF(VLOOKUP(L37,KSB!$B$4:$L$137,5,FALSE)&gt;10,VLOOKUP(L37,KSB!$B$4:$L$137,6,FALSE),VLOOKUP(L37,KSB!$B$4:$L$137,11,FALSE)),IF(K37="Wilo",IF(VLOOKUP(L37,Wilo!$B$4:$L$109,5,FALSE)&gt;10,VLOOKUP(L37,Wilo!$B$4:$L$109,6,FALSE),VLOOKUP(L37,Wilo!$B$4:$L$109,11,FALSE)),IF(K37="sonstige",IF(VLOOKUP(L37,sonstige!$B$4:$L$200,5,FALSE)&gt;10,VLOOKUP(L37,sonstige!$B$4:$L$200,6,FALSE),VLOOKUP(L37,sonstige!$B$4:$L$200,11,FALSE)))))))))</f>
        <v/>
      </c>
      <c r="N37" s="192">
        <f t="shared" si="4"/>
        <v>5400</v>
      </c>
      <c r="O37" s="195" t="str">
        <f t="shared" si="5"/>
        <v>-</v>
      </c>
      <c r="P37" s="196">
        <v>1.0</v>
      </c>
      <c r="Q37" s="197">
        <v>0.4</v>
      </c>
      <c r="R37" s="197">
        <v>0.75</v>
      </c>
      <c r="S37" s="197">
        <v>0.4</v>
      </c>
      <c r="T37" s="197">
        <v>0.5</v>
      </c>
      <c r="U37" s="197">
        <v>0.1</v>
      </c>
      <c r="V37" s="197">
        <v>0.25</v>
      </c>
      <c r="W37" s="197">
        <v>0.1</v>
      </c>
      <c r="X37" s="209" t="str">
        <f>IF(M37="","",(M37/1000)*N37*IF(K37="Biral",IF(VLOOKUP(L37,Biral!$B$4:$L$137,5,FALSE)&gt;10,(((P37^2.8)*Q37)+((R37^2.8)*S37)+((T37^2.8)*U37)+((V37^2.8)*W37)),1),(IF(K37="Grundfos",IF(VLOOKUP(L37,Grundfos!$B$4:$L$106,5,FALSE)&gt;10,(((P37^2.8)*Q37)+((R37^2.8)*S37)+((T37^2.8)*U37)+((V37^2.8)*W37)),1),(IF(K37="IMP",IF(VLOOKUP(L37,IMP!$B$4:$L$56,5,FALSE)&gt;10,(((P37^2.8)*Q37)+((R37^2.8)*S37)+((T37^2.8)*U37)+((V37^2.8)*W37)),1),(IF(K37="KSB",IF(VLOOKUP(L37,KSB!$B$4:$L$137,5,FALSE)&gt;10,(((P37^2.8)*Q37)+((R37^2.8)*S37)+((T37^2.8)*U37)+((V37^2.8)*W37)),1),(IF(K37="Wilo",IF(VLOOKUP(L37,Wilo!$B$4:$L$109,5,FALSE)&gt;10,(((P37^2.8)*Q37)+((R37^2.8)*S37)+((T37^2.8)*U37)+((V37^2.8)*W37)),1),(IF(K37="sonstige",IF(VLOOKUP(L37,sonstige!$B$4:$L$200,5,FALSE)&gt;10,(((P37^2.8)*Q37)+((R37^2.8)*S37)+((T37^2.8)*U37)+((V37^2.8)*W37)),1),1))))))))))))</f>
        <v/>
      </c>
      <c r="Z37" s="210" t="str">
        <f t="shared" si="1"/>
        <v/>
      </c>
      <c r="AA37" s="211" t="str">
        <f t="shared" si="2"/>
        <v/>
      </c>
      <c r="AB37" s="18" t="str">
        <f t="shared" si="6"/>
        <v/>
      </c>
    </row>
    <row r="38" ht="14.25" hidden="1" customHeight="1" outlineLevel="1">
      <c r="A38" s="214">
        <v>28.0</v>
      </c>
      <c r="B38" s="205"/>
      <c r="D38" s="230"/>
      <c r="E38" s="216"/>
      <c r="F38" s="237"/>
      <c r="G38" s="162">
        <v>5400.0</v>
      </c>
      <c r="H38" s="163"/>
      <c r="I38" s="164" t="str">
        <f t="shared" si="3"/>
        <v/>
      </c>
      <c r="K38" s="215"/>
      <c r="L38" s="216"/>
      <c r="M38" s="306" t="str">
        <f>IF(K38="","",IF(K38="Biral",IF(VLOOKUP(L38,Biral!$B$4:$L$137,5,FALSE)&gt;10,VLOOKUP(L38,Biral!$B$4:$L$137,6,FALSE),VLOOKUP(L38,Biral!$B$4:$L$137,11,FALSE)),IF(K38="Grundfos",IF(VLOOKUP(L38,Grundfos!$B$4:$L$106,5,FALSE)&gt;10,VLOOKUP(L38,Grundfos!$B$4:$L$106,6,FALSE),VLOOKUP(L38,Grundfos!$B$4:$L$106,11,FALSE)),IF(K38="IMP",IF(VLOOKUP(L38,IMP!$B$4:$L$56,5,FALSE)&gt;10,VLOOKUP(L38,IMP!$B$4:$L$56,6,FALSE),VLOOKUP(L38,IMP!$B$4:$L$56,11,FALSE)),IF(K38="KSB",IF(VLOOKUP(L38,KSB!$B$4:$L$137,5,FALSE)&gt;10,VLOOKUP(L38,KSB!$B$4:$L$137,6,FALSE),VLOOKUP(L38,KSB!$B$4:$L$137,11,FALSE)),IF(K38="Wilo",IF(VLOOKUP(L38,Wilo!$B$4:$L$109,5,FALSE)&gt;10,VLOOKUP(L38,Wilo!$B$4:$L$109,6,FALSE),VLOOKUP(L38,Wilo!$B$4:$L$109,11,FALSE)),IF(K38="sonstige",IF(VLOOKUP(L38,sonstige!$B$4:$L$200,5,FALSE)&gt;10,VLOOKUP(L38,sonstige!$B$4:$L$200,6,FALSE),VLOOKUP(L38,sonstige!$B$4:$L$200,11,FALSE)))))))))</f>
        <v/>
      </c>
      <c r="N38" s="192">
        <f t="shared" si="4"/>
        <v>5400</v>
      </c>
      <c r="O38" s="195" t="str">
        <f t="shared" si="5"/>
        <v>-</v>
      </c>
      <c r="P38" s="196">
        <v>1.0</v>
      </c>
      <c r="Q38" s="197">
        <v>0.4</v>
      </c>
      <c r="R38" s="197">
        <v>0.75</v>
      </c>
      <c r="S38" s="197">
        <v>0.4</v>
      </c>
      <c r="T38" s="197">
        <v>0.5</v>
      </c>
      <c r="U38" s="197">
        <v>0.1</v>
      </c>
      <c r="V38" s="197">
        <v>0.25</v>
      </c>
      <c r="W38" s="197">
        <v>0.1</v>
      </c>
      <c r="X38" s="209" t="str">
        <f>IF(M38="","",(M38/1000)*N38*IF(K38="Biral",IF(VLOOKUP(L38,Biral!$B$4:$L$137,5,FALSE)&gt;10,(((P38^2.8)*Q38)+((R38^2.8)*S38)+((T38^2.8)*U38)+((V38^2.8)*W38)),1),(IF(K38="Grundfos",IF(VLOOKUP(L38,Grundfos!$B$4:$L$106,5,FALSE)&gt;10,(((P38^2.8)*Q38)+((R38^2.8)*S38)+((T38^2.8)*U38)+((V38^2.8)*W38)),1),(IF(K38="IMP",IF(VLOOKUP(L38,IMP!$B$4:$L$56,5,FALSE)&gt;10,(((P38^2.8)*Q38)+((R38^2.8)*S38)+((T38^2.8)*U38)+((V38^2.8)*W38)),1),(IF(K38="KSB",IF(VLOOKUP(L38,KSB!$B$4:$L$137,5,FALSE)&gt;10,(((P38^2.8)*Q38)+((R38^2.8)*S38)+((T38^2.8)*U38)+((V38^2.8)*W38)),1),(IF(K38="Wilo",IF(VLOOKUP(L38,Wilo!$B$4:$L$109,5,FALSE)&gt;10,(((P38^2.8)*Q38)+((R38^2.8)*S38)+((T38^2.8)*U38)+((V38^2.8)*W38)),1),(IF(K38="sonstige",IF(VLOOKUP(L38,sonstige!$B$4:$L$200,5,FALSE)&gt;10,(((P38^2.8)*Q38)+((R38^2.8)*S38)+((T38^2.8)*U38)+((V38^2.8)*W38)),1),1))))))))))))</f>
        <v/>
      </c>
      <c r="Z38" s="210" t="str">
        <f t="shared" si="1"/>
        <v/>
      </c>
      <c r="AA38" s="211" t="str">
        <f t="shared" si="2"/>
        <v/>
      </c>
      <c r="AB38" s="18" t="str">
        <f t="shared" si="6"/>
        <v/>
      </c>
    </row>
    <row r="39" ht="14.25" hidden="1" customHeight="1" outlineLevel="1">
      <c r="A39" s="214">
        <v>29.0</v>
      </c>
      <c r="B39" s="205"/>
      <c r="D39" s="230"/>
      <c r="E39" s="216"/>
      <c r="F39" s="237"/>
      <c r="G39" s="162">
        <v>5400.0</v>
      </c>
      <c r="H39" s="163"/>
      <c r="I39" s="164" t="str">
        <f t="shared" si="3"/>
        <v/>
      </c>
      <c r="K39" s="215"/>
      <c r="L39" s="216"/>
      <c r="M39" s="306" t="str">
        <f>IF(K39="","",IF(K39="Biral",IF(VLOOKUP(L39,Biral!$B$4:$L$137,5,FALSE)&gt;10,VLOOKUP(L39,Biral!$B$4:$L$137,6,FALSE),VLOOKUP(L39,Biral!$B$4:$L$137,11,FALSE)),IF(K39="Grundfos",IF(VLOOKUP(L39,Grundfos!$B$4:$L$106,5,FALSE)&gt;10,VLOOKUP(L39,Grundfos!$B$4:$L$106,6,FALSE),VLOOKUP(L39,Grundfos!$B$4:$L$106,11,FALSE)),IF(K39="IMP",IF(VLOOKUP(L39,IMP!$B$4:$L$56,5,FALSE)&gt;10,VLOOKUP(L39,IMP!$B$4:$L$56,6,FALSE),VLOOKUP(L39,IMP!$B$4:$L$56,11,FALSE)),IF(K39="KSB",IF(VLOOKUP(L39,KSB!$B$4:$L$137,5,FALSE)&gt;10,VLOOKUP(L39,KSB!$B$4:$L$137,6,FALSE),VLOOKUP(L39,KSB!$B$4:$L$137,11,FALSE)),IF(K39="Wilo",IF(VLOOKUP(L39,Wilo!$B$4:$L$109,5,FALSE)&gt;10,VLOOKUP(L39,Wilo!$B$4:$L$109,6,FALSE),VLOOKUP(L39,Wilo!$B$4:$L$109,11,FALSE)),IF(K39="sonstige",IF(VLOOKUP(L39,sonstige!$B$4:$L$200,5,FALSE)&gt;10,VLOOKUP(L39,sonstige!$B$4:$L$200,6,FALSE),VLOOKUP(L39,sonstige!$B$4:$L$200,11,FALSE)))))))))</f>
        <v/>
      </c>
      <c r="N39" s="192">
        <f t="shared" si="4"/>
        <v>5400</v>
      </c>
      <c r="O39" s="195" t="str">
        <f t="shared" si="5"/>
        <v>-</v>
      </c>
      <c r="P39" s="196">
        <v>1.0</v>
      </c>
      <c r="Q39" s="197">
        <v>0.4</v>
      </c>
      <c r="R39" s="197">
        <v>0.75</v>
      </c>
      <c r="S39" s="197">
        <v>0.4</v>
      </c>
      <c r="T39" s="197">
        <v>0.5</v>
      </c>
      <c r="U39" s="197">
        <v>0.1</v>
      </c>
      <c r="V39" s="197">
        <v>0.25</v>
      </c>
      <c r="W39" s="197">
        <v>0.1</v>
      </c>
      <c r="X39" s="209" t="str">
        <f>IF(M39="","",(M39/1000)*N39*IF(K39="Biral",IF(VLOOKUP(L39,Biral!$B$4:$L$137,5,FALSE)&gt;10,(((P39^2.8)*Q39)+((R39^2.8)*S39)+((T39^2.8)*U39)+((V39^2.8)*W39)),1),(IF(K39="Grundfos",IF(VLOOKUP(L39,Grundfos!$B$4:$L$106,5,FALSE)&gt;10,(((P39^2.8)*Q39)+((R39^2.8)*S39)+((T39^2.8)*U39)+((V39^2.8)*W39)),1),(IF(K39="IMP",IF(VLOOKUP(L39,IMP!$B$4:$L$56,5,FALSE)&gt;10,(((P39^2.8)*Q39)+((R39^2.8)*S39)+((T39^2.8)*U39)+((V39^2.8)*W39)),1),(IF(K39="KSB",IF(VLOOKUP(L39,KSB!$B$4:$L$137,5,FALSE)&gt;10,(((P39^2.8)*Q39)+((R39^2.8)*S39)+((T39^2.8)*U39)+((V39^2.8)*W39)),1),(IF(K39="Wilo",IF(VLOOKUP(L39,Wilo!$B$4:$L$109,5,FALSE)&gt;10,(((P39^2.8)*Q39)+((R39^2.8)*S39)+((T39^2.8)*U39)+((V39^2.8)*W39)),1),(IF(K39="sonstige",IF(VLOOKUP(L39,sonstige!$B$4:$L$200,5,FALSE)&gt;10,(((P39^2.8)*Q39)+((R39^2.8)*S39)+((T39^2.8)*U39)+((V39^2.8)*W39)),1),1))))))))))))</f>
        <v/>
      </c>
      <c r="Z39" s="210" t="str">
        <f t="shared" si="1"/>
        <v/>
      </c>
      <c r="AA39" s="211" t="str">
        <f t="shared" si="2"/>
        <v/>
      </c>
      <c r="AB39" s="18" t="str">
        <f t="shared" si="6"/>
        <v/>
      </c>
    </row>
    <row r="40" ht="14.25" hidden="1" customHeight="1" outlineLevel="1">
      <c r="A40" s="214">
        <v>30.0</v>
      </c>
      <c r="B40" s="205"/>
      <c r="D40" s="230"/>
      <c r="E40" s="216"/>
      <c r="F40" s="237"/>
      <c r="G40" s="162">
        <v>5400.0</v>
      </c>
      <c r="H40" s="163"/>
      <c r="I40" s="164" t="str">
        <f t="shared" si="3"/>
        <v/>
      </c>
      <c r="K40" s="215"/>
      <c r="L40" s="216"/>
      <c r="M40" s="306" t="str">
        <f>IF(K40="","",IF(K40="Biral",IF(VLOOKUP(L40,Biral!$B$4:$L$137,5,FALSE)&gt;10,VLOOKUP(L40,Biral!$B$4:$L$137,6,FALSE),VLOOKUP(L40,Biral!$B$4:$L$137,11,FALSE)),IF(K40="Grundfos",IF(VLOOKUP(L40,Grundfos!$B$4:$L$106,5,FALSE)&gt;10,VLOOKUP(L40,Grundfos!$B$4:$L$106,6,FALSE),VLOOKUP(L40,Grundfos!$B$4:$L$106,11,FALSE)),IF(K40="IMP",IF(VLOOKUP(L40,IMP!$B$4:$L$56,5,FALSE)&gt;10,VLOOKUP(L40,IMP!$B$4:$L$56,6,FALSE),VLOOKUP(L40,IMP!$B$4:$L$56,11,FALSE)),IF(K40="KSB",IF(VLOOKUP(L40,KSB!$B$4:$L$137,5,FALSE)&gt;10,VLOOKUP(L40,KSB!$B$4:$L$137,6,FALSE),VLOOKUP(L40,KSB!$B$4:$L$137,11,FALSE)),IF(K40="Wilo",IF(VLOOKUP(L40,Wilo!$B$4:$L$109,5,FALSE)&gt;10,VLOOKUP(L40,Wilo!$B$4:$L$109,6,FALSE),VLOOKUP(L40,Wilo!$B$4:$L$109,11,FALSE)),IF(K40="sonstige",IF(VLOOKUP(L40,sonstige!$B$4:$L$200,5,FALSE)&gt;10,VLOOKUP(L40,sonstige!$B$4:$L$200,6,FALSE),VLOOKUP(L40,sonstige!$B$4:$L$200,11,FALSE)))))))))</f>
        <v/>
      </c>
      <c r="N40" s="192">
        <f t="shared" si="4"/>
        <v>5400</v>
      </c>
      <c r="O40" s="195" t="str">
        <f t="shared" si="5"/>
        <v>-</v>
      </c>
      <c r="P40" s="196">
        <v>1.0</v>
      </c>
      <c r="Q40" s="197">
        <v>0.4</v>
      </c>
      <c r="R40" s="197">
        <v>0.75</v>
      </c>
      <c r="S40" s="197">
        <v>0.4</v>
      </c>
      <c r="T40" s="197">
        <v>0.5</v>
      </c>
      <c r="U40" s="197">
        <v>0.1</v>
      </c>
      <c r="V40" s="197">
        <v>0.25</v>
      </c>
      <c r="W40" s="197">
        <v>0.1</v>
      </c>
      <c r="X40" s="209" t="str">
        <f>IF(M40="","",(M40/1000)*N40*IF(K40="Biral",IF(VLOOKUP(L40,Biral!$B$4:$L$137,5,FALSE)&gt;10,(((P40^2.8)*Q40)+((R40^2.8)*S40)+((T40^2.8)*U40)+((V40^2.8)*W40)),1),(IF(K40="Grundfos",IF(VLOOKUP(L40,Grundfos!$B$4:$L$106,5,FALSE)&gt;10,(((P40^2.8)*Q40)+((R40^2.8)*S40)+((T40^2.8)*U40)+((V40^2.8)*W40)),1),(IF(K40="IMP",IF(VLOOKUP(L40,IMP!$B$4:$L$56,5,FALSE)&gt;10,(((P40^2.8)*Q40)+((R40^2.8)*S40)+((T40^2.8)*U40)+((V40^2.8)*W40)),1),(IF(K40="KSB",IF(VLOOKUP(L40,KSB!$B$4:$L$137,5,FALSE)&gt;10,(((P40^2.8)*Q40)+((R40^2.8)*S40)+((T40^2.8)*U40)+((V40^2.8)*W40)),1),(IF(K40="Wilo",IF(VLOOKUP(L40,Wilo!$B$4:$L$109,5,FALSE)&gt;10,(((P40^2.8)*Q40)+((R40^2.8)*S40)+((T40^2.8)*U40)+((V40^2.8)*W40)),1),(IF(K40="sonstige",IF(VLOOKUP(L40,sonstige!$B$4:$L$200,5,FALSE)&gt;10,(((P40^2.8)*Q40)+((R40^2.8)*S40)+((T40^2.8)*U40)+((V40^2.8)*W40)),1),1))))))))))))</f>
        <v/>
      </c>
      <c r="Z40" s="210" t="str">
        <f t="shared" si="1"/>
        <v/>
      </c>
      <c r="AA40" s="211" t="str">
        <f t="shared" si="2"/>
        <v/>
      </c>
      <c r="AB40" s="18" t="str">
        <f t="shared" si="6"/>
        <v/>
      </c>
    </row>
    <row r="41" ht="14.25" hidden="1" customHeight="1" outlineLevel="1">
      <c r="A41" s="214">
        <v>31.0</v>
      </c>
      <c r="B41" s="205"/>
      <c r="D41" s="230"/>
      <c r="E41" s="216"/>
      <c r="F41" s="237"/>
      <c r="G41" s="162">
        <v>5400.0</v>
      </c>
      <c r="H41" s="163"/>
      <c r="I41" s="164" t="str">
        <f t="shared" si="3"/>
        <v/>
      </c>
      <c r="K41" s="215"/>
      <c r="L41" s="216"/>
      <c r="M41" s="306" t="str">
        <f>IF(K41="","",IF(K41="Biral",IF(VLOOKUP(L41,Biral!$B$4:$L$137,5,FALSE)&gt;10,VLOOKUP(L41,Biral!$B$4:$L$137,6,FALSE),VLOOKUP(L41,Biral!$B$4:$L$137,11,FALSE)),IF(K41="Grundfos",IF(VLOOKUP(L41,Grundfos!$B$4:$L$106,5,FALSE)&gt;10,VLOOKUP(L41,Grundfos!$B$4:$L$106,6,FALSE),VLOOKUP(L41,Grundfos!$B$4:$L$106,11,FALSE)),IF(K41="IMP",IF(VLOOKUP(L41,IMP!$B$4:$L$56,5,FALSE)&gt;10,VLOOKUP(L41,IMP!$B$4:$L$56,6,FALSE),VLOOKUP(L41,IMP!$B$4:$L$56,11,FALSE)),IF(K41="KSB",IF(VLOOKUP(L41,KSB!$B$4:$L$137,5,FALSE)&gt;10,VLOOKUP(L41,KSB!$B$4:$L$137,6,FALSE),VLOOKUP(L41,KSB!$B$4:$L$137,11,FALSE)),IF(K41="Wilo",IF(VLOOKUP(L41,Wilo!$B$4:$L$109,5,FALSE)&gt;10,VLOOKUP(L41,Wilo!$B$4:$L$109,6,FALSE),VLOOKUP(L41,Wilo!$B$4:$L$109,11,FALSE)),IF(K41="sonstige",IF(VLOOKUP(L41,sonstige!$B$4:$L$200,5,FALSE)&gt;10,VLOOKUP(L41,sonstige!$B$4:$L$200,6,FALSE),VLOOKUP(L41,sonstige!$B$4:$L$200,11,FALSE)))))))))</f>
        <v/>
      </c>
      <c r="N41" s="192">
        <f t="shared" si="4"/>
        <v>5400</v>
      </c>
      <c r="O41" s="195" t="str">
        <f t="shared" si="5"/>
        <v>-</v>
      </c>
      <c r="P41" s="196">
        <v>1.0</v>
      </c>
      <c r="Q41" s="197">
        <v>0.4</v>
      </c>
      <c r="R41" s="197">
        <v>0.75</v>
      </c>
      <c r="S41" s="197">
        <v>0.4</v>
      </c>
      <c r="T41" s="197">
        <v>0.5</v>
      </c>
      <c r="U41" s="197">
        <v>0.1</v>
      </c>
      <c r="V41" s="197">
        <v>0.25</v>
      </c>
      <c r="W41" s="197">
        <v>0.1</v>
      </c>
      <c r="X41" s="209" t="str">
        <f>IF(M41="","",(M41/1000)*N41*IF(K41="Biral",IF(VLOOKUP(L41,Biral!$B$4:$L$137,5,FALSE)&gt;10,(((P41^2.8)*Q41)+((R41^2.8)*S41)+((T41^2.8)*U41)+((V41^2.8)*W41)),1),(IF(K41="Grundfos",IF(VLOOKUP(L41,Grundfos!$B$4:$L$106,5,FALSE)&gt;10,(((P41^2.8)*Q41)+((R41^2.8)*S41)+((T41^2.8)*U41)+((V41^2.8)*W41)),1),(IF(K41="IMP",IF(VLOOKUP(L41,IMP!$B$4:$L$56,5,FALSE)&gt;10,(((P41^2.8)*Q41)+((R41^2.8)*S41)+((T41^2.8)*U41)+((V41^2.8)*W41)),1),(IF(K41="KSB",IF(VLOOKUP(L41,KSB!$B$4:$L$137,5,FALSE)&gt;10,(((P41^2.8)*Q41)+((R41^2.8)*S41)+((T41^2.8)*U41)+((V41^2.8)*W41)),1),(IF(K41="Wilo",IF(VLOOKUP(L41,Wilo!$B$4:$L$109,5,FALSE)&gt;10,(((P41^2.8)*Q41)+((R41^2.8)*S41)+((T41^2.8)*U41)+((V41^2.8)*W41)),1),(IF(K41="sonstige",IF(VLOOKUP(L41,sonstige!$B$4:$L$200,5,FALSE)&gt;10,(((P41^2.8)*Q41)+((R41^2.8)*S41)+((T41^2.8)*U41)+((V41^2.8)*W41)),1),1))))))))))))</f>
        <v/>
      </c>
      <c r="Z41" s="210" t="str">
        <f t="shared" si="1"/>
        <v/>
      </c>
      <c r="AA41" s="211" t="str">
        <f t="shared" si="2"/>
        <v/>
      </c>
      <c r="AB41" s="18" t="str">
        <f t="shared" si="6"/>
        <v/>
      </c>
    </row>
    <row r="42" ht="14.25" hidden="1" customHeight="1" outlineLevel="1">
      <c r="A42" s="214">
        <v>32.0</v>
      </c>
      <c r="B42" s="205"/>
      <c r="D42" s="230"/>
      <c r="E42" s="216"/>
      <c r="F42" s="237"/>
      <c r="G42" s="162">
        <v>5400.0</v>
      </c>
      <c r="H42" s="163"/>
      <c r="I42" s="164" t="str">
        <f t="shared" si="3"/>
        <v/>
      </c>
      <c r="K42" s="215"/>
      <c r="L42" s="216"/>
      <c r="M42" s="306" t="str">
        <f>IF(K42="","",IF(K42="Biral",IF(VLOOKUP(L42,Biral!$B$4:$L$137,5,FALSE)&gt;10,VLOOKUP(L42,Biral!$B$4:$L$137,6,FALSE),VLOOKUP(L42,Biral!$B$4:$L$137,11,FALSE)),IF(K42="Grundfos",IF(VLOOKUP(L42,Grundfos!$B$4:$L$106,5,FALSE)&gt;10,VLOOKUP(L42,Grundfos!$B$4:$L$106,6,FALSE),VLOOKUP(L42,Grundfos!$B$4:$L$106,11,FALSE)),IF(K42="IMP",IF(VLOOKUP(L42,IMP!$B$4:$L$56,5,FALSE)&gt;10,VLOOKUP(L42,IMP!$B$4:$L$56,6,FALSE),VLOOKUP(L42,IMP!$B$4:$L$56,11,FALSE)),IF(K42="KSB",IF(VLOOKUP(L42,KSB!$B$4:$L$137,5,FALSE)&gt;10,VLOOKUP(L42,KSB!$B$4:$L$137,6,FALSE),VLOOKUP(L42,KSB!$B$4:$L$137,11,FALSE)),IF(K42="Wilo",IF(VLOOKUP(L42,Wilo!$B$4:$L$109,5,FALSE)&gt;10,VLOOKUP(L42,Wilo!$B$4:$L$109,6,FALSE),VLOOKUP(L42,Wilo!$B$4:$L$109,11,FALSE)),IF(K42="sonstige",IF(VLOOKUP(L42,sonstige!$B$4:$L$200,5,FALSE)&gt;10,VLOOKUP(L42,sonstige!$B$4:$L$200,6,FALSE),VLOOKUP(L42,sonstige!$B$4:$L$200,11,FALSE)))))))))</f>
        <v/>
      </c>
      <c r="N42" s="192">
        <f t="shared" si="4"/>
        <v>5400</v>
      </c>
      <c r="O42" s="195" t="str">
        <f t="shared" si="5"/>
        <v>-</v>
      </c>
      <c r="P42" s="196">
        <v>1.0</v>
      </c>
      <c r="Q42" s="197">
        <v>0.4</v>
      </c>
      <c r="R42" s="197">
        <v>0.75</v>
      </c>
      <c r="S42" s="197">
        <v>0.4</v>
      </c>
      <c r="T42" s="197">
        <v>0.5</v>
      </c>
      <c r="U42" s="197">
        <v>0.1</v>
      </c>
      <c r="V42" s="197">
        <v>0.25</v>
      </c>
      <c r="W42" s="197">
        <v>0.1</v>
      </c>
      <c r="X42" s="209" t="str">
        <f>IF(M42="","",(M42/1000)*N42*IF(K42="Biral",IF(VLOOKUP(L42,Biral!$B$4:$L$137,5,FALSE)&gt;10,(((P42^2.8)*Q42)+((R42^2.8)*S42)+((T42^2.8)*U42)+((V42^2.8)*W42)),1),(IF(K42="Grundfos",IF(VLOOKUP(L42,Grundfos!$B$4:$L$106,5,FALSE)&gt;10,(((P42^2.8)*Q42)+((R42^2.8)*S42)+((T42^2.8)*U42)+((V42^2.8)*W42)),1),(IF(K42="IMP",IF(VLOOKUP(L42,IMP!$B$4:$L$56,5,FALSE)&gt;10,(((P42^2.8)*Q42)+((R42^2.8)*S42)+((T42^2.8)*U42)+((V42^2.8)*W42)),1),(IF(K42="KSB",IF(VLOOKUP(L42,KSB!$B$4:$L$137,5,FALSE)&gt;10,(((P42^2.8)*Q42)+((R42^2.8)*S42)+((T42^2.8)*U42)+((V42^2.8)*W42)),1),(IF(K42="Wilo",IF(VLOOKUP(L42,Wilo!$B$4:$L$109,5,FALSE)&gt;10,(((P42^2.8)*Q42)+((R42^2.8)*S42)+((T42^2.8)*U42)+((V42^2.8)*W42)),1),(IF(K42="sonstige",IF(VLOOKUP(L42,sonstige!$B$4:$L$200,5,FALSE)&gt;10,(((P42^2.8)*Q42)+((R42^2.8)*S42)+((T42^2.8)*U42)+((V42^2.8)*W42)),1),1))))))))))))</f>
        <v/>
      </c>
      <c r="Z42" s="210" t="str">
        <f t="shared" si="1"/>
        <v/>
      </c>
      <c r="AA42" s="211" t="str">
        <f t="shared" si="2"/>
        <v/>
      </c>
      <c r="AB42" s="18" t="str">
        <f t="shared" si="6"/>
        <v/>
      </c>
    </row>
    <row r="43" ht="14.25" hidden="1" customHeight="1" outlineLevel="1">
      <c r="A43" s="214">
        <v>33.0</v>
      </c>
      <c r="B43" s="205"/>
      <c r="D43" s="230"/>
      <c r="E43" s="216"/>
      <c r="F43" s="237"/>
      <c r="G43" s="162">
        <v>5400.0</v>
      </c>
      <c r="H43" s="163"/>
      <c r="I43" s="164" t="str">
        <f t="shared" si="3"/>
        <v/>
      </c>
      <c r="K43" s="215"/>
      <c r="L43" s="216"/>
      <c r="M43" s="306" t="str">
        <f>IF(K43="","",IF(K43="Biral",IF(VLOOKUP(L43,Biral!$B$4:$L$137,5,FALSE)&gt;10,VLOOKUP(L43,Biral!$B$4:$L$137,6,FALSE),VLOOKUP(L43,Biral!$B$4:$L$137,11,FALSE)),IF(K43="Grundfos",IF(VLOOKUP(L43,Grundfos!$B$4:$L$106,5,FALSE)&gt;10,VLOOKUP(L43,Grundfos!$B$4:$L$106,6,FALSE),VLOOKUP(L43,Grundfos!$B$4:$L$106,11,FALSE)),IF(K43="IMP",IF(VLOOKUP(L43,IMP!$B$4:$L$56,5,FALSE)&gt;10,VLOOKUP(L43,IMP!$B$4:$L$56,6,FALSE),VLOOKUP(L43,IMP!$B$4:$L$56,11,FALSE)),IF(K43="KSB",IF(VLOOKUP(L43,KSB!$B$4:$L$137,5,FALSE)&gt;10,VLOOKUP(L43,KSB!$B$4:$L$137,6,FALSE),VLOOKUP(L43,KSB!$B$4:$L$137,11,FALSE)),IF(K43="Wilo",IF(VLOOKUP(L43,Wilo!$B$4:$L$109,5,FALSE)&gt;10,VLOOKUP(L43,Wilo!$B$4:$L$109,6,FALSE),VLOOKUP(L43,Wilo!$B$4:$L$109,11,FALSE)),IF(K43="sonstige",IF(VLOOKUP(L43,sonstige!$B$4:$L$200,5,FALSE)&gt;10,VLOOKUP(L43,sonstige!$B$4:$L$200,6,FALSE),VLOOKUP(L43,sonstige!$B$4:$L$200,11,FALSE)))))))))</f>
        <v/>
      </c>
      <c r="N43" s="192">
        <f t="shared" si="4"/>
        <v>5400</v>
      </c>
      <c r="O43" s="195" t="str">
        <f t="shared" si="5"/>
        <v>-</v>
      </c>
      <c r="P43" s="196">
        <v>1.0</v>
      </c>
      <c r="Q43" s="197">
        <v>0.4</v>
      </c>
      <c r="R43" s="197">
        <v>0.75</v>
      </c>
      <c r="S43" s="197">
        <v>0.4</v>
      </c>
      <c r="T43" s="197">
        <v>0.5</v>
      </c>
      <c r="U43" s="197">
        <v>0.1</v>
      </c>
      <c r="V43" s="197">
        <v>0.25</v>
      </c>
      <c r="W43" s="197">
        <v>0.1</v>
      </c>
      <c r="X43" s="209" t="str">
        <f>IF(M43="","",(M43/1000)*N43*IF(K43="Biral",IF(VLOOKUP(L43,Biral!$B$4:$L$137,5,FALSE)&gt;10,(((P43^2.8)*Q43)+((R43^2.8)*S43)+((T43^2.8)*U43)+((V43^2.8)*W43)),1),(IF(K43="Grundfos",IF(VLOOKUP(L43,Grundfos!$B$4:$L$106,5,FALSE)&gt;10,(((P43^2.8)*Q43)+((R43^2.8)*S43)+((T43^2.8)*U43)+((V43^2.8)*W43)),1),(IF(K43="IMP",IF(VLOOKUP(L43,IMP!$B$4:$L$56,5,FALSE)&gt;10,(((P43^2.8)*Q43)+((R43^2.8)*S43)+((T43^2.8)*U43)+((V43^2.8)*W43)),1),(IF(K43="KSB",IF(VLOOKUP(L43,KSB!$B$4:$L$137,5,FALSE)&gt;10,(((P43^2.8)*Q43)+((R43^2.8)*S43)+((T43^2.8)*U43)+((V43^2.8)*W43)),1),(IF(K43="Wilo",IF(VLOOKUP(L43,Wilo!$B$4:$L$109,5,FALSE)&gt;10,(((P43^2.8)*Q43)+((R43^2.8)*S43)+((T43^2.8)*U43)+((V43^2.8)*W43)),1),(IF(K43="sonstige",IF(VLOOKUP(L43,sonstige!$B$4:$L$200,5,FALSE)&gt;10,(((P43^2.8)*Q43)+((R43^2.8)*S43)+((T43^2.8)*U43)+((V43^2.8)*W43)),1),1))))))))))))</f>
        <v/>
      </c>
      <c r="Z43" s="210" t="str">
        <f t="shared" si="1"/>
        <v/>
      </c>
      <c r="AA43" s="211" t="str">
        <f t="shared" si="2"/>
        <v/>
      </c>
      <c r="AB43" s="18" t="str">
        <f t="shared" si="6"/>
        <v/>
      </c>
    </row>
    <row r="44" ht="14.25" hidden="1" customHeight="1" outlineLevel="1">
      <c r="A44" s="214">
        <v>34.0</v>
      </c>
      <c r="B44" s="205"/>
      <c r="D44" s="230"/>
      <c r="E44" s="216"/>
      <c r="F44" s="237"/>
      <c r="G44" s="162">
        <v>5400.0</v>
      </c>
      <c r="H44" s="163"/>
      <c r="I44" s="164" t="str">
        <f t="shared" si="3"/>
        <v/>
      </c>
      <c r="K44" s="215"/>
      <c r="L44" s="216"/>
      <c r="M44" s="306" t="str">
        <f>IF(K44="","",IF(K44="Biral",IF(VLOOKUP(L44,Biral!$B$4:$L$137,5,FALSE)&gt;10,VLOOKUP(L44,Biral!$B$4:$L$137,6,FALSE),VLOOKUP(L44,Biral!$B$4:$L$137,11,FALSE)),IF(K44="Grundfos",IF(VLOOKUP(L44,Grundfos!$B$4:$L$106,5,FALSE)&gt;10,VLOOKUP(L44,Grundfos!$B$4:$L$106,6,FALSE),VLOOKUP(L44,Grundfos!$B$4:$L$106,11,FALSE)),IF(K44="IMP",IF(VLOOKUP(L44,IMP!$B$4:$L$56,5,FALSE)&gt;10,VLOOKUP(L44,IMP!$B$4:$L$56,6,FALSE),VLOOKUP(L44,IMP!$B$4:$L$56,11,FALSE)),IF(K44="KSB",IF(VLOOKUP(L44,KSB!$B$4:$L$137,5,FALSE)&gt;10,VLOOKUP(L44,KSB!$B$4:$L$137,6,FALSE),VLOOKUP(L44,KSB!$B$4:$L$137,11,FALSE)),IF(K44="Wilo",IF(VLOOKUP(L44,Wilo!$B$4:$L$109,5,FALSE)&gt;10,VLOOKUP(L44,Wilo!$B$4:$L$109,6,FALSE),VLOOKUP(L44,Wilo!$B$4:$L$109,11,FALSE)),IF(K44="sonstige",IF(VLOOKUP(L44,sonstige!$B$4:$L$200,5,FALSE)&gt;10,VLOOKUP(L44,sonstige!$B$4:$L$200,6,FALSE),VLOOKUP(L44,sonstige!$B$4:$L$200,11,FALSE)))))))))</f>
        <v/>
      </c>
      <c r="N44" s="192">
        <f t="shared" si="4"/>
        <v>5400</v>
      </c>
      <c r="O44" s="195" t="str">
        <f t="shared" si="5"/>
        <v>-</v>
      </c>
      <c r="P44" s="196">
        <v>1.0</v>
      </c>
      <c r="Q44" s="197">
        <v>0.4</v>
      </c>
      <c r="R44" s="197">
        <v>0.75</v>
      </c>
      <c r="S44" s="197">
        <v>0.4</v>
      </c>
      <c r="T44" s="197">
        <v>0.5</v>
      </c>
      <c r="U44" s="197">
        <v>0.1</v>
      </c>
      <c r="V44" s="197">
        <v>0.25</v>
      </c>
      <c r="W44" s="197">
        <v>0.1</v>
      </c>
      <c r="X44" s="209" t="str">
        <f>IF(M44="","",(M44/1000)*N44*IF(K44="Biral",IF(VLOOKUP(L44,Biral!$B$4:$L$137,5,FALSE)&gt;10,(((P44^2.8)*Q44)+((R44^2.8)*S44)+((T44^2.8)*U44)+((V44^2.8)*W44)),1),(IF(K44="Grundfos",IF(VLOOKUP(L44,Grundfos!$B$4:$L$106,5,FALSE)&gt;10,(((P44^2.8)*Q44)+((R44^2.8)*S44)+((T44^2.8)*U44)+((V44^2.8)*W44)),1),(IF(K44="IMP",IF(VLOOKUP(L44,IMP!$B$4:$L$56,5,FALSE)&gt;10,(((P44^2.8)*Q44)+((R44^2.8)*S44)+((T44^2.8)*U44)+((V44^2.8)*W44)),1),(IF(K44="KSB",IF(VLOOKUP(L44,KSB!$B$4:$L$137,5,FALSE)&gt;10,(((P44^2.8)*Q44)+((R44^2.8)*S44)+((T44^2.8)*U44)+((V44^2.8)*W44)),1),(IF(K44="Wilo",IF(VLOOKUP(L44,Wilo!$B$4:$L$109,5,FALSE)&gt;10,(((P44^2.8)*Q44)+((R44^2.8)*S44)+((T44^2.8)*U44)+((V44^2.8)*W44)),1),(IF(K44="sonstige",IF(VLOOKUP(L44,sonstige!$B$4:$L$200,5,FALSE)&gt;10,(((P44^2.8)*Q44)+((R44^2.8)*S44)+((T44^2.8)*U44)+((V44^2.8)*W44)),1),1))))))))))))</f>
        <v/>
      </c>
      <c r="Z44" s="210" t="str">
        <f t="shared" si="1"/>
        <v/>
      </c>
      <c r="AA44" s="211" t="str">
        <f t="shared" si="2"/>
        <v/>
      </c>
      <c r="AB44" s="18" t="str">
        <f t="shared" si="6"/>
        <v/>
      </c>
    </row>
    <row r="45" ht="14.25" hidden="1" customHeight="1" outlineLevel="1">
      <c r="A45" s="214">
        <v>35.0</v>
      </c>
      <c r="B45" s="205"/>
      <c r="D45" s="230"/>
      <c r="E45" s="216"/>
      <c r="F45" s="237"/>
      <c r="G45" s="162">
        <v>5400.0</v>
      </c>
      <c r="H45" s="163"/>
      <c r="I45" s="164" t="str">
        <f t="shared" si="3"/>
        <v/>
      </c>
      <c r="K45" s="215"/>
      <c r="L45" s="216"/>
      <c r="M45" s="306" t="str">
        <f>IF(K45="","",IF(K45="Biral",IF(VLOOKUP(L45,Biral!$B$4:$L$137,5,FALSE)&gt;10,VLOOKUP(L45,Biral!$B$4:$L$137,6,FALSE),VLOOKUP(L45,Biral!$B$4:$L$137,11,FALSE)),IF(K45="Grundfos",IF(VLOOKUP(L45,Grundfos!$B$4:$L$106,5,FALSE)&gt;10,VLOOKUP(L45,Grundfos!$B$4:$L$106,6,FALSE),VLOOKUP(L45,Grundfos!$B$4:$L$106,11,FALSE)),IF(K45="IMP",IF(VLOOKUP(L45,IMP!$B$4:$L$56,5,FALSE)&gt;10,VLOOKUP(L45,IMP!$B$4:$L$56,6,FALSE),VLOOKUP(L45,IMP!$B$4:$L$56,11,FALSE)),IF(K45="KSB",IF(VLOOKUP(L45,KSB!$B$4:$L$137,5,FALSE)&gt;10,VLOOKUP(L45,KSB!$B$4:$L$137,6,FALSE),VLOOKUP(L45,KSB!$B$4:$L$137,11,FALSE)),IF(K45="Wilo",IF(VLOOKUP(L45,Wilo!$B$4:$L$109,5,FALSE)&gt;10,VLOOKUP(L45,Wilo!$B$4:$L$109,6,FALSE),VLOOKUP(L45,Wilo!$B$4:$L$109,11,FALSE)),IF(K45="sonstige",IF(VLOOKUP(L45,sonstige!$B$4:$L$200,5,FALSE)&gt;10,VLOOKUP(L45,sonstige!$B$4:$L$200,6,FALSE),VLOOKUP(L45,sonstige!$B$4:$L$200,11,FALSE)))))))))</f>
        <v/>
      </c>
      <c r="N45" s="192">
        <f t="shared" si="4"/>
        <v>5400</v>
      </c>
      <c r="O45" s="195" t="str">
        <f t="shared" si="5"/>
        <v>-</v>
      </c>
      <c r="P45" s="196">
        <v>1.0</v>
      </c>
      <c r="Q45" s="197">
        <v>0.4</v>
      </c>
      <c r="R45" s="197">
        <v>0.75</v>
      </c>
      <c r="S45" s="197">
        <v>0.4</v>
      </c>
      <c r="T45" s="197">
        <v>0.5</v>
      </c>
      <c r="U45" s="197">
        <v>0.1</v>
      </c>
      <c r="V45" s="197">
        <v>0.25</v>
      </c>
      <c r="W45" s="197">
        <v>0.1</v>
      </c>
      <c r="X45" s="209" t="str">
        <f>IF(M45="","",(M45/1000)*N45*IF(K45="Biral",IF(VLOOKUP(L45,Biral!$B$4:$L$137,5,FALSE)&gt;10,(((P45^2.8)*Q45)+((R45^2.8)*S45)+((T45^2.8)*U45)+((V45^2.8)*W45)),1),(IF(K45="Grundfos",IF(VLOOKUP(L45,Grundfos!$B$4:$L$106,5,FALSE)&gt;10,(((P45^2.8)*Q45)+((R45^2.8)*S45)+((T45^2.8)*U45)+((V45^2.8)*W45)),1),(IF(K45="IMP",IF(VLOOKUP(L45,IMP!$B$4:$L$56,5,FALSE)&gt;10,(((P45^2.8)*Q45)+((R45^2.8)*S45)+((T45^2.8)*U45)+((V45^2.8)*W45)),1),(IF(K45="KSB",IF(VLOOKUP(L45,KSB!$B$4:$L$137,5,FALSE)&gt;10,(((P45^2.8)*Q45)+((R45^2.8)*S45)+((T45^2.8)*U45)+((V45^2.8)*W45)),1),(IF(K45="Wilo",IF(VLOOKUP(L45,Wilo!$B$4:$L$109,5,FALSE)&gt;10,(((P45^2.8)*Q45)+((R45^2.8)*S45)+((T45^2.8)*U45)+((V45^2.8)*W45)),1),(IF(K45="sonstige",IF(VLOOKUP(L45,sonstige!$B$4:$L$200,5,FALSE)&gt;10,(((P45^2.8)*Q45)+((R45^2.8)*S45)+((T45^2.8)*U45)+((V45^2.8)*W45)),1),1))))))))))))</f>
        <v/>
      </c>
      <c r="Z45" s="210" t="str">
        <f t="shared" si="1"/>
        <v/>
      </c>
      <c r="AA45" s="211" t="str">
        <f t="shared" si="2"/>
        <v/>
      </c>
      <c r="AB45" s="18" t="str">
        <f t="shared" si="6"/>
        <v/>
      </c>
    </row>
    <row r="46" ht="14.25" hidden="1" customHeight="1" outlineLevel="1">
      <c r="A46" s="214">
        <v>36.0</v>
      </c>
      <c r="B46" s="205"/>
      <c r="D46" s="230"/>
      <c r="E46" s="216"/>
      <c r="F46" s="237"/>
      <c r="G46" s="162">
        <v>5400.0</v>
      </c>
      <c r="H46" s="163"/>
      <c r="I46" s="164" t="str">
        <f t="shared" si="3"/>
        <v/>
      </c>
      <c r="K46" s="215"/>
      <c r="L46" s="216"/>
      <c r="M46" s="306" t="str">
        <f>IF(K46="","",IF(K46="Biral",IF(VLOOKUP(L46,Biral!$B$4:$L$137,5,FALSE)&gt;10,VLOOKUP(L46,Biral!$B$4:$L$137,6,FALSE),VLOOKUP(L46,Biral!$B$4:$L$137,11,FALSE)),IF(K46="Grundfos",IF(VLOOKUP(L46,Grundfos!$B$4:$L$106,5,FALSE)&gt;10,VLOOKUP(L46,Grundfos!$B$4:$L$106,6,FALSE),VLOOKUP(L46,Grundfos!$B$4:$L$106,11,FALSE)),IF(K46="IMP",IF(VLOOKUP(L46,IMP!$B$4:$L$56,5,FALSE)&gt;10,VLOOKUP(L46,IMP!$B$4:$L$56,6,FALSE),VLOOKUP(L46,IMP!$B$4:$L$56,11,FALSE)),IF(K46="KSB",IF(VLOOKUP(L46,KSB!$B$4:$L$137,5,FALSE)&gt;10,VLOOKUP(L46,KSB!$B$4:$L$137,6,FALSE),VLOOKUP(L46,KSB!$B$4:$L$137,11,FALSE)),IF(K46="Wilo",IF(VLOOKUP(L46,Wilo!$B$4:$L$109,5,FALSE)&gt;10,VLOOKUP(L46,Wilo!$B$4:$L$109,6,FALSE),VLOOKUP(L46,Wilo!$B$4:$L$109,11,FALSE)),IF(K46="sonstige",IF(VLOOKUP(L46,sonstige!$B$4:$L$200,5,FALSE)&gt;10,VLOOKUP(L46,sonstige!$B$4:$L$200,6,FALSE),VLOOKUP(L46,sonstige!$B$4:$L$200,11,FALSE)))))))))</f>
        <v/>
      </c>
      <c r="N46" s="192">
        <f t="shared" si="4"/>
        <v>5400</v>
      </c>
      <c r="O46" s="195" t="str">
        <f t="shared" si="5"/>
        <v>-</v>
      </c>
      <c r="P46" s="196">
        <v>1.0</v>
      </c>
      <c r="Q46" s="197">
        <v>0.4</v>
      </c>
      <c r="R46" s="197">
        <v>0.75</v>
      </c>
      <c r="S46" s="197">
        <v>0.4</v>
      </c>
      <c r="T46" s="197">
        <v>0.5</v>
      </c>
      <c r="U46" s="197">
        <v>0.1</v>
      </c>
      <c r="V46" s="197">
        <v>0.25</v>
      </c>
      <c r="W46" s="197">
        <v>0.1</v>
      </c>
      <c r="X46" s="209" t="str">
        <f>IF(M46="","",(M46/1000)*N46*IF(K46="Biral",IF(VLOOKUP(L46,Biral!$B$4:$L$137,5,FALSE)&gt;10,(((P46^2.8)*Q46)+((R46^2.8)*S46)+((T46^2.8)*U46)+((V46^2.8)*W46)),1),(IF(K46="Grundfos",IF(VLOOKUP(L46,Grundfos!$B$4:$L$106,5,FALSE)&gt;10,(((P46^2.8)*Q46)+((R46^2.8)*S46)+((T46^2.8)*U46)+((V46^2.8)*W46)),1),(IF(K46="IMP",IF(VLOOKUP(L46,IMP!$B$4:$L$56,5,FALSE)&gt;10,(((P46^2.8)*Q46)+((R46^2.8)*S46)+((T46^2.8)*U46)+((V46^2.8)*W46)),1),(IF(K46="KSB",IF(VLOOKUP(L46,KSB!$B$4:$L$137,5,FALSE)&gt;10,(((P46^2.8)*Q46)+((R46^2.8)*S46)+((T46^2.8)*U46)+((V46^2.8)*W46)),1),(IF(K46="Wilo",IF(VLOOKUP(L46,Wilo!$B$4:$L$109,5,FALSE)&gt;10,(((P46^2.8)*Q46)+((R46^2.8)*S46)+((T46^2.8)*U46)+((V46^2.8)*W46)),1),(IF(K46="sonstige",IF(VLOOKUP(L46,sonstige!$B$4:$L$200,5,FALSE)&gt;10,(((P46^2.8)*Q46)+((R46^2.8)*S46)+((T46^2.8)*U46)+((V46^2.8)*W46)),1),1))))))))))))</f>
        <v/>
      </c>
      <c r="Z46" s="210" t="str">
        <f t="shared" si="1"/>
        <v/>
      </c>
      <c r="AA46" s="211" t="str">
        <f t="shared" si="2"/>
        <v/>
      </c>
      <c r="AB46" s="18" t="str">
        <f t="shared" si="6"/>
        <v/>
      </c>
    </row>
    <row r="47" ht="14.25" hidden="1" customHeight="1" outlineLevel="1">
      <c r="A47" s="214">
        <v>37.0</v>
      </c>
      <c r="B47" s="205"/>
      <c r="D47" s="230"/>
      <c r="E47" s="216"/>
      <c r="F47" s="237"/>
      <c r="G47" s="162">
        <v>5400.0</v>
      </c>
      <c r="H47" s="163"/>
      <c r="I47" s="164" t="str">
        <f t="shared" si="3"/>
        <v/>
      </c>
      <c r="K47" s="215"/>
      <c r="L47" s="216"/>
      <c r="M47" s="306" t="str">
        <f>IF(K47="","",IF(K47="Biral",IF(VLOOKUP(L47,Biral!$B$4:$L$137,5,FALSE)&gt;10,VLOOKUP(L47,Biral!$B$4:$L$137,6,FALSE),VLOOKUP(L47,Biral!$B$4:$L$137,11,FALSE)),IF(K47="Grundfos",IF(VLOOKUP(L47,Grundfos!$B$4:$L$106,5,FALSE)&gt;10,VLOOKUP(L47,Grundfos!$B$4:$L$106,6,FALSE),VLOOKUP(L47,Grundfos!$B$4:$L$106,11,FALSE)),IF(K47="IMP",IF(VLOOKUP(L47,IMP!$B$4:$L$56,5,FALSE)&gt;10,VLOOKUP(L47,IMP!$B$4:$L$56,6,FALSE),VLOOKUP(L47,IMP!$B$4:$L$56,11,FALSE)),IF(K47="KSB",IF(VLOOKUP(L47,KSB!$B$4:$L$137,5,FALSE)&gt;10,VLOOKUP(L47,KSB!$B$4:$L$137,6,FALSE),VLOOKUP(L47,KSB!$B$4:$L$137,11,FALSE)),IF(K47="Wilo",IF(VLOOKUP(L47,Wilo!$B$4:$L$109,5,FALSE)&gt;10,VLOOKUP(L47,Wilo!$B$4:$L$109,6,FALSE),VLOOKUP(L47,Wilo!$B$4:$L$109,11,FALSE)),IF(K47="sonstige",IF(VLOOKUP(L47,sonstige!$B$4:$L$200,5,FALSE)&gt;10,VLOOKUP(L47,sonstige!$B$4:$L$200,6,FALSE),VLOOKUP(L47,sonstige!$B$4:$L$200,11,FALSE)))))))))</f>
        <v/>
      </c>
      <c r="N47" s="192">
        <f t="shared" si="4"/>
        <v>5400</v>
      </c>
      <c r="O47" s="195" t="str">
        <f t="shared" si="5"/>
        <v>-</v>
      </c>
      <c r="P47" s="196">
        <v>1.0</v>
      </c>
      <c r="Q47" s="197">
        <v>0.4</v>
      </c>
      <c r="R47" s="197">
        <v>0.75</v>
      </c>
      <c r="S47" s="197">
        <v>0.4</v>
      </c>
      <c r="T47" s="197">
        <v>0.5</v>
      </c>
      <c r="U47" s="197">
        <v>0.1</v>
      </c>
      <c r="V47" s="197">
        <v>0.25</v>
      </c>
      <c r="W47" s="197">
        <v>0.1</v>
      </c>
      <c r="X47" s="209" t="str">
        <f>IF(M47="","",(M47/1000)*N47*IF(K47="Biral",IF(VLOOKUP(L47,Biral!$B$4:$L$137,5,FALSE)&gt;10,(((P47^2.8)*Q47)+((R47^2.8)*S47)+((T47^2.8)*U47)+((V47^2.8)*W47)),1),(IF(K47="Grundfos",IF(VLOOKUP(L47,Grundfos!$B$4:$L$106,5,FALSE)&gt;10,(((P47^2.8)*Q47)+((R47^2.8)*S47)+((T47^2.8)*U47)+((V47^2.8)*W47)),1),(IF(K47="IMP",IF(VLOOKUP(L47,IMP!$B$4:$L$56,5,FALSE)&gt;10,(((P47^2.8)*Q47)+((R47^2.8)*S47)+((T47^2.8)*U47)+((V47^2.8)*W47)),1),(IF(K47="KSB",IF(VLOOKUP(L47,KSB!$B$4:$L$137,5,FALSE)&gt;10,(((P47^2.8)*Q47)+((R47^2.8)*S47)+((T47^2.8)*U47)+((V47^2.8)*W47)),1),(IF(K47="Wilo",IF(VLOOKUP(L47,Wilo!$B$4:$L$109,5,FALSE)&gt;10,(((P47^2.8)*Q47)+((R47^2.8)*S47)+((T47^2.8)*U47)+((V47^2.8)*W47)),1),(IF(K47="sonstige",IF(VLOOKUP(L47,sonstige!$B$4:$L$200,5,FALSE)&gt;10,(((P47^2.8)*Q47)+((R47^2.8)*S47)+((T47^2.8)*U47)+((V47^2.8)*W47)),1),1))))))))))))</f>
        <v/>
      </c>
      <c r="Z47" s="210" t="str">
        <f t="shared" si="1"/>
        <v/>
      </c>
      <c r="AA47" s="211" t="str">
        <f t="shared" si="2"/>
        <v/>
      </c>
      <c r="AB47" s="18" t="str">
        <f t="shared" si="6"/>
        <v/>
      </c>
    </row>
    <row r="48" ht="14.25" hidden="1" customHeight="1" outlineLevel="1">
      <c r="A48" s="214">
        <v>38.0</v>
      </c>
      <c r="B48" s="205"/>
      <c r="D48" s="230"/>
      <c r="E48" s="216"/>
      <c r="F48" s="237"/>
      <c r="G48" s="162">
        <v>5400.0</v>
      </c>
      <c r="H48" s="163"/>
      <c r="I48" s="164" t="str">
        <f t="shared" si="3"/>
        <v/>
      </c>
      <c r="K48" s="215"/>
      <c r="L48" s="216"/>
      <c r="M48" s="306" t="str">
        <f>IF(K48="","",IF(K48="Biral",IF(VLOOKUP(L48,Biral!$B$4:$L$137,5,FALSE)&gt;10,VLOOKUP(L48,Biral!$B$4:$L$137,6,FALSE),VLOOKUP(L48,Biral!$B$4:$L$137,11,FALSE)),IF(K48="Grundfos",IF(VLOOKUP(L48,Grundfos!$B$4:$L$106,5,FALSE)&gt;10,VLOOKUP(L48,Grundfos!$B$4:$L$106,6,FALSE),VLOOKUP(L48,Grundfos!$B$4:$L$106,11,FALSE)),IF(K48="IMP",IF(VLOOKUP(L48,IMP!$B$4:$L$56,5,FALSE)&gt;10,VLOOKUP(L48,IMP!$B$4:$L$56,6,FALSE),VLOOKUP(L48,IMP!$B$4:$L$56,11,FALSE)),IF(K48="KSB",IF(VLOOKUP(L48,KSB!$B$4:$L$137,5,FALSE)&gt;10,VLOOKUP(L48,KSB!$B$4:$L$137,6,FALSE),VLOOKUP(L48,KSB!$B$4:$L$137,11,FALSE)),IF(K48="Wilo",IF(VLOOKUP(L48,Wilo!$B$4:$L$109,5,FALSE)&gt;10,VLOOKUP(L48,Wilo!$B$4:$L$109,6,FALSE),VLOOKUP(L48,Wilo!$B$4:$L$109,11,FALSE)),IF(K48="sonstige",IF(VLOOKUP(L48,sonstige!$B$4:$L$200,5,FALSE)&gt;10,VLOOKUP(L48,sonstige!$B$4:$L$200,6,FALSE),VLOOKUP(L48,sonstige!$B$4:$L$200,11,FALSE)))))))))</f>
        <v/>
      </c>
      <c r="N48" s="192">
        <f t="shared" si="4"/>
        <v>5400</v>
      </c>
      <c r="O48" s="195" t="str">
        <f t="shared" si="5"/>
        <v>-</v>
      </c>
      <c r="P48" s="196">
        <v>1.0</v>
      </c>
      <c r="Q48" s="197">
        <v>0.4</v>
      </c>
      <c r="R48" s="197">
        <v>0.75</v>
      </c>
      <c r="S48" s="197">
        <v>0.4</v>
      </c>
      <c r="T48" s="197">
        <v>0.5</v>
      </c>
      <c r="U48" s="197">
        <v>0.1</v>
      </c>
      <c r="V48" s="197">
        <v>0.25</v>
      </c>
      <c r="W48" s="197">
        <v>0.1</v>
      </c>
      <c r="X48" s="209" t="str">
        <f>IF(M48="","",(M48/1000)*N48*IF(K48="Biral",IF(VLOOKUP(L48,Biral!$B$4:$L$137,5,FALSE)&gt;10,(((P48^2.8)*Q48)+((R48^2.8)*S48)+((T48^2.8)*U48)+((V48^2.8)*W48)),1),(IF(K48="Grundfos",IF(VLOOKUP(L48,Grundfos!$B$4:$L$106,5,FALSE)&gt;10,(((P48^2.8)*Q48)+((R48^2.8)*S48)+((T48^2.8)*U48)+((V48^2.8)*W48)),1),(IF(K48="IMP",IF(VLOOKUP(L48,IMP!$B$4:$L$56,5,FALSE)&gt;10,(((P48^2.8)*Q48)+((R48^2.8)*S48)+((T48^2.8)*U48)+((V48^2.8)*W48)),1),(IF(K48="KSB",IF(VLOOKUP(L48,KSB!$B$4:$L$137,5,FALSE)&gt;10,(((P48^2.8)*Q48)+((R48^2.8)*S48)+((T48^2.8)*U48)+((V48^2.8)*W48)),1),(IF(K48="Wilo",IF(VLOOKUP(L48,Wilo!$B$4:$L$109,5,FALSE)&gt;10,(((P48^2.8)*Q48)+((R48^2.8)*S48)+((T48^2.8)*U48)+((V48^2.8)*W48)),1),(IF(K48="sonstige",IF(VLOOKUP(L48,sonstige!$B$4:$L$200,5,FALSE)&gt;10,(((P48^2.8)*Q48)+((R48^2.8)*S48)+((T48^2.8)*U48)+((V48^2.8)*W48)),1),1))))))))))))</f>
        <v/>
      </c>
      <c r="Z48" s="210" t="str">
        <f t="shared" si="1"/>
        <v/>
      </c>
      <c r="AA48" s="211" t="str">
        <f t="shared" si="2"/>
        <v/>
      </c>
      <c r="AB48" s="18" t="str">
        <f t="shared" si="6"/>
        <v/>
      </c>
    </row>
    <row r="49" ht="14.25" hidden="1" customHeight="1" outlineLevel="1">
      <c r="A49" s="214">
        <v>39.0</v>
      </c>
      <c r="B49" s="205"/>
      <c r="D49" s="230"/>
      <c r="E49" s="216"/>
      <c r="F49" s="237"/>
      <c r="G49" s="162">
        <v>5400.0</v>
      </c>
      <c r="H49" s="163"/>
      <c r="I49" s="164" t="str">
        <f t="shared" si="3"/>
        <v/>
      </c>
      <c r="K49" s="215"/>
      <c r="L49" s="216"/>
      <c r="M49" s="306" t="str">
        <f>IF(K49="","",IF(K49="Biral",IF(VLOOKUP(L49,Biral!$B$4:$L$137,5,FALSE)&gt;10,VLOOKUP(L49,Biral!$B$4:$L$137,6,FALSE),VLOOKUP(L49,Biral!$B$4:$L$137,11,FALSE)),IF(K49="Grundfos",IF(VLOOKUP(L49,Grundfos!$B$4:$L$106,5,FALSE)&gt;10,VLOOKUP(L49,Grundfos!$B$4:$L$106,6,FALSE),VLOOKUP(L49,Grundfos!$B$4:$L$106,11,FALSE)),IF(K49="IMP",IF(VLOOKUP(L49,IMP!$B$4:$L$56,5,FALSE)&gt;10,VLOOKUP(L49,IMP!$B$4:$L$56,6,FALSE),VLOOKUP(L49,IMP!$B$4:$L$56,11,FALSE)),IF(K49="KSB",IF(VLOOKUP(L49,KSB!$B$4:$L$137,5,FALSE)&gt;10,VLOOKUP(L49,KSB!$B$4:$L$137,6,FALSE),VLOOKUP(L49,KSB!$B$4:$L$137,11,FALSE)),IF(K49="Wilo",IF(VLOOKUP(L49,Wilo!$B$4:$L$109,5,FALSE)&gt;10,VLOOKUP(L49,Wilo!$B$4:$L$109,6,FALSE),VLOOKUP(L49,Wilo!$B$4:$L$109,11,FALSE)),IF(K49="sonstige",IF(VLOOKUP(L49,sonstige!$B$4:$L$200,5,FALSE)&gt;10,VLOOKUP(L49,sonstige!$B$4:$L$200,6,FALSE),VLOOKUP(L49,sonstige!$B$4:$L$200,11,FALSE)))))))))</f>
        <v/>
      </c>
      <c r="N49" s="192">
        <f t="shared" si="4"/>
        <v>5400</v>
      </c>
      <c r="O49" s="195" t="str">
        <f t="shared" si="5"/>
        <v>-</v>
      </c>
      <c r="P49" s="196">
        <v>1.0</v>
      </c>
      <c r="Q49" s="197">
        <v>0.4</v>
      </c>
      <c r="R49" s="197">
        <v>0.75</v>
      </c>
      <c r="S49" s="197">
        <v>0.4</v>
      </c>
      <c r="T49" s="197">
        <v>0.5</v>
      </c>
      <c r="U49" s="197">
        <v>0.1</v>
      </c>
      <c r="V49" s="197">
        <v>0.25</v>
      </c>
      <c r="W49" s="197">
        <v>0.1</v>
      </c>
      <c r="X49" s="209" t="str">
        <f>IF(M49="","",(M49/1000)*N49*IF(K49="Biral",IF(VLOOKUP(L49,Biral!$B$4:$L$137,5,FALSE)&gt;10,(((P49^2.8)*Q49)+((R49^2.8)*S49)+((T49^2.8)*U49)+((V49^2.8)*W49)),1),(IF(K49="Grundfos",IF(VLOOKUP(L49,Grundfos!$B$4:$L$106,5,FALSE)&gt;10,(((P49^2.8)*Q49)+((R49^2.8)*S49)+((T49^2.8)*U49)+((V49^2.8)*W49)),1),(IF(K49="IMP",IF(VLOOKUP(L49,IMP!$B$4:$L$56,5,FALSE)&gt;10,(((P49^2.8)*Q49)+((R49^2.8)*S49)+((T49^2.8)*U49)+((V49^2.8)*W49)),1),(IF(K49="KSB",IF(VLOOKUP(L49,KSB!$B$4:$L$137,5,FALSE)&gt;10,(((P49^2.8)*Q49)+((R49^2.8)*S49)+((T49^2.8)*U49)+((V49^2.8)*W49)),1),(IF(K49="Wilo",IF(VLOOKUP(L49,Wilo!$B$4:$L$109,5,FALSE)&gt;10,(((P49^2.8)*Q49)+((R49^2.8)*S49)+((T49^2.8)*U49)+((V49^2.8)*W49)),1),(IF(K49="sonstige",IF(VLOOKUP(L49,sonstige!$B$4:$L$200,5,FALSE)&gt;10,(((P49^2.8)*Q49)+((R49^2.8)*S49)+((T49^2.8)*U49)+((V49^2.8)*W49)),1),1))))))))))))</f>
        <v/>
      </c>
      <c r="Z49" s="210" t="str">
        <f t="shared" si="1"/>
        <v/>
      </c>
      <c r="AA49" s="211" t="str">
        <f t="shared" si="2"/>
        <v/>
      </c>
      <c r="AB49" s="18" t="str">
        <f t="shared" si="6"/>
        <v/>
      </c>
    </row>
    <row r="50" ht="14.25" hidden="1" customHeight="1" outlineLevel="1">
      <c r="A50" s="214">
        <v>40.0</v>
      </c>
      <c r="B50" s="205"/>
      <c r="D50" s="230"/>
      <c r="E50" s="216"/>
      <c r="F50" s="237"/>
      <c r="G50" s="162">
        <v>5400.0</v>
      </c>
      <c r="H50" s="163"/>
      <c r="I50" s="164" t="str">
        <f t="shared" si="3"/>
        <v/>
      </c>
      <c r="K50" s="215"/>
      <c r="L50" s="216"/>
      <c r="M50" s="306" t="str">
        <f>IF(K50="","",IF(K50="Biral",IF(VLOOKUP(L50,Biral!$B$4:$L$137,5,FALSE)&gt;10,VLOOKUP(L50,Biral!$B$4:$L$137,6,FALSE),VLOOKUP(L50,Biral!$B$4:$L$137,11,FALSE)),IF(K50="Grundfos",IF(VLOOKUP(L50,Grundfos!$B$4:$L$106,5,FALSE)&gt;10,VLOOKUP(L50,Grundfos!$B$4:$L$106,6,FALSE),VLOOKUP(L50,Grundfos!$B$4:$L$106,11,FALSE)),IF(K50="IMP",IF(VLOOKUP(L50,IMP!$B$4:$L$56,5,FALSE)&gt;10,VLOOKUP(L50,IMP!$B$4:$L$56,6,FALSE),VLOOKUP(L50,IMP!$B$4:$L$56,11,FALSE)),IF(K50="KSB",IF(VLOOKUP(L50,KSB!$B$4:$L$137,5,FALSE)&gt;10,VLOOKUP(L50,KSB!$B$4:$L$137,6,FALSE),VLOOKUP(L50,KSB!$B$4:$L$137,11,FALSE)),IF(K50="Wilo",IF(VLOOKUP(L50,Wilo!$B$4:$L$109,5,FALSE)&gt;10,VLOOKUP(L50,Wilo!$B$4:$L$109,6,FALSE),VLOOKUP(L50,Wilo!$B$4:$L$109,11,FALSE)),IF(K50="sonstige",IF(VLOOKUP(L50,sonstige!$B$4:$L$200,5,FALSE)&gt;10,VLOOKUP(L50,sonstige!$B$4:$L$200,6,FALSE),VLOOKUP(L50,sonstige!$B$4:$L$200,11,FALSE)))))))))</f>
        <v/>
      </c>
      <c r="N50" s="192">
        <f t="shared" si="4"/>
        <v>5400</v>
      </c>
      <c r="O50" s="195" t="str">
        <f t="shared" si="5"/>
        <v>-</v>
      </c>
      <c r="P50" s="196">
        <v>1.0</v>
      </c>
      <c r="Q50" s="197">
        <v>0.4</v>
      </c>
      <c r="R50" s="197">
        <v>0.75</v>
      </c>
      <c r="S50" s="197">
        <v>0.4</v>
      </c>
      <c r="T50" s="197">
        <v>0.5</v>
      </c>
      <c r="U50" s="197">
        <v>0.1</v>
      </c>
      <c r="V50" s="197">
        <v>0.25</v>
      </c>
      <c r="W50" s="197">
        <v>0.1</v>
      </c>
      <c r="X50" s="209" t="str">
        <f>IF(M50="","",(M50/1000)*N50*IF(K50="Biral",IF(VLOOKUP(L50,Biral!$B$4:$L$137,5,FALSE)&gt;10,(((P50^2.8)*Q50)+((R50^2.8)*S50)+((T50^2.8)*U50)+((V50^2.8)*W50)),1),(IF(K50="Grundfos",IF(VLOOKUP(L50,Grundfos!$B$4:$L$106,5,FALSE)&gt;10,(((P50^2.8)*Q50)+((R50^2.8)*S50)+((T50^2.8)*U50)+((V50^2.8)*W50)),1),(IF(K50="IMP",IF(VLOOKUP(L50,IMP!$B$4:$L$56,5,FALSE)&gt;10,(((P50^2.8)*Q50)+((R50^2.8)*S50)+((T50^2.8)*U50)+((V50^2.8)*W50)),1),(IF(K50="KSB",IF(VLOOKUP(L50,KSB!$B$4:$L$137,5,FALSE)&gt;10,(((P50^2.8)*Q50)+((R50^2.8)*S50)+((T50^2.8)*U50)+((V50^2.8)*W50)),1),(IF(K50="Wilo",IF(VLOOKUP(L50,Wilo!$B$4:$L$109,5,FALSE)&gt;10,(((P50^2.8)*Q50)+((R50^2.8)*S50)+((T50^2.8)*U50)+((V50^2.8)*W50)),1),(IF(K50="sonstige",IF(VLOOKUP(L50,sonstige!$B$4:$L$200,5,FALSE)&gt;10,(((P50^2.8)*Q50)+((R50^2.8)*S50)+((T50^2.8)*U50)+((V50^2.8)*W50)),1),1))))))))))))</f>
        <v/>
      </c>
      <c r="Z50" s="210" t="str">
        <f t="shared" si="1"/>
        <v/>
      </c>
      <c r="AA50" s="211" t="str">
        <f t="shared" si="2"/>
        <v/>
      </c>
      <c r="AB50" s="18" t="str">
        <f t="shared" si="6"/>
        <v/>
      </c>
    </row>
    <row r="51" ht="14.25" hidden="1" customHeight="1" outlineLevel="1">
      <c r="A51" s="214">
        <v>41.0</v>
      </c>
      <c r="B51" s="205"/>
      <c r="D51" s="230"/>
      <c r="E51" s="216"/>
      <c r="F51" s="237"/>
      <c r="G51" s="162">
        <v>5400.0</v>
      </c>
      <c r="H51" s="163"/>
      <c r="I51" s="164" t="str">
        <f t="shared" si="3"/>
        <v/>
      </c>
      <c r="K51" s="215"/>
      <c r="L51" s="216"/>
      <c r="M51" s="306" t="str">
        <f>IF(K51="","",IF(K51="Biral",IF(VLOOKUP(L51,Biral!$B$4:$L$137,5,FALSE)&gt;10,VLOOKUP(L51,Biral!$B$4:$L$137,6,FALSE),VLOOKUP(L51,Biral!$B$4:$L$137,11,FALSE)),IF(K51="Grundfos",IF(VLOOKUP(L51,Grundfos!$B$4:$L$106,5,FALSE)&gt;10,VLOOKUP(L51,Grundfos!$B$4:$L$106,6,FALSE),VLOOKUP(L51,Grundfos!$B$4:$L$106,11,FALSE)),IF(K51="IMP",IF(VLOOKUP(L51,IMP!$B$4:$L$56,5,FALSE)&gt;10,VLOOKUP(L51,IMP!$B$4:$L$56,6,FALSE),VLOOKUP(L51,IMP!$B$4:$L$56,11,FALSE)),IF(K51="KSB",IF(VLOOKUP(L51,KSB!$B$4:$L$137,5,FALSE)&gt;10,VLOOKUP(L51,KSB!$B$4:$L$137,6,FALSE),VLOOKUP(L51,KSB!$B$4:$L$137,11,FALSE)),IF(K51="Wilo",IF(VLOOKUP(L51,Wilo!$B$4:$L$109,5,FALSE)&gt;10,VLOOKUP(L51,Wilo!$B$4:$L$109,6,FALSE),VLOOKUP(L51,Wilo!$B$4:$L$109,11,FALSE)),IF(K51="sonstige",IF(VLOOKUP(L51,sonstige!$B$4:$L$200,5,FALSE)&gt;10,VLOOKUP(L51,sonstige!$B$4:$L$200,6,FALSE),VLOOKUP(L51,sonstige!$B$4:$L$200,11,FALSE)))))))))</f>
        <v/>
      </c>
      <c r="N51" s="192">
        <f t="shared" si="4"/>
        <v>5400</v>
      </c>
      <c r="O51" s="195" t="str">
        <f t="shared" si="5"/>
        <v>-</v>
      </c>
      <c r="P51" s="196">
        <v>1.0</v>
      </c>
      <c r="Q51" s="197">
        <v>0.4</v>
      </c>
      <c r="R51" s="197">
        <v>0.75</v>
      </c>
      <c r="S51" s="197">
        <v>0.4</v>
      </c>
      <c r="T51" s="197">
        <v>0.5</v>
      </c>
      <c r="U51" s="197">
        <v>0.1</v>
      </c>
      <c r="V51" s="197">
        <v>0.25</v>
      </c>
      <c r="W51" s="197">
        <v>0.1</v>
      </c>
      <c r="X51" s="209" t="str">
        <f>IF(M51="","",(M51/1000)*N51*IF(K51="Biral",IF(VLOOKUP(L51,Biral!$B$4:$L$137,5,FALSE)&gt;10,(((P51^2.8)*Q51)+((R51^2.8)*S51)+((T51^2.8)*U51)+((V51^2.8)*W51)),1),(IF(K51="Grundfos",IF(VLOOKUP(L51,Grundfos!$B$4:$L$106,5,FALSE)&gt;10,(((P51^2.8)*Q51)+((R51^2.8)*S51)+((T51^2.8)*U51)+((V51^2.8)*W51)),1),(IF(K51="IMP",IF(VLOOKUP(L51,IMP!$B$4:$L$56,5,FALSE)&gt;10,(((P51^2.8)*Q51)+((R51^2.8)*S51)+((T51^2.8)*U51)+((V51^2.8)*W51)),1),(IF(K51="KSB",IF(VLOOKUP(L51,KSB!$B$4:$L$137,5,FALSE)&gt;10,(((P51^2.8)*Q51)+((R51^2.8)*S51)+((T51^2.8)*U51)+((V51^2.8)*W51)),1),(IF(K51="Wilo",IF(VLOOKUP(L51,Wilo!$B$4:$L$109,5,FALSE)&gt;10,(((P51^2.8)*Q51)+((R51^2.8)*S51)+((T51^2.8)*U51)+((V51^2.8)*W51)),1),(IF(K51="sonstige",IF(VLOOKUP(L51,sonstige!$B$4:$L$200,5,FALSE)&gt;10,(((P51^2.8)*Q51)+((R51^2.8)*S51)+((T51^2.8)*U51)+((V51^2.8)*W51)),1),1))))))))))))</f>
        <v/>
      </c>
      <c r="Z51" s="210" t="str">
        <f t="shared" si="1"/>
        <v/>
      </c>
      <c r="AA51" s="211" t="str">
        <f t="shared" si="2"/>
        <v/>
      </c>
      <c r="AB51" s="18" t="str">
        <f t="shared" si="6"/>
        <v/>
      </c>
    </row>
    <row r="52" ht="14.25" hidden="1" customHeight="1" outlineLevel="1">
      <c r="A52" s="214">
        <v>42.0</v>
      </c>
      <c r="B52" s="205"/>
      <c r="D52" s="230"/>
      <c r="E52" s="216"/>
      <c r="F52" s="237"/>
      <c r="G52" s="162">
        <v>5400.0</v>
      </c>
      <c r="H52" s="163"/>
      <c r="I52" s="164" t="str">
        <f t="shared" si="3"/>
        <v/>
      </c>
      <c r="K52" s="215"/>
      <c r="L52" s="216"/>
      <c r="M52" s="306" t="str">
        <f>IF(K52="","",IF(K52="Biral",IF(VLOOKUP(L52,Biral!$B$4:$L$137,5,FALSE)&gt;10,VLOOKUP(L52,Biral!$B$4:$L$137,6,FALSE),VLOOKUP(L52,Biral!$B$4:$L$137,11,FALSE)),IF(K52="Grundfos",IF(VLOOKUP(L52,Grundfos!$B$4:$L$106,5,FALSE)&gt;10,VLOOKUP(L52,Grundfos!$B$4:$L$106,6,FALSE),VLOOKUP(L52,Grundfos!$B$4:$L$106,11,FALSE)),IF(K52="IMP",IF(VLOOKUP(L52,IMP!$B$4:$L$56,5,FALSE)&gt;10,VLOOKUP(L52,IMP!$B$4:$L$56,6,FALSE),VLOOKUP(L52,IMP!$B$4:$L$56,11,FALSE)),IF(K52="KSB",IF(VLOOKUP(L52,KSB!$B$4:$L$137,5,FALSE)&gt;10,VLOOKUP(L52,KSB!$B$4:$L$137,6,FALSE),VLOOKUP(L52,KSB!$B$4:$L$137,11,FALSE)),IF(K52="Wilo",IF(VLOOKUP(L52,Wilo!$B$4:$L$109,5,FALSE)&gt;10,VLOOKUP(L52,Wilo!$B$4:$L$109,6,FALSE),VLOOKUP(L52,Wilo!$B$4:$L$109,11,FALSE)),IF(K52="sonstige",IF(VLOOKUP(L52,sonstige!$B$4:$L$200,5,FALSE)&gt;10,VLOOKUP(L52,sonstige!$B$4:$L$200,6,FALSE),VLOOKUP(L52,sonstige!$B$4:$L$200,11,FALSE)))))))))</f>
        <v/>
      </c>
      <c r="N52" s="192">
        <f t="shared" si="4"/>
        <v>5400</v>
      </c>
      <c r="O52" s="195" t="str">
        <f t="shared" si="5"/>
        <v>-</v>
      </c>
      <c r="P52" s="196">
        <v>1.0</v>
      </c>
      <c r="Q52" s="197">
        <v>0.4</v>
      </c>
      <c r="R52" s="197">
        <v>0.75</v>
      </c>
      <c r="S52" s="197">
        <v>0.4</v>
      </c>
      <c r="T52" s="197">
        <v>0.5</v>
      </c>
      <c r="U52" s="197">
        <v>0.1</v>
      </c>
      <c r="V52" s="197">
        <v>0.25</v>
      </c>
      <c r="W52" s="197">
        <v>0.1</v>
      </c>
      <c r="X52" s="209" t="str">
        <f>IF(M52="","",(M52/1000)*N52*IF(K52="Biral",IF(VLOOKUP(L52,Biral!$B$4:$L$137,5,FALSE)&gt;10,(((P52^2.8)*Q52)+((R52^2.8)*S52)+((T52^2.8)*U52)+((V52^2.8)*W52)),1),(IF(K52="Grundfos",IF(VLOOKUP(L52,Grundfos!$B$4:$L$106,5,FALSE)&gt;10,(((P52^2.8)*Q52)+((R52^2.8)*S52)+((T52^2.8)*U52)+((V52^2.8)*W52)),1),(IF(K52="IMP",IF(VLOOKUP(L52,IMP!$B$4:$L$56,5,FALSE)&gt;10,(((P52^2.8)*Q52)+((R52^2.8)*S52)+((T52^2.8)*U52)+((V52^2.8)*W52)),1),(IF(K52="KSB",IF(VLOOKUP(L52,KSB!$B$4:$L$137,5,FALSE)&gt;10,(((P52^2.8)*Q52)+((R52^2.8)*S52)+((T52^2.8)*U52)+((V52^2.8)*W52)),1),(IF(K52="Wilo",IF(VLOOKUP(L52,Wilo!$B$4:$L$109,5,FALSE)&gt;10,(((P52^2.8)*Q52)+((R52^2.8)*S52)+((T52^2.8)*U52)+((V52^2.8)*W52)),1),(IF(K52="sonstige",IF(VLOOKUP(L52,sonstige!$B$4:$L$200,5,FALSE)&gt;10,(((P52^2.8)*Q52)+((R52^2.8)*S52)+((T52^2.8)*U52)+((V52^2.8)*W52)),1),1))))))))))))</f>
        <v/>
      </c>
      <c r="Z52" s="210" t="str">
        <f t="shared" si="1"/>
        <v/>
      </c>
      <c r="AA52" s="211" t="str">
        <f t="shared" si="2"/>
        <v/>
      </c>
      <c r="AB52" s="18" t="str">
        <f t="shared" si="6"/>
        <v/>
      </c>
    </row>
    <row r="53" ht="14.25" hidden="1" customHeight="1" outlineLevel="1">
      <c r="A53" s="214">
        <v>43.0</v>
      </c>
      <c r="B53" s="205"/>
      <c r="D53" s="230"/>
      <c r="E53" s="216"/>
      <c r="F53" s="237"/>
      <c r="G53" s="162">
        <v>5400.0</v>
      </c>
      <c r="H53" s="163"/>
      <c r="I53" s="164" t="str">
        <f t="shared" si="3"/>
        <v/>
      </c>
      <c r="K53" s="215"/>
      <c r="L53" s="216"/>
      <c r="M53" s="306" t="str">
        <f>IF(K53="","",IF(K53="Biral",IF(VLOOKUP(L53,Biral!$B$4:$L$137,5,FALSE)&gt;10,VLOOKUP(L53,Biral!$B$4:$L$137,6,FALSE),VLOOKUP(L53,Biral!$B$4:$L$137,11,FALSE)),IF(K53="Grundfos",IF(VLOOKUP(L53,Grundfos!$B$4:$L$106,5,FALSE)&gt;10,VLOOKUP(L53,Grundfos!$B$4:$L$106,6,FALSE),VLOOKUP(L53,Grundfos!$B$4:$L$106,11,FALSE)),IF(K53="IMP",IF(VLOOKUP(L53,IMP!$B$4:$L$56,5,FALSE)&gt;10,VLOOKUP(L53,IMP!$B$4:$L$56,6,FALSE),VLOOKUP(L53,IMP!$B$4:$L$56,11,FALSE)),IF(K53="KSB",IF(VLOOKUP(L53,KSB!$B$4:$L$137,5,FALSE)&gt;10,VLOOKUP(L53,KSB!$B$4:$L$137,6,FALSE),VLOOKUP(L53,KSB!$B$4:$L$137,11,FALSE)),IF(K53="Wilo",IF(VLOOKUP(L53,Wilo!$B$4:$L$109,5,FALSE)&gt;10,VLOOKUP(L53,Wilo!$B$4:$L$109,6,FALSE),VLOOKUP(L53,Wilo!$B$4:$L$109,11,FALSE)),IF(K53="sonstige",IF(VLOOKUP(L53,sonstige!$B$4:$L$200,5,FALSE)&gt;10,VLOOKUP(L53,sonstige!$B$4:$L$200,6,FALSE),VLOOKUP(L53,sonstige!$B$4:$L$200,11,FALSE)))))))))</f>
        <v/>
      </c>
      <c r="N53" s="192">
        <f t="shared" si="4"/>
        <v>5400</v>
      </c>
      <c r="O53" s="195" t="str">
        <f t="shared" si="5"/>
        <v>-</v>
      </c>
      <c r="P53" s="196">
        <v>1.0</v>
      </c>
      <c r="Q53" s="197">
        <v>0.4</v>
      </c>
      <c r="R53" s="197">
        <v>0.75</v>
      </c>
      <c r="S53" s="197">
        <v>0.4</v>
      </c>
      <c r="T53" s="197">
        <v>0.5</v>
      </c>
      <c r="U53" s="197">
        <v>0.1</v>
      </c>
      <c r="V53" s="197">
        <v>0.25</v>
      </c>
      <c r="W53" s="197">
        <v>0.1</v>
      </c>
      <c r="X53" s="209" t="str">
        <f>IF(M53="","",(M53/1000)*N53*IF(K53="Biral",IF(VLOOKUP(L53,Biral!$B$4:$L$137,5,FALSE)&gt;10,(((P53^2.8)*Q53)+((R53^2.8)*S53)+((T53^2.8)*U53)+((V53^2.8)*W53)),1),(IF(K53="Grundfos",IF(VLOOKUP(L53,Grundfos!$B$4:$L$106,5,FALSE)&gt;10,(((P53^2.8)*Q53)+((R53^2.8)*S53)+((T53^2.8)*U53)+((V53^2.8)*W53)),1),(IF(K53="IMP",IF(VLOOKUP(L53,IMP!$B$4:$L$56,5,FALSE)&gt;10,(((P53^2.8)*Q53)+((R53^2.8)*S53)+((T53^2.8)*U53)+((V53^2.8)*W53)),1),(IF(K53="KSB",IF(VLOOKUP(L53,KSB!$B$4:$L$137,5,FALSE)&gt;10,(((P53^2.8)*Q53)+((R53^2.8)*S53)+((T53^2.8)*U53)+((V53^2.8)*W53)),1),(IF(K53="Wilo",IF(VLOOKUP(L53,Wilo!$B$4:$L$109,5,FALSE)&gt;10,(((P53^2.8)*Q53)+((R53^2.8)*S53)+((T53^2.8)*U53)+((V53^2.8)*W53)),1),(IF(K53="sonstige",IF(VLOOKUP(L53,sonstige!$B$4:$L$200,5,FALSE)&gt;10,(((P53^2.8)*Q53)+((R53^2.8)*S53)+((T53^2.8)*U53)+((V53^2.8)*W53)),1),1))))))))))))</f>
        <v/>
      </c>
      <c r="Z53" s="210" t="str">
        <f t="shared" si="1"/>
        <v/>
      </c>
      <c r="AA53" s="211" t="str">
        <f t="shared" si="2"/>
        <v/>
      </c>
      <c r="AB53" s="18" t="str">
        <f t="shared" si="6"/>
        <v/>
      </c>
    </row>
    <row r="54" ht="14.25" hidden="1" customHeight="1" outlineLevel="1">
      <c r="A54" s="214">
        <v>44.0</v>
      </c>
      <c r="B54" s="205"/>
      <c r="D54" s="230"/>
      <c r="E54" s="216"/>
      <c r="F54" s="237"/>
      <c r="G54" s="162">
        <v>5400.0</v>
      </c>
      <c r="H54" s="163"/>
      <c r="I54" s="164" t="str">
        <f t="shared" si="3"/>
        <v/>
      </c>
      <c r="K54" s="215"/>
      <c r="L54" s="216"/>
      <c r="M54" s="306" t="str">
        <f>IF(K54="","",IF(K54="Biral",IF(VLOOKUP(L54,Biral!$B$4:$L$137,5,FALSE)&gt;10,VLOOKUP(L54,Biral!$B$4:$L$137,6,FALSE),VLOOKUP(L54,Biral!$B$4:$L$137,11,FALSE)),IF(K54="Grundfos",IF(VLOOKUP(L54,Grundfos!$B$4:$L$106,5,FALSE)&gt;10,VLOOKUP(L54,Grundfos!$B$4:$L$106,6,FALSE),VLOOKUP(L54,Grundfos!$B$4:$L$106,11,FALSE)),IF(K54="IMP",IF(VLOOKUP(L54,IMP!$B$4:$L$56,5,FALSE)&gt;10,VLOOKUP(L54,IMP!$B$4:$L$56,6,FALSE),VLOOKUP(L54,IMP!$B$4:$L$56,11,FALSE)),IF(K54="KSB",IF(VLOOKUP(L54,KSB!$B$4:$L$137,5,FALSE)&gt;10,VLOOKUP(L54,KSB!$B$4:$L$137,6,FALSE),VLOOKUP(L54,KSB!$B$4:$L$137,11,FALSE)),IF(K54="Wilo",IF(VLOOKUP(L54,Wilo!$B$4:$L$109,5,FALSE)&gt;10,VLOOKUP(L54,Wilo!$B$4:$L$109,6,FALSE),VLOOKUP(L54,Wilo!$B$4:$L$109,11,FALSE)),IF(K54="sonstige",IF(VLOOKUP(L54,sonstige!$B$4:$L$200,5,FALSE)&gt;10,VLOOKUP(L54,sonstige!$B$4:$L$200,6,FALSE),VLOOKUP(L54,sonstige!$B$4:$L$200,11,FALSE)))))))))</f>
        <v/>
      </c>
      <c r="N54" s="192">
        <f t="shared" si="4"/>
        <v>5400</v>
      </c>
      <c r="O54" s="195" t="str">
        <f t="shared" si="5"/>
        <v>-</v>
      </c>
      <c r="P54" s="196">
        <v>1.0</v>
      </c>
      <c r="Q54" s="197">
        <v>0.4</v>
      </c>
      <c r="R54" s="197">
        <v>0.75</v>
      </c>
      <c r="S54" s="197">
        <v>0.4</v>
      </c>
      <c r="T54" s="197">
        <v>0.5</v>
      </c>
      <c r="U54" s="197">
        <v>0.1</v>
      </c>
      <c r="V54" s="197">
        <v>0.25</v>
      </c>
      <c r="W54" s="197">
        <v>0.1</v>
      </c>
      <c r="X54" s="209" t="str">
        <f>IF(M54="","",(M54/1000)*N54*IF(K54="Biral",IF(VLOOKUP(L54,Biral!$B$4:$L$137,5,FALSE)&gt;10,(((P54^2.8)*Q54)+((R54^2.8)*S54)+((T54^2.8)*U54)+((V54^2.8)*W54)),1),(IF(K54="Grundfos",IF(VLOOKUP(L54,Grundfos!$B$4:$L$106,5,FALSE)&gt;10,(((P54^2.8)*Q54)+((R54^2.8)*S54)+((T54^2.8)*U54)+((V54^2.8)*W54)),1),(IF(K54="IMP",IF(VLOOKUP(L54,IMP!$B$4:$L$56,5,FALSE)&gt;10,(((P54^2.8)*Q54)+((R54^2.8)*S54)+((T54^2.8)*U54)+((V54^2.8)*W54)),1),(IF(K54="KSB",IF(VLOOKUP(L54,KSB!$B$4:$L$137,5,FALSE)&gt;10,(((P54^2.8)*Q54)+((R54^2.8)*S54)+((T54^2.8)*U54)+((V54^2.8)*W54)),1),(IF(K54="Wilo",IF(VLOOKUP(L54,Wilo!$B$4:$L$109,5,FALSE)&gt;10,(((P54^2.8)*Q54)+((R54^2.8)*S54)+((T54^2.8)*U54)+((V54^2.8)*W54)),1),(IF(K54="sonstige",IF(VLOOKUP(L54,sonstige!$B$4:$L$200,5,FALSE)&gt;10,(((P54^2.8)*Q54)+((R54^2.8)*S54)+((T54^2.8)*U54)+((V54^2.8)*W54)),1),1))))))))))))</f>
        <v/>
      </c>
      <c r="Z54" s="210" t="str">
        <f t="shared" si="1"/>
        <v/>
      </c>
      <c r="AA54" s="211" t="str">
        <f t="shared" si="2"/>
        <v/>
      </c>
      <c r="AB54" s="18" t="str">
        <f t="shared" si="6"/>
        <v/>
      </c>
    </row>
    <row r="55" ht="14.25" hidden="1" customHeight="1" outlineLevel="1">
      <c r="A55" s="214">
        <v>45.0</v>
      </c>
      <c r="B55" s="205"/>
      <c r="D55" s="230"/>
      <c r="E55" s="216"/>
      <c r="F55" s="237"/>
      <c r="G55" s="162">
        <v>5400.0</v>
      </c>
      <c r="H55" s="163"/>
      <c r="I55" s="164" t="str">
        <f t="shared" si="3"/>
        <v/>
      </c>
      <c r="K55" s="215"/>
      <c r="L55" s="216"/>
      <c r="M55" s="306" t="str">
        <f>IF(K55="","",IF(K55="Biral",IF(VLOOKUP(L55,Biral!$B$4:$L$137,5,FALSE)&gt;10,VLOOKUP(L55,Biral!$B$4:$L$137,6,FALSE),VLOOKUP(L55,Biral!$B$4:$L$137,11,FALSE)),IF(K55="Grundfos",IF(VLOOKUP(L55,Grundfos!$B$4:$L$106,5,FALSE)&gt;10,VLOOKUP(L55,Grundfos!$B$4:$L$106,6,FALSE),VLOOKUP(L55,Grundfos!$B$4:$L$106,11,FALSE)),IF(K55="IMP",IF(VLOOKUP(L55,IMP!$B$4:$L$56,5,FALSE)&gt;10,VLOOKUP(L55,IMP!$B$4:$L$56,6,FALSE),VLOOKUP(L55,IMP!$B$4:$L$56,11,FALSE)),IF(K55="KSB",IF(VLOOKUP(L55,KSB!$B$4:$L$137,5,FALSE)&gt;10,VLOOKUP(L55,KSB!$B$4:$L$137,6,FALSE),VLOOKUP(L55,KSB!$B$4:$L$137,11,FALSE)),IF(K55="Wilo",IF(VLOOKUP(L55,Wilo!$B$4:$L$109,5,FALSE)&gt;10,VLOOKUP(L55,Wilo!$B$4:$L$109,6,FALSE),VLOOKUP(L55,Wilo!$B$4:$L$109,11,FALSE)),IF(K55="sonstige",IF(VLOOKUP(L55,sonstige!$B$4:$L$200,5,FALSE)&gt;10,VLOOKUP(L55,sonstige!$B$4:$L$200,6,FALSE),VLOOKUP(L55,sonstige!$B$4:$L$200,11,FALSE)))))))))</f>
        <v/>
      </c>
      <c r="N55" s="192">
        <f t="shared" si="4"/>
        <v>5400</v>
      </c>
      <c r="O55" s="195" t="str">
        <f t="shared" si="5"/>
        <v>-</v>
      </c>
      <c r="P55" s="196">
        <v>1.0</v>
      </c>
      <c r="Q55" s="197">
        <v>0.4</v>
      </c>
      <c r="R55" s="197">
        <v>0.75</v>
      </c>
      <c r="S55" s="197">
        <v>0.4</v>
      </c>
      <c r="T55" s="197">
        <v>0.5</v>
      </c>
      <c r="U55" s="197">
        <v>0.1</v>
      </c>
      <c r="V55" s="197">
        <v>0.25</v>
      </c>
      <c r="W55" s="197">
        <v>0.1</v>
      </c>
      <c r="X55" s="209" t="str">
        <f>IF(M55="","",(M55/1000)*N55*IF(K55="Biral",IF(VLOOKUP(L55,Biral!$B$4:$L$137,5,FALSE)&gt;10,(((P55^2.8)*Q55)+((R55^2.8)*S55)+((T55^2.8)*U55)+((V55^2.8)*W55)),1),(IF(K55="Grundfos",IF(VLOOKUP(L55,Grundfos!$B$4:$L$106,5,FALSE)&gt;10,(((P55^2.8)*Q55)+((R55^2.8)*S55)+((T55^2.8)*U55)+((V55^2.8)*W55)),1),(IF(K55="IMP",IF(VLOOKUP(L55,IMP!$B$4:$L$56,5,FALSE)&gt;10,(((P55^2.8)*Q55)+((R55^2.8)*S55)+((T55^2.8)*U55)+((V55^2.8)*W55)),1),(IF(K55="KSB",IF(VLOOKUP(L55,KSB!$B$4:$L$137,5,FALSE)&gt;10,(((P55^2.8)*Q55)+((R55^2.8)*S55)+((T55^2.8)*U55)+((V55^2.8)*W55)),1),(IF(K55="Wilo",IF(VLOOKUP(L55,Wilo!$B$4:$L$109,5,FALSE)&gt;10,(((P55^2.8)*Q55)+((R55^2.8)*S55)+((T55^2.8)*U55)+((V55^2.8)*W55)),1),(IF(K55="sonstige",IF(VLOOKUP(L55,sonstige!$B$4:$L$200,5,FALSE)&gt;10,(((P55^2.8)*Q55)+((R55^2.8)*S55)+((T55^2.8)*U55)+((V55^2.8)*W55)),1),1))))))))))))</f>
        <v/>
      </c>
      <c r="Z55" s="210" t="str">
        <f t="shared" si="1"/>
        <v/>
      </c>
      <c r="AA55" s="211" t="str">
        <f t="shared" si="2"/>
        <v/>
      </c>
      <c r="AB55" s="18" t="str">
        <f t="shared" si="6"/>
        <v/>
      </c>
    </row>
    <row r="56" ht="14.25" hidden="1" customHeight="1" outlineLevel="1">
      <c r="A56" s="214">
        <v>46.0</v>
      </c>
      <c r="B56" s="205"/>
      <c r="D56" s="230"/>
      <c r="E56" s="216"/>
      <c r="F56" s="237"/>
      <c r="G56" s="162">
        <v>5400.0</v>
      </c>
      <c r="H56" s="163"/>
      <c r="I56" s="164" t="str">
        <f t="shared" si="3"/>
        <v/>
      </c>
      <c r="K56" s="215"/>
      <c r="L56" s="216"/>
      <c r="M56" s="306" t="str">
        <f>IF(K56="","",IF(K56="Biral",IF(VLOOKUP(L56,Biral!$B$4:$L$137,5,FALSE)&gt;10,VLOOKUP(L56,Biral!$B$4:$L$137,6,FALSE),VLOOKUP(L56,Biral!$B$4:$L$137,11,FALSE)),IF(K56="Grundfos",IF(VLOOKUP(L56,Grundfos!$B$4:$L$106,5,FALSE)&gt;10,VLOOKUP(L56,Grundfos!$B$4:$L$106,6,FALSE),VLOOKUP(L56,Grundfos!$B$4:$L$106,11,FALSE)),IF(K56="IMP",IF(VLOOKUP(L56,IMP!$B$4:$L$56,5,FALSE)&gt;10,VLOOKUP(L56,IMP!$B$4:$L$56,6,FALSE),VLOOKUP(L56,IMP!$B$4:$L$56,11,FALSE)),IF(K56="KSB",IF(VLOOKUP(L56,KSB!$B$4:$L$137,5,FALSE)&gt;10,VLOOKUP(L56,KSB!$B$4:$L$137,6,FALSE),VLOOKUP(L56,KSB!$B$4:$L$137,11,FALSE)),IF(K56="Wilo",IF(VLOOKUP(L56,Wilo!$B$4:$L$109,5,FALSE)&gt;10,VLOOKUP(L56,Wilo!$B$4:$L$109,6,FALSE),VLOOKUP(L56,Wilo!$B$4:$L$109,11,FALSE)),IF(K56="sonstige",IF(VLOOKUP(L56,sonstige!$B$4:$L$200,5,FALSE)&gt;10,VLOOKUP(L56,sonstige!$B$4:$L$200,6,FALSE),VLOOKUP(L56,sonstige!$B$4:$L$200,11,FALSE)))))))))</f>
        <v/>
      </c>
      <c r="N56" s="192">
        <f t="shared" si="4"/>
        <v>5400</v>
      </c>
      <c r="O56" s="195" t="str">
        <f t="shared" si="5"/>
        <v>-</v>
      </c>
      <c r="P56" s="196">
        <v>1.0</v>
      </c>
      <c r="Q56" s="197">
        <v>0.4</v>
      </c>
      <c r="R56" s="197">
        <v>0.75</v>
      </c>
      <c r="S56" s="197">
        <v>0.4</v>
      </c>
      <c r="T56" s="197">
        <v>0.5</v>
      </c>
      <c r="U56" s="197">
        <v>0.1</v>
      </c>
      <c r="V56" s="197">
        <v>0.25</v>
      </c>
      <c r="W56" s="197">
        <v>0.1</v>
      </c>
      <c r="X56" s="209" t="str">
        <f>IF(M56="","",(M56/1000)*N56*IF(K56="Biral",IF(VLOOKUP(L56,Biral!$B$4:$L$137,5,FALSE)&gt;10,(((P56^2.8)*Q56)+((R56^2.8)*S56)+((T56^2.8)*U56)+((V56^2.8)*W56)),1),(IF(K56="Grundfos",IF(VLOOKUP(L56,Grundfos!$B$4:$L$106,5,FALSE)&gt;10,(((P56^2.8)*Q56)+((R56^2.8)*S56)+((T56^2.8)*U56)+((V56^2.8)*W56)),1),(IF(K56="IMP",IF(VLOOKUP(L56,IMP!$B$4:$L$56,5,FALSE)&gt;10,(((P56^2.8)*Q56)+((R56^2.8)*S56)+((T56^2.8)*U56)+((V56^2.8)*W56)),1),(IF(K56="KSB",IF(VLOOKUP(L56,KSB!$B$4:$L$137,5,FALSE)&gt;10,(((P56^2.8)*Q56)+((R56^2.8)*S56)+((T56^2.8)*U56)+((V56^2.8)*W56)),1),(IF(K56="Wilo",IF(VLOOKUP(L56,Wilo!$B$4:$L$109,5,FALSE)&gt;10,(((P56^2.8)*Q56)+((R56^2.8)*S56)+((T56^2.8)*U56)+((V56^2.8)*W56)),1),(IF(K56="sonstige",IF(VLOOKUP(L56,sonstige!$B$4:$L$200,5,FALSE)&gt;10,(((P56^2.8)*Q56)+((R56^2.8)*S56)+((T56^2.8)*U56)+((V56^2.8)*W56)),1),1))))))))))))</f>
        <v/>
      </c>
      <c r="Z56" s="210" t="str">
        <f t="shared" si="1"/>
        <v/>
      </c>
      <c r="AA56" s="211" t="str">
        <f t="shared" si="2"/>
        <v/>
      </c>
      <c r="AB56" s="18" t="str">
        <f t="shared" si="6"/>
        <v/>
      </c>
    </row>
    <row r="57" ht="14.25" hidden="1" customHeight="1" outlineLevel="1">
      <c r="A57" s="214">
        <v>47.0</v>
      </c>
      <c r="B57" s="205"/>
      <c r="D57" s="230"/>
      <c r="E57" s="216"/>
      <c r="F57" s="237"/>
      <c r="G57" s="162">
        <v>5400.0</v>
      </c>
      <c r="H57" s="163"/>
      <c r="I57" s="164" t="str">
        <f t="shared" si="3"/>
        <v/>
      </c>
      <c r="K57" s="215"/>
      <c r="L57" s="216"/>
      <c r="M57" s="306" t="str">
        <f>IF(K57="","",IF(K57="Biral",IF(VLOOKUP(L57,Biral!$B$4:$L$137,5,FALSE)&gt;10,VLOOKUP(L57,Biral!$B$4:$L$137,6,FALSE),VLOOKUP(L57,Biral!$B$4:$L$137,11,FALSE)),IF(K57="Grundfos",IF(VLOOKUP(L57,Grundfos!$B$4:$L$106,5,FALSE)&gt;10,VLOOKUP(L57,Grundfos!$B$4:$L$106,6,FALSE),VLOOKUP(L57,Grundfos!$B$4:$L$106,11,FALSE)),IF(K57="IMP",IF(VLOOKUP(L57,IMP!$B$4:$L$56,5,FALSE)&gt;10,VLOOKUP(L57,IMP!$B$4:$L$56,6,FALSE),VLOOKUP(L57,IMP!$B$4:$L$56,11,FALSE)),IF(K57="KSB",IF(VLOOKUP(L57,KSB!$B$4:$L$137,5,FALSE)&gt;10,VLOOKUP(L57,KSB!$B$4:$L$137,6,FALSE),VLOOKUP(L57,KSB!$B$4:$L$137,11,FALSE)),IF(K57="Wilo",IF(VLOOKUP(L57,Wilo!$B$4:$L$109,5,FALSE)&gt;10,VLOOKUP(L57,Wilo!$B$4:$L$109,6,FALSE),VLOOKUP(L57,Wilo!$B$4:$L$109,11,FALSE)),IF(K57="sonstige",IF(VLOOKUP(L57,sonstige!$B$4:$L$200,5,FALSE)&gt;10,VLOOKUP(L57,sonstige!$B$4:$L$200,6,FALSE),VLOOKUP(L57,sonstige!$B$4:$L$200,11,FALSE)))))))))</f>
        <v/>
      </c>
      <c r="N57" s="192">
        <f t="shared" si="4"/>
        <v>5400</v>
      </c>
      <c r="O57" s="195" t="str">
        <f t="shared" si="5"/>
        <v>-</v>
      </c>
      <c r="P57" s="196">
        <v>1.0</v>
      </c>
      <c r="Q57" s="197">
        <v>0.4</v>
      </c>
      <c r="R57" s="197">
        <v>0.75</v>
      </c>
      <c r="S57" s="197">
        <v>0.4</v>
      </c>
      <c r="T57" s="197">
        <v>0.5</v>
      </c>
      <c r="U57" s="197">
        <v>0.1</v>
      </c>
      <c r="V57" s="197">
        <v>0.25</v>
      </c>
      <c r="W57" s="197">
        <v>0.1</v>
      </c>
      <c r="X57" s="209" t="str">
        <f>IF(M57="","",(M57/1000)*N57*IF(K57="Biral",IF(VLOOKUP(L57,Biral!$B$4:$L$137,5,FALSE)&gt;10,(((P57^2.8)*Q57)+((R57^2.8)*S57)+((T57^2.8)*U57)+((V57^2.8)*W57)),1),(IF(K57="Grundfos",IF(VLOOKUP(L57,Grundfos!$B$4:$L$106,5,FALSE)&gt;10,(((P57^2.8)*Q57)+((R57^2.8)*S57)+((T57^2.8)*U57)+((V57^2.8)*W57)),1),(IF(K57="IMP",IF(VLOOKUP(L57,IMP!$B$4:$L$56,5,FALSE)&gt;10,(((P57^2.8)*Q57)+((R57^2.8)*S57)+((T57^2.8)*U57)+((V57^2.8)*W57)),1),(IF(K57="KSB",IF(VLOOKUP(L57,KSB!$B$4:$L$137,5,FALSE)&gt;10,(((P57^2.8)*Q57)+((R57^2.8)*S57)+((T57^2.8)*U57)+((V57^2.8)*W57)),1),(IF(K57="Wilo",IF(VLOOKUP(L57,Wilo!$B$4:$L$109,5,FALSE)&gt;10,(((P57^2.8)*Q57)+((R57^2.8)*S57)+((T57^2.8)*U57)+((V57^2.8)*W57)),1),(IF(K57="sonstige",IF(VLOOKUP(L57,sonstige!$B$4:$L$200,5,FALSE)&gt;10,(((P57^2.8)*Q57)+((R57^2.8)*S57)+((T57^2.8)*U57)+((V57^2.8)*W57)),1),1))))))))))))</f>
        <v/>
      </c>
      <c r="Z57" s="210" t="str">
        <f t="shared" si="1"/>
        <v/>
      </c>
      <c r="AA57" s="211" t="str">
        <f t="shared" si="2"/>
        <v/>
      </c>
      <c r="AB57" s="18" t="str">
        <f t="shared" si="6"/>
        <v/>
      </c>
    </row>
    <row r="58" ht="14.25" hidden="1" customHeight="1" outlineLevel="1">
      <c r="A58" s="214">
        <v>48.0</v>
      </c>
      <c r="B58" s="205"/>
      <c r="D58" s="230"/>
      <c r="E58" s="216"/>
      <c r="F58" s="237"/>
      <c r="G58" s="162">
        <v>5400.0</v>
      </c>
      <c r="H58" s="163"/>
      <c r="I58" s="164" t="str">
        <f t="shared" si="3"/>
        <v/>
      </c>
      <c r="K58" s="215"/>
      <c r="L58" s="216"/>
      <c r="M58" s="306" t="str">
        <f>IF(K58="","",IF(K58="Biral",IF(VLOOKUP(L58,Biral!$B$4:$L$137,5,FALSE)&gt;10,VLOOKUP(L58,Biral!$B$4:$L$137,6,FALSE),VLOOKUP(L58,Biral!$B$4:$L$137,11,FALSE)),IF(K58="Grundfos",IF(VLOOKUP(L58,Grundfos!$B$4:$L$106,5,FALSE)&gt;10,VLOOKUP(L58,Grundfos!$B$4:$L$106,6,FALSE),VLOOKUP(L58,Grundfos!$B$4:$L$106,11,FALSE)),IF(K58="IMP",IF(VLOOKUP(L58,IMP!$B$4:$L$56,5,FALSE)&gt;10,VLOOKUP(L58,IMP!$B$4:$L$56,6,FALSE),VLOOKUP(L58,IMP!$B$4:$L$56,11,FALSE)),IF(K58="KSB",IF(VLOOKUP(L58,KSB!$B$4:$L$137,5,FALSE)&gt;10,VLOOKUP(L58,KSB!$B$4:$L$137,6,FALSE),VLOOKUP(L58,KSB!$B$4:$L$137,11,FALSE)),IF(K58="Wilo",IF(VLOOKUP(L58,Wilo!$B$4:$L$109,5,FALSE)&gt;10,VLOOKUP(L58,Wilo!$B$4:$L$109,6,FALSE),VLOOKUP(L58,Wilo!$B$4:$L$109,11,FALSE)),IF(K58="sonstige",IF(VLOOKUP(L58,sonstige!$B$4:$L$200,5,FALSE)&gt;10,VLOOKUP(L58,sonstige!$B$4:$L$200,6,FALSE),VLOOKUP(L58,sonstige!$B$4:$L$200,11,FALSE)))))))))</f>
        <v/>
      </c>
      <c r="N58" s="192">
        <f t="shared" si="4"/>
        <v>5400</v>
      </c>
      <c r="O58" s="195" t="str">
        <f t="shared" si="5"/>
        <v>-</v>
      </c>
      <c r="P58" s="196">
        <v>1.0</v>
      </c>
      <c r="Q58" s="197">
        <v>0.4</v>
      </c>
      <c r="R58" s="197">
        <v>0.75</v>
      </c>
      <c r="S58" s="197">
        <v>0.4</v>
      </c>
      <c r="T58" s="197">
        <v>0.5</v>
      </c>
      <c r="U58" s="197">
        <v>0.1</v>
      </c>
      <c r="V58" s="197">
        <v>0.25</v>
      </c>
      <c r="W58" s="197">
        <v>0.1</v>
      </c>
      <c r="X58" s="209" t="str">
        <f>IF(M58="","",(M58/1000)*N58*IF(K58="Biral",IF(VLOOKUP(L58,Biral!$B$4:$L$137,5,FALSE)&gt;10,(((P58^2.8)*Q58)+((R58^2.8)*S58)+((T58^2.8)*U58)+((V58^2.8)*W58)),1),(IF(K58="Grundfos",IF(VLOOKUP(L58,Grundfos!$B$4:$L$106,5,FALSE)&gt;10,(((P58^2.8)*Q58)+((R58^2.8)*S58)+((T58^2.8)*U58)+((V58^2.8)*W58)),1),(IF(K58="IMP",IF(VLOOKUP(L58,IMP!$B$4:$L$56,5,FALSE)&gt;10,(((P58^2.8)*Q58)+((R58^2.8)*S58)+((T58^2.8)*U58)+((V58^2.8)*W58)),1),(IF(K58="KSB",IF(VLOOKUP(L58,KSB!$B$4:$L$137,5,FALSE)&gt;10,(((P58^2.8)*Q58)+((R58^2.8)*S58)+((T58^2.8)*U58)+((V58^2.8)*W58)),1),(IF(K58="Wilo",IF(VLOOKUP(L58,Wilo!$B$4:$L$109,5,FALSE)&gt;10,(((P58^2.8)*Q58)+((R58^2.8)*S58)+((T58^2.8)*U58)+((V58^2.8)*W58)),1),(IF(K58="sonstige",IF(VLOOKUP(L58,sonstige!$B$4:$L$200,5,FALSE)&gt;10,(((P58^2.8)*Q58)+((R58^2.8)*S58)+((T58^2.8)*U58)+((V58^2.8)*W58)),1),1))))))))))))</f>
        <v/>
      </c>
      <c r="Z58" s="210" t="str">
        <f t="shared" si="1"/>
        <v/>
      </c>
      <c r="AA58" s="211" t="str">
        <f t="shared" si="2"/>
        <v/>
      </c>
      <c r="AB58" s="18" t="str">
        <f t="shared" si="6"/>
        <v/>
      </c>
    </row>
    <row r="59" ht="14.25" hidden="1" customHeight="1" outlineLevel="1">
      <c r="A59" s="214">
        <v>49.0</v>
      </c>
      <c r="B59" s="205"/>
      <c r="D59" s="230"/>
      <c r="E59" s="216"/>
      <c r="F59" s="237"/>
      <c r="G59" s="162">
        <v>5400.0</v>
      </c>
      <c r="H59" s="163"/>
      <c r="I59" s="164" t="str">
        <f t="shared" si="3"/>
        <v/>
      </c>
      <c r="K59" s="215"/>
      <c r="L59" s="216"/>
      <c r="M59" s="306" t="str">
        <f>IF(K59="","",IF(K59="Biral",IF(VLOOKUP(L59,Biral!$B$4:$L$137,5,FALSE)&gt;10,VLOOKUP(L59,Biral!$B$4:$L$137,6,FALSE),VLOOKUP(L59,Biral!$B$4:$L$137,11,FALSE)),IF(K59="Grundfos",IF(VLOOKUP(L59,Grundfos!$B$4:$L$106,5,FALSE)&gt;10,VLOOKUP(L59,Grundfos!$B$4:$L$106,6,FALSE),VLOOKUP(L59,Grundfos!$B$4:$L$106,11,FALSE)),IF(K59="IMP",IF(VLOOKUP(L59,IMP!$B$4:$L$56,5,FALSE)&gt;10,VLOOKUP(L59,IMP!$B$4:$L$56,6,FALSE),VLOOKUP(L59,IMP!$B$4:$L$56,11,FALSE)),IF(K59="KSB",IF(VLOOKUP(L59,KSB!$B$4:$L$137,5,FALSE)&gt;10,VLOOKUP(L59,KSB!$B$4:$L$137,6,FALSE),VLOOKUP(L59,KSB!$B$4:$L$137,11,FALSE)),IF(K59="Wilo",IF(VLOOKUP(L59,Wilo!$B$4:$L$109,5,FALSE)&gt;10,VLOOKUP(L59,Wilo!$B$4:$L$109,6,FALSE),VLOOKUP(L59,Wilo!$B$4:$L$109,11,FALSE)),IF(K59="sonstige",IF(VLOOKUP(L59,sonstige!$B$4:$L$200,5,FALSE)&gt;10,VLOOKUP(L59,sonstige!$B$4:$L$200,6,FALSE),VLOOKUP(L59,sonstige!$B$4:$L$200,11,FALSE)))))))))</f>
        <v/>
      </c>
      <c r="N59" s="192">
        <f t="shared" si="4"/>
        <v>5400</v>
      </c>
      <c r="O59" s="195" t="str">
        <f t="shared" si="5"/>
        <v>-</v>
      </c>
      <c r="P59" s="196">
        <v>1.0</v>
      </c>
      <c r="Q59" s="197">
        <v>0.4</v>
      </c>
      <c r="R59" s="197">
        <v>0.75</v>
      </c>
      <c r="S59" s="197">
        <v>0.4</v>
      </c>
      <c r="T59" s="197">
        <v>0.5</v>
      </c>
      <c r="U59" s="197">
        <v>0.1</v>
      </c>
      <c r="V59" s="197">
        <v>0.25</v>
      </c>
      <c r="W59" s="197">
        <v>0.1</v>
      </c>
      <c r="X59" s="209" t="str">
        <f>IF(M59="","",(M59/1000)*N59*IF(K59="Biral",IF(VLOOKUP(L59,Biral!$B$4:$L$137,5,FALSE)&gt;10,(((P59^2.8)*Q59)+((R59^2.8)*S59)+((T59^2.8)*U59)+((V59^2.8)*W59)),1),(IF(K59="Grundfos",IF(VLOOKUP(L59,Grundfos!$B$4:$L$106,5,FALSE)&gt;10,(((P59^2.8)*Q59)+((R59^2.8)*S59)+((T59^2.8)*U59)+((V59^2.8)*W59)),1),(IF(K59="IMP",IF(VLOOKUP(L59,IMP!$B$4:$L$56,5,FALSE)&gt;10,(((P59^2.8)*Q59)+((R59^2.8)*S59)+((T59^2.8)*U59)+((V59^2.8)*W59)),1),(IF(K59="KSB",IF(VLOOKUP(L59,KSB!$B$4:$L$137,5,FALSE)&gt;10,(((P59^2.8)*Q59)+((R59^2.8)*S59)+((T59^2.8)*U59)+((V59^2.8)*W59)),1),(IF(K59="Wilo",IF(VLOOKUP(L59,Wilo!$B$4:$L$109,5,FALSE)&gt;10,(((P59^2.8)*Q59)+((R59^2.8)*S59)+((T59^2.8)*U59)+((V59^2.8)*W59)),1),(IF(K59="sonstige",IF(VLOOKUP(L59,sonstige!$B$4:$L$200,5,FALSE)&gt;10,(((P59^2.8)*Q59)+((R59^2.8)*S59)+((T59^2.8)*U59)+((V59^2.8)*W59)),1),1))))))))))))</f>
        <v/>
      </c>
      <c r="Z59" s="210" t="str">
        <f t="shared" si="1"/>
        <v/>
      </c>
      <c r="AA59" s="211" t="str">
        <f t="shared" si="2"/>
        <v/>
      </c>
      <c r="AB59" s="18" t="str">
        <f t="shared" si="6"/>
        <v/>
      </c>
    </row>
    <row r="60" ht="14.25" hidden="1" customHeight="1" outlineLevel="1">
      <c r="A60" s="214">
        <v>50.0</v>
      </c>
      <c r="B60" s="205"/>
      <c r="D60" s="230"/>
      <c r="E60" s="216"/>
      <c r="F60" s="237"/>
      <c r="G60" s="162">
        <v>5400.0</v>
      </c>
      <c r="H60" s="163"/>
      <c r="I60" s="164" t="str">
        <f t="shared" si="3"/>
        <v/>
      </c>
      <c r="K60" s="215"/>
      <c r="L60" s="216"/>
      <c r="M60" s="306" t="str">
        <f>IF(K60="","",IF(K60="Biral",IF(VLOOKUP(L60,Biral!$B$4:$L$137,5,FALSE)&gt;10,VLOOKUP(L60,Biral!$B$4:$L$137,6,FALSE),VLOOKUP(L60,Biral!$B$4:$L$137,11,FALSE)),IF(K60="Grundfos",IF(VLOOKUP(L60,Grundfos!$B$4:$L$106,5,FALSE)&gt;10,VLOOKUP(L60,Grundfos!$B$4:$L$106,6,FALSE),VLOOKUP(L60,Grundfos!$B$4:$L$106,11,FALSE)),IF(K60="IMP",IF(VLOOKUP(L60,IMP!$B$4:$L$56,5,FALSE)&gt;10,VLOOKUP(L60,IMP!$B$4:$L$56,6,FALSE),VLOOKUP(L60,IMP!$B$4:$L$56,11,FALSE)),IF(K60="KSB",IF(VLOOKUP(L60,KSB!$B$4:$L$137,5,FALSE)&gt;10,VLOOKUP(L60,KSB!$B$4:$L$137,6,FALSE),VLOOKUP(L60,KSB!$B$4:$L$137,11,FALSE)),IF(K60="Wilo",IF(VLOOKUP(L60,Wilo!$B$4:$L$109,5,FALSE)&gt;10,VLOOKUP(L60,Wilo!$B$4:$L$109,6,FALSE),VLOOKUP(L60,Wilo!$B$4:$L$109,11,FALSE)),IF(K60="sonstige",IF(VLOOKUP(L60,sonstige!$B$4:$L$200,5,FALSE)&gt;10,VLOOKUP(L60,sonstige!$B$4:$L$200,6,FALSE),VLOOKUP(L60,sonstige!$B$4:$L$200,11,FALSE)))))))))</f>
        <v/>
      </c>
      <c r="N60" s="192">
        <f t="shared" si="4"/>
        <v>5400</v>
      </c>
      <c r="O60" s="195" t="str">
        <f t="shared" si="5"/>
        <v>-</v>
      </c>
      <c r="P60" s="196">
        <v>1.0</v>
      </c>
      <c r="Q60" s="197">
        <v>0.4</v>
      </c>
      <c r="R60" s="197">
        <v>0.75</v>
      </c>
      <c r="S60" s="197">
        <v>0.4</v>
      </c>
      <c r="T60" s="197">
        <v>0.5</v>
      </c>
      <c r="U60" s="197">
        <v>0.1</v>
      </c>
      <c r="V60" s="197">
        <v>0.25</v>
      </c>
      <c r="W60" s="197">
        <v>0.1</v>
      </c>
      <c r="X60" s="209" t="str">
        <f>IF(M60="","",(M60/1000)*N60*IF(K60="Biral",IF(VLOOKUP(L60,Biral!$B$4:$L$137,5,FALSE)&gt;10,(((P60^2.8)*Q60)+((R60^2.8)*S60)+((T60^2.8)*U60)+((V60^2.8)*W60)),1),(IF(K60="Grundfos",IF(VLOOKUP(L60,Grundfos!$B$4:$L$106,5,FALSE)&gt;10,(((P60^2.8)*Q60)+((R60^2.8)*S60)+((T60^2.8)*U60)+((V60^2.8)*W60)),1),(IF(K60="IMP",IF(VLOOKUP(L60,IMP!$B$4:$L$56,5,FALSE)&gt;10,(((P60^2.8)*Q60)+((R60^2.8)*S60)+((T60^2.8)*U60)+((V60^2.8)*W60)),1),(IF(K60="KSB",IF(VLOOKUP(L60,KSB!$B$4:$L$137,5,FALSE)&gt;10,(((P60^2.8)*Q60)+((R60^2.8)*S60)+((T60^2.8)*U60)+((V60^2.8)*W60)),1),(IF(K60="Wilo",IF(VLOOKUP(L60,Wilo!$B$4:$L$109,5,FALSE)&gt;10,(((P60^2.8)*Q60)+((R60^2.8)*S60)+((T60^2.8)*U60)+((V60^2.8)*W60)),1),(IF(K60="sonstige",IF(VLOOKUP(L60,sonstige!$B$4:$L$200,5,FALSE)&gt;10,(((P60^2.8)*Q60)+((R60^2.8)*S60)+((T60^2.8)*U60)+((V60^2.8)*W60)),1),1))))))))))))</f>
        <v/>
      </c>
      <c r="Z60" s="210" t="str">
        <f t="shared" si="1"/>
        <v/>
      </c>
      <c r="AA60" s="211" t="str">
        <f t="shared" si="2"/>
        <v/>
      </c>
      <c r="AB60" s="18" t="str">
        <f t="shared" si="6"/>
        <v/>
      </c>
    </row>
    <row r="61" ht="14.25" customHeight="1" collapsed="1">
      <c r="A61" s="275"/>
      <c r="B61" s="277"/>
      <c r="D61" s="278"/>
      <c r="E61" s="279"/>
      <c r="F61" s="354">
        <f>SUM(F11:F60)</f>
        <v>0</v>
      </c>
      <c r="G61" s="278"/>
      <c r="H61" s="286"/>
      <c r="I61" s="354">
        <f>SUM(I11:I60)</f>
        <v>0</v>
      </c>
      <c r="K61" s="290"/>
      <c r="L61" s="291"/>
      <c r="M61" s="355">
        <f>SUM(M11:M60)</f>
        <v>0</v>
      </c>
      <c r="N61" s="356"/>
      <c r="O61" s="299"/>
      <c r="P61" s="357"/>
      <c r="Q61" s="125"/>
      <c r="R61" s="125"/>
      <c r="S61" s="125"/>
      <c r="T61" s="125"/>
      <c r="U61" s="125"/>
      <c r="V61" s="125"/>
      <c r="W61" s="126"/>
      <c r="X61" s="302">
        <f>SUM(X11:X60)</f>
        <v>0</v>
      </c>
      <c r="Z61" s="303">
        <f>SUM(Z11:Z60)</f>
        <v>0</v>
      </c>
      <c r="AA61" s="304"/>
      <c r="AB61" s="6"/>
    </row>
    <row r="62" ht="14.25" customHeight="1">
      <c r="F62" s="305"/>
      <c r="P62" s="358"/>
      <c r="Q62" s="358"/>
      <c r="R62" s="358"/>
      <c r="S62" s="358"/>
      <c r="T62" s="358"/>
      <c r="U62" s="358"/>
      <c r="V62" s="358"/>
      <c r="W62" s="358"/>
      <c r="X62" s="358" t="s">
        <v>683</v>
      </c>
      <c r="Y62" s="358"/>
      <c r="Z62" s="358"/>
    </row>
    <row r="63" ht="14.25" customHeight="1">
      <c r="K63" s="55"/>
      <c r="P63" s="359">
        <v>1.0</v>
      </c>
      <c r="Q63" s="359">
        <v>0.4</v>
      </c>
      <c r="R63" s="359">
        <v>0.75</v>
      </c>
      <c r="S63" s="359">
        <v>0.4</v>
      </c>
      <c r="T63" s="359">
        <v>0.5</v>
      </c>
      <c r="U63" s="359">
        <v>0.1</v>
      </c>
      <c r="V63" s="359">
        <v>0.25</v>
      </c>
      <c r="W63" s="359">
        <v>0.1</v>
      </c>
      <c r="X63" s="358">
        <f>((P63^2.8)*Q63)+((R63^2.8)*S63)+((T63^2.8)*U63)+((V63^2.8)*W63)</f>
        <v>0.5951644837</v>
      </c>
      <c r="Y63" s="358"/>
      <c r="Z63" s="358"/>
    </row>
    <row r="64" ht="14.25" customHeight="1">
      <c r="P64" s="358"/>
      <c r="Q64" s="358"/>
      <c r="R64" s="358"/>
      <c r="S64" s="358"/>
      <c r="T64" s="358"/>
      <c r="U64" s="358"/>
      <c r="V64" s="358"/>
      <c r="W64" s="358"/>
      <c r="X64" s="358"/>
      <c r="Y64" s="358"/>
      <c r="Z64" s="358"/>
    </row>
    <row r="65" ht="14.25" customHeight="1">
      <c r="F65" s="305"/>
      <c r="P65" s="358"/>
      <c r="Q65" s="358"/>
      <c r="R65" s="358"/>
      <c r="S65" s="358"/>
      <c r="T65" s="358"/>
      <c r="U65" s="358"/>
      <c r="V65" s="358"/>
      <c r="W65" s="358"/>
      <c r="X65" s="358"/>
    </row>
    <row r="66" ht="14.25" customHeight="1">
      <c r="P66" s="358"/>
      <c r="Q66" s="358"/>
      <c r="R66" s="358"/>
      <c r="S66" s="358"/>
      <c r="T66" s="358"/>
      <c r="U66" s="358"/>
      <c r="V66" s="358"/>
      <c r="W66" s="358"/>
      <c r="X66" s="358"/>
    </row>
    <row r="67" ht="14.25" customHeight="1">
      <c r="P67" s="358"/>
      <c r="Q67" s="358"/>
      <c r="R67" s="358"/>
      <c r="S67" s="358"/>
      <c r="T67" s="358"/>
      <c r="U67" s="358"/>
      <c r="V67" s="358"/>
      <c r="W67" s="358"/>
      <c r="X67" s="358"/>
    </row>
    <row r="68" ht="14.25" customHeight="1">
      <c r="F68" s="305"/>
      <c r="P68" s="358"/>
      <c r="Q68" s="358"/>
      <c r="R68" s="358"/>
      <c r="S68" s="358"/>
      <c r="T68" s="358"/>
      <c r="U68" s="358"/>
      <c r="V68" s="358"/>
      <c r="W68" s="358"/>
      <c r="X68" s="358"/>
    </row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9">
    <mergeCell ref="P10:W10"/>
    <mergeCell ref="P61:W61"/>
    <mergeCell ref="I2:I5"/>
    <mergeCell ref="X2:X5"/>
    <mergeCell ref="A7:B7"/>
    <mergeCell ref="D7:I7"/>
    <mergeCell ref="K7:X7"/>
    <mergeCell ref="Z7:AA7"/>
    <mergeCell ref="P8:W8"/>
  </mergeCells>
  <dataValidations>
    <dataValidation type="list" allowBlank="1" showErrorMessage="1" sqref="L10:L60">
      <formula1>INDIRECT($K10)</formula1>
    </dataValidation>
    <dataValidation type="list" allowBlank="1" showInputMessage="1" showErrorMessage="1" prompt="Hersteller" sqref="K10:K60">
      <formula1>Hersteller</formula1>
    </dataValidation>
  </dataValidations>
  <printOptions/>
  <pageMargins bottom="0.787401575" footer="0.0" header="0.0" left="0.7" right="0.7" top="0.787401575"/>
  <pageSetup orientation="landscape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5B0AD"/>
    <pageSetUpPr/>
  </sheetPr>
  <sheetViews>
    <sheetView workbookViewId="0"/>
  </sheetViews>
  <sheetFormatPr customHeight="1" defaultColWidth="14.43" defaultRowHeight="15.0" outlineLevelCol="1" outlineLevelRow="1"/>
  <cols>
    <col customWidth="1" min="1" max="1" width="5.43"/>
    <col customWidth="1" min="2" max="2" width="18.86"/>
    <col customWidth="1" min="3" max="3" width="23.43"/>
    <col customWidth="1" min="4" max="4" width="1.43"/>
    <col customWidth="1" min="5" max="5" width="11.57"/>
    <col customWidth="1" min="6" max="6" width="24.14"/>
    <col customWidth="1" min="7" max="7" width="25.86" outlineLevel="1"/>
    <col min="8" max="8" width="14.43" outlineLevel="1"/>
    <col customWidth="1" min="9" max="9" width="14.14" outlineLevel="1"/>
    <col customWidth="1" min="10" max="10" width="13.86" outlineLevel="1"/>
    <col customWidth="1" min="11" max="11" width="13.0" outlineLevel="1"/>
    <col customWidth="1" min="12" max="12" width="32.71" outlineLevel="1"/>
    <col customWidth="1" min="13" max="13" width="35.43" outlineLevel="1"/>
    <col customWidth="1" min="14" max="14" width="19.57"/>
    <col customWidth="1" min="15" max="15" width="17.57"/>
    <col customWidth="1" min="16" max="16" width="11.14"/>
    <col customWidth="1" min="17" max="17" width="38.86"/>
    <col customWidth="1" min="18" max="18" width="24.14"/>
    <col customWidth="1" hidden="1" min="19" max="19" width="16.43" outlineLevel="1"/>
    <col customWidth="1" hidden="1" min="20" max="20" width="17.86" outlineLevel="1"/>
    <col customWidth="1" hidden="1" min="21" max="21" width="16.43" outlineLevel="1"/>
    <col customWidth="1" hidden="1" min="22" max="22" width="18.0" outlineLevel="1"/>
    <col customWidth="1" hidden="1" min="23" max="23" width="16.43" outlineLevel="1"/>
    <col customWidth="1" hidden="1" min="24" max="24" width="18.0" outlineLevel="1"/>
    <col customWidth="1" hidden="1" min="25" max="25" width="16.43" outlineLevel="1"/>
    <col customWidth="1" hidden="1" min="26" max="26" width="18.0" outlineLevel="1"/>
    <col customWidth="1" hidden="1" min="27" max="27" width="11.86" outlineLevel="1"/>
    <col customWidth="1" hidden="1" min="28" max="28" width="16.43" outlineLevel="1"/>
    <col collapsed="1" min="29" max="29" width="14.43"/>
    <col customWidth="1" min="30" max="30" width="1.29"/>
    <col customWidth="1" min="31" max="31" width="12.14"/>
    <col customWidth="1" min="32" max="32" width="27.86"/>
    <col customWidth="1" min="33" max="33" width="34.43" outlineLevel="1"/>
    <col customWidth="1" min="34" max="34" width="14.0" outlineLevel="1"/>
    <col customWidth="1" min="35" max="35" width="11.71" outlineLevel="1"/>
    <col customWidth="1" min="36" max="36" width="12.29" outlineLevel="1"/>
    <col customWidth="1" min="37" max="37" width="13.14" outlineLevel="1"/>
    <col customWidth="1" min="38" max="38" width="31.43" outlineLevel="1"/>
    <col customWidth="1" min="39" max="39" width="34.86" outlineLevel="1"/>
    <col customWidth="1" min="40" max="40" width="17.43"/>
    <col customWidth="1" min="41" max="41" width="10.57"/>
    <col customWidth="1" min="42" max="42" width="56.86"/>
    <col customWidth="1" min="43" max="43" width="20.71"/>
    <col customWidth="1" hidden="1" min="44" max="53" width="13.43" outlineLevel="1"/>
    <col collapsed="1" customWidth="1" min="54" max="54" width="14.14"/>
    <col customWidth="1" min="55" max="55" width="2.43"/>
    <col customWidth="1" min="56" max="56" width="15.29"/>
    <col customWidth="1" min="57" max="57" width="5.86"/>
    <col customWidth="1" min="58" max="58" width="10.86"/>
  </cols>
  <sheetData>
    <row r="1" ht="6.75" customHeight="1">
      <c r="A1" s="6"/>
      <c r="B1" s="6"/>
      <c r="C1" s="9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</row>
    <row r="2" ht="22.5" customHeight="1">
      <c r="A2" s="2"/>
      <c r="B2" s="6"/>
      <c r="C2" s="30" t="s">
        <v>25</v>
      </c>
      <c r="D2" s="6"/>
      <c r="E2" s="6"/>
      <c r="F2" s="6"/>
      <c r="G2" s="2"/>
      <c r="H2" s="2"/>
      <c r="I2" s="2"/>
      <c r="J2" s="2"/>
      <c r="K2" s="2"/>
      <c r="L2" s="2"/>
      <c r="M2" s="2"/>
      <c r="N2" s="32" t="s">
        <v>28</v>
      </c>
      <c r="P2" s="2"/>
      <c r="Q2" s="2"/>
      <c r="R2" s="32" t="s">
        <v>30</v>
      </c>
      <c r="AD2" s="6"/>
      <c r="AE2" s="2"/>
      <c r="AF2" s="6"/>
      <c r="AG2" s="2"/>
      <c r="AH2" s="2"/>
      <c r="AI2" s="2"/>
      <c r="AJ2" s="2"/>
      <c r="AK2" s="2"/>
      <c r="AL2" s="2"/>
      <c r="AM2" s="2"/>
      <c r="AN2" s="10" t="s">
        <v>28</v>
      </c>
      <c r="AO2" s="2"/>
      <c r="AP2" s="2"/>
      <c r="AQ2" s="32" t="s">
        <v>30</v>
      </c>
      <c r="BC2" s="6"/>
      <c r="BD2" s="6"/>
      <c r="BE2" s="6"/>
      <c r="BF2" s="6"/>
    </row>
    <row r="3" ht="22.5" customHeight="1">
      <c r="A3" s="2"/>
      <c r="B3" s="2"/>
      <c r="D3" s="6"/>
      <c r="E3" s="2"/>
      <c r="F3" s="2"/>
      <c r="G3" s="7"/>
      <c r="H3" s="7"/>
      <c r="I3" s="7"/>
      <c r="J3" s="7"/>
      <c r="K3" s="7"/>
      <c r="L3" s="7"/>
      <c r="M3" s="7"/>
      <c r="P3" s="2"/>
      <c r="Q3" s="2"/>
      <c r="AD3" s="6"/>
      <c r="AE3" s="2"/>
      <c r="AF3" s="6"/>
      <c r="AG3" s="7"/>
      <c r="AH3" s="7"/>
      <c r="AI3" s="7"/>
      <c r="AJ3" s="7"/>
      <c r="AK3" s="7"/>
      <c r="AL3" s="7"/>
      <c r="AM3" s="7"/>
      <c r="AO3" s="2"/>
      <c r="AP3" s="2"/>
      <c r="BC3" s="6"/>
      <c r="BD3" s="6"/>
      <c r="BE3" s="6"/>
      <c r="BF3" s="6"/>
    </row>
    <row r="4" ht="22.5" customHeight="1">
      <c r="A4" s="2"/>
      <c r="B4" s="2"/>
      <c r="D4" s="6"/>
      <c r="E4" s="2"/>
      <c r="F4" s="2"/>
      <c r="G4" s="2"/>
      <c r="H4" s="2"/>
      <c r="I4" s="2"/>
      <c r="J4" s="2"/>
      <c r="K4" s="2"/>
      <c r="L4" s="2"/>
      <c r="M4" s="2"/>
      <c r="P4" s="2"/>
      <c r="Q4" s="2"/>
      <c r="AD4" s="6"/>
      <c r="AE4" s="2"/>
      <c r="AF4" s="6"/>
      <c r="AG4" s="2"/>
      <c r="AH4" s="2"/>
      <c r="AI4" s="2"/>
      <c r="AJ4" s="2"/>
      <c r="AK4" s="2"/>
      <c r="AL4" s="2"/>
      <c r="AM4" s="2"/>
      <c r="AO4" s="2"/>
      <c r="AP4" s="2"/>
      <c r="BC4" s="6"/>
      <c r="BD4" s="6"/>
      <c r="BE4" s="6"/>
      <c r="BF4" s="6"/>
    </row>
    <row r="5" ht="18.0" customHeight="1">
      <c r="A5" s="14"/>
      <c r="B5" s="14"/>
      <c r="D5" s="6"/>
      <c r="E5" s="14"/>
      <c r="F5" s="14"/>
      <c r="G5" s="47" t="s">
        <v>42</v>
      </c>
      <c r="K5" s="15"/>
      <c r="L5" s="15"/>
      <c r="M5" s="15"/>
      <c r="P5" s="14"/>
      <c r="Q5" s="14"/>
      <c r="AD5" s="6"/>
      <c r="AE5" s="14"/>
      <c r="AF5" s="6"/>
      <c r="AG5" s="6"/>
      <c r="AH5" s="51"/>
      <c r="AI5" s="51"/>
      <c r="AJ5" s="51"/>
      <c r="AK5" s="15"/>
      <c r="AL5" s="15"/>
      <c r="AM5" s="15"/>
      <c r="AO5" s="14"/>
      <c r="AP5" s="14"/>
      <c r="BC5" s="6"/>
      <c r="BD5" s="6"/>
      <c r="BE5" s="6"/>
      <c r="BF5" s="6"/>
    </row>
    <row r="6" ht="18.75" customHeight="1">
      <c r="A6" s="2" t="s">
        <v>47</v>
      </c>
      <c r="B6" s="6"/>
      <c r="C6" s="6"/>
      <c r="D6" s="6"/>
      <c r="E6" s="6"/>
      <c r="F6" s="6"/>
      <c r="G6" s="57"/>
      <c r="H6" s="57"/>
      <c r="I6" s="57"/>
      <c r="J6" s="57"/>
      <c r="K6" s="6"/>
      <c r="L6" s="6"/>
      <c r="M6" s="20" t="s">
        <v>52</v>
      </c>
      <c r="N6" s="6"/>
      <c r="O6" s="6"/>
      <c r="P6" s="6"/>
      <c r="Q6" s="6"/>
      <c r="R6" s="20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20"/>
      <c r="AG6" s="65" t="s">
        <v>59</v>
      </c>
      <c r="AH6" s="57"/>
      <c r="AI6" s="57"/>
      <c r="AJ6" s="57"/>
      <c r="AK6" s="6"/>
      <c r="AL6" s="6"/>
      <c r="AM6" s="20" t="s">
        <v>62</v>
      </c>
      <c r="AN6" s="6"/>
      <c r="AO6" s="6"/>
      <c r="AP6" s="6"/>
      <c r="AQ6" s="20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</row>
    <row r="7" ht="14.25" customHeight="1">
      <c r="A7" s="23" t="s">
        <v>23</v>
      </c>
      <c r="B7" s="29"/>
      <c r="C7" s="25"/>
      <c r="D7" s="6"/>
      <c r="E7" s="74" t="s">
        <v>24</v>
      </c>
      <c r="F7" s="76"/>
      <c r="G7" s="77" t="s">
        <v>70</v>
      </c>
      <c r="H7" s="79" t="s">
        <v>72</v>
      </c>
      <c r="I7" s="29"/>
      <c r="J7" s="81"/>
      <c r="K7" s="83"/>
      <c r="L7" s="76"/>
      <c r="M7" s="84"/>
      <c r="N7" s="76"/>
      <c r="O7" s="76"/>
      <c r="P7" s="76"/>
      <c r="Q7" s="84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86"/>
      <c r="AD7" s="6"/>
      <c r="AE7" s="88" t="s">
        <v>27</v>
      </c>
      <c r="AF7" s="89"/>
      <c r="AG7" s="91" t="s">
        <v>70</v>
      </c>
      <c r="AH7" s="94" t="s">
        <v>72</v>
      </c>
      <c r="AI7" s="29"/>
      <c r="AJ7" s="81"/>
      <c r="AK7" s="95"/>
      <c r="AL7" s="89"/>
      <c r="AM7" s="89"/>
      <c r="AN7" s="95"/>
      <c r="AO7" s="89"/>
      <c r="AP7" s="97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100"/>
      <c r="BC7" s="6"/>
      <c r="BD7" s="33" t="s">
        <v>29</v>
      </c>
      <c r="BE7" s="35"/>
      <c r="BF7" s="6"/>
    </row>
    <row r="8" ht="57.75" customHeight="1">
      <c r="A8" s="36" t="s">
        <v>34</v>
      </c>
      <c r="B8" s="103" t="s">
        <v>35</v>
      </c>
      <c r="C8" s="37" t="s">
        <v>92</v>
      </c>
      <c r="D8" s="6"/>
      <c r="E8" s="39" t="s">
        <v>36</v>
      </c>
      <c r="F8" s="40" t="s">
        <v>3</v>
      </c>
      <c r="G8" s="107" t="s">
        <v>94</v>
      </c>
      <c r="H8" s="107" t="s">
        <v>96</v>
      </c>
      <c r="I8" s="108" t="s">
        <v>98</v>
      </c>
      <c r="J8" s="109" t="s">
        <v>101</v>
      </c>
      <c r="K8" s="110" t="s">
        <v>103</v>
      </c>
      <c r="L8" s="111" t="s">
        <v>104</v>
      </c>
      <c r="M8" s="113" t="s">
        <v>105</v>
      </c>
      <c r="N8" s="114" t="s">
        <v>107</v>
      </c>
      <c r="O8" s="115" t="s">
        <v>109</v>
      </c>
      <c r="P8" s="116" t="s">
        <v>39</v>
      </c>
      <c r="Q8" s="117" t="s">
        <v>40</v>
      </c>
      <c r="R8" s="113" t="s">
        <v>111</v>
      </c>
      <c r="S8" s="119" t="s">
        <v>112</v>
      </c>
      <c r="T8" s="53"/>
      <c r="U8" s="53"/>
      <c r="V8" s="53"/>
      <c r="W8" s="53"/>
      <c r="X8" s="53"/>
      <c r="Y8" s="53"/>
      <c r="Z8" s="121"/>
      <c r="AA8" s="122" t="s">
        <v>117</v>
      </c>
      <c r="AB8" s="124" t="s">
        <v>118</v>
      </c>
      <c r="AC8" s="43" t="s">
        <v>41</v>
      </c>
      <c r="AD8" s="6"/>
      <c r="AE8" s="45" t="s">
        <v>36</v>
      </c>
      <c r="AF8" s="46" t="s">
        <v>3</v>
      </c>
      <c r="AG8" s="127" t="s">
        <v>94</v>
      </c>
      <c r="AH8" s="127" t="s">
        <v>123</v>
      </c>
      <c r="AI8" s="128" t="s">
        <v>98</v>
      </c>
      <c r="AJ8" s="129" t="s">
        <v>101</v>
      </c>
      <c r="AK8" s="127" t="s">
        <v>103</v>
      </c>
      <c r="AL8" s="127" t="s">
        <v>125</v>
      </c>
      <c r="AM8" s="130" t="s">
        <v>126</v>
      </c>
      <c r="AN8" s="132" t="s">
        <v>128</v>
      </c>
      <c r="AO8" s="45" t="s">
        <v>39</v>
      </c>
      <c r="AP8" s="133" t="s">
        <v>40</v>
      </c>
      <c r="AQ8" s="129" t="s">
        <v>130</v>
      </c>
      <c r="AR8" s="134" t="s">
        <v>131</v>
      </c>
      <c r="AS8" s="53"/>
      <c r="AT8" s="53"/>
      <c r="AU8" s="53"/>
      <c r="AV8" s="53"/>
      <c r="AW8" s="53"/>
      <c r="AX8" s="53"/>
      <c r="AY8" s="135"/>
      <c r="AZ8" s="136" t="s">
        <v>117</v>
      </c>
      <c r="BA8" s="129" t="s">
        <v>118</v>
      </c>
      <c r="BB8" s="48" t="s">
        <v>41</v>
      </c>
      <c r="BC8" s="6"/>
      <c r="BD8" s="56"/>
      <c r="BE8" s="37"/>
      <c r="BF8" s="6"/>
    </row>
    <row r="9" ht="14.25" customHeight="1">
      <c r="A9" s="36"/>
      <c r="B9" s="103"/>
      <c r="C9" s="37"/>
      <c r="D9" s="6"/>
      <c r="E9" s="39"/>
      <c r="F9" s="40"/>
      <c r="G9" s="116" t="s">
        <v>133</v>
      </c>
      <c r="H9" s="116" t="s">
        <v>134</v>
      </c>
      <c r="I9" s="137" t="s">
        <v>135</v>
      </c>
      <c r="J9" s="40" t="s">
        <v>61</v>
      </c>
      <c r="K9" s="116"/>
      <c r="L9" s="39" t="s">
        <v>133</v>
      </c>
      <c r="M9" s="138" t="s">
        <v>61</v>
      </c>
      <c r="N9" s="137" t="s">
        <v>133</v>
      </c>
      <c r="O9" s="137" t="s">
        <v>133</v>
      </c>
      <c r="P9" s="39" t="s">
        <v>49</v>
      </c>
      <c r="Q9" s="58"/>
      <c r="R9" s="139" t="s">
        <v>53</v>
      </c>
      <c r="S9" s="140" t="s">
        <v>136</v>
      </c>
      <c r="T9" s="121"/>
      <c r="U9" s="140" t="s">
        <v>138</v>
      </c>
      <c r="V9" s="141"/>
      <c r="W9" s="140" t="s">
        <v>139</v>
      </c>
      <c r="X9" s="141"/>
      <c r="Y9" s="142" t="s">
        <v>140</v>
      </c>
      <c r="Z9" s="141"/>
      <c r="AA9" s="144"/>
      <c r="AB9" s="145" t="s">
        <v>61</v>
      </c>
      <c r="AC9" s="43" t="s">
        <v>51</v>
      </c>
      <c r="AD9" s="6"/>
      <c r="AE9" s="59"/>
      <c r="AF9" s="60"/>
      <c r="AG9" s="45" t="s">
        <v>133</v>
      </c>
      <c r="AH9" s="45" t="s">
        <v>142</v>
      </c>
      <c r="AI9" s="146" t="s">
        <v>135</v>
      </c>
      <c r="AJ9" s="46" t="s">
        <v>61</v>
      </c>
      <c r="AK9" s="45"/>
      <c r="AL9" s="147" t="s">
        <v>133</v>
      </c>
      <c r="AM9" s="148" t="s">
        <v>61</v>
      </c>
      <c r="AN9" s="48" t="s">
        <v>133</v>
      </c>
      <c r="AO9" s="147" t="s">
        <v>49</v>
      </c>
      <c r="AP9" s="61" t="s">
        <v>56</v>
      </c>
      <c r="AQ9" s="149" t="s">
        <v>53</v>
      </c>
      <c r="AR9" s="151" t="s">
        <v>136</v>
      </c>
      <c r="AS9" s="121"/>
      <c r="AT9" s="151" t="s">
        <v>138</v>
      </c>
      <c r="AU9" s="141"/>
      <c r="AV9" s="151" t="s">
        <v>139</v>
      </c>
      <c r="AW9" s="141"/>
      <c r="AX9" s="152" t="s">
        <v>140</v>
      </c>
      <c r="AY9" s="141"/>
      <c r="AZ9" s="154"/>
      <c r="BA9" s="155" t="s">
        <v>61</v>
      </c>
      <c r="BB9" s="48" t="s">
        <v>51</v>
      </c>
      <c r="BC9" s="6"/>
      <c r="BD9" s="56" t="s">
        <v>51</v>
      </c>
      <c r="BE9" s="66" t="s">
        <v>61</v>
      </c>
      <c r="BF9" s="6"/>
    </row>
    <row r="10" ht="14.25" customHeight="1">
      <c r="A10" s="158" t="s">
        <v>146</v>
      </c>
      <c r="B10" s="70" t="s">
        <v>148</v>
      </c>
      <c r="C10" s="68" t="s">
        <v>150</v>
      </c>
      <c r="D10" s="6"/>
      <c r="E10" s="69" t="s">
        <v>151</v>
      </c>
      <c r="F10" s="70" t="s">
        <v>152</v>
      </c>
      <c r="G10" s="123" t="s">
        <v>153</v>
      </c>
      <c r="H10" s="125"/>
      <c r="I10" s="125"/>
      <c r="J10" s="165"/>
      <c r="K10" s="167" t="s">
        <v>154</v>
      </c>
      <c r="L10" s="69" t="s">
        <v>156</v>
      </c>
      <c r="M10" s="168"/>
      <c r="N10" s="169"/>
      <c r="O10" s="170"/>
      <c r="P10" s="72">
        <v>4380.0</v>
      </c>
      <c r="Q10" s="68" t="s">
        <v>157</v>
      </c>
      <c r="R10" s="171" t="s">
        <v>158</v>
      </c>
      <c r="S10" s="172" t="s">
        <v>57</v>
      </c>
      <c r="T10" s="172" t="s">
        <v>58</v>
      </c>
      <c r="U10" s="172" t="s">
        <v>57</v>
      </c>
      <c r="V10" s="172" t="s">
        <v>58</v>
      </c>
      <c r="W10" s="172" t="s">
        <v>57</v>
      </c>
      <c r="X10" s="172" t="s">
        <v>58</v>
      </c>
      <c r="Y10" s="172" t="s">
        <v>57</v>
      </c>
      <c r="Z10" s="172" t="s">
        <v>58</v>
      </c>
      <c r="AA10" s="174"/>
      <c r="AB10" s="175"/>
      <c r="AC10" s="176"/>
      <c r="AD10" s="6"/>
      <c r="AE10" s="80" t="s">
        <v>66</v>
      </c>
      <c r="AF10" s="70" t="s">
        <v>159</v>
      </c>
      <c r="AG10" s="123" t="s">
        <v>161</v>
      </c>
      <c r="AH10" s="125"/>
      <c r="AI10" s="125"/>
      <c r="AJ10" s="126"/>
      <c r="AK10" s="177" t="s">
        <v>162</v>
      </c>
      <c r="AL10" s="69" t="s">
        <v>163</v>
      </c>
      <c r="AM10" s="168"/>
      <c r="AN10" s="178"/>
      <c r="AO10" s="179">
        <v>4380.0</v>
      </c>
      <c r="AP10" s="180" t="str">
        <f t="shared" ref="AP10:AP60" si="1">IF(P10=AO10,"-","")</f>
        <v>-</v>
      </c>
      <c r="AQ10" s="171" t="s">
        <v>165</v>
      </c>
      <c r="AR10" s="181" t="s">
        <v>57</v>
      </c>
      <c r="AS10" s="181" t="s">
        <v>58</v>
      </c>
      <c r="AT10" s="181" t="s">
        <v>57</v>
      </c>
      <c r="AU10" s="181" t="s">
        <v>58</v>
      </c>
      <c r="AV10" s="181" t="s">
        <v>57</v>
      </c>
      <c r="AW10" s="181" t="s">
        <v>58</v>
      </c>
      <c r="AX10" s="181" t="s">
        <v>57</v>
      </c>
      <c r="AY10" s="181" t="s">
        <v>58</v>
      </c>
      <c r="AZ10" s="178"/>
      <c r="BA10" s="182"/>
      <c r="BB10" s="178"/>
      <c r="BC10" s="6"/>
      <c r="BD10" s="150"/>
      <c r="BE10" s="183"/>
      <c r="BF10" s="6"/>
    </row>
    <row r="11" ht="14.25" customHeight="1">
      <c r="A11" s="156">
        <v>1.0</v>
      </c>
      <c r="B11" s="160"/>
      <c r="C11" s="157"/>
      <c r="D11" s="6"/>
      <c r="E11" s="159"/>
      <c r="F11" s="160"/>
      <c r="G11" s="185"/>
      <c r="H11" s="186"/>
      <c r="I11" s="187"/>
      <c r="J11" s="188"/>
      <c r="K11" s="189" t="s">
        <v>154</v>
      </c>
      <c r="L11" s="190"/>
      <c r="M11" s="193" t="str">
        <f>IF(L11="","",VLOOKUP(L11,Wirkungsgrade!$M$4:$R$5934,3,FALSE)/100)</f>
        <v/>
      </c>
      <c r="N11" s="199" t="str">
        <f t="shared" ref="N11:N60" si="2">IF(AND(G11="",J11=""),"",IF(G11="",((0.00272*H11*I11)/J11/IF(K11="Keilriemen",0.94,IF(K11="Flachriemen",0.97,1))/M11),G11/IF(K11="Keilriemen",0.94,IF(K11="Flachriemen",0.97,1))/M11))</f>
        <v/>
      </c>
      <c r="O11" s="203" t="str">
        <f t="shared" ref="O11:O60" si="3">IF(L11="","",L11*0.8/M11)</f>
        <v/>
      </c>
      <c r="P11" s="204"/>
      <c r="Q11" s="205"/>
      <c r="R11" s="206"/>
      <c r="S11" s="207">
        <f t="shared" ref="S11:S60" si="4">IF(R11="Nein","-",100%)</f>
        <v>1</v>
      </c>
      <c r="T11" s="208" t="str">
        <f t="shared" ref="T11:T60" si="5">IF(R11="Nein","-",IF(R11="Ja","bitte eintragen",""))</f>
        <v/>
      </c>
      <c r="U11" s="208">
        <f t="shared" ref="U11:U60" si="6">IF(R11="Nein","-",75%)</f>
        <v>0.75</v>
      </c>
      <c r="V11" s="208" t="str">
        <f t="shared" ref="V11:V60" si="7">IF(R11="Nein","-",IF(R11="Ja","bitte eintragen",""))</f>
        <v/>
      </c>
      <c r="W11" s="208">
        <f t="shared" ref="W11:W60" si="8">IF(R11="Nein","-",50%)</f>
        <v>0.5</v>
      </c>
      <c r="X11" s="208" t="str">
        <f t="shared" ref="X11:X60" si="9">IF(R11="Nein","-",IF(R11="Ja","bitte eintragen",""))</f>
        <v/>
      </c>
      <c r="Y11" s="208">
        <f t="shared" ref="Y11:Y60" si="10">IF(R11="Nein","-",25%)</f>
        <v>0.25</v>
      </c>
      <c r="Z11" s="208" t="str">
        <f t="shared" ref="Z11:Z60" si="11">IF(R11="Nein","-",IF(R11="Ja","bitte eintragen",""))</f>
        <v/>
      </c>
      <c r="AA11" s="212">
        <f t="shared" ref="AA11:AA60" si="12">IF(R11="Ja",IF(C11="Standardanwendung",(((S11^2.8)*T11)+((U11^2.8)*V11)+((W11^2.8)*X11)+((Y11^2.8)*Z11)),IF(C11="keine Standardanwendung",(((S11)*T11)+((U11)*V11)+((W11)*X11)+((Y11)*Z11)),"Spalte C ausfüllen")),1)</f>
        <v>1</v>
      </c>
      <c r="AB11" s="213">
        <f t="shared" ref="AB11:AB60" si="13">IF(R11="Ja",0.95,1)</f>
        <v>1</v>
      </c>
      <c r="AC11" s="217" t="str">
        <f t="shared" ref="AC11:AC60" si="14">IF(M11="","",IF(N11="",((O11/AB11)*P11*AA11),((N11/AB11)*P11*AA11)))</f>
        <v/>
      </c>
      <c r="AD11" s="6"/>
      <c r="AE11" s="166"/>
      <c r="AF11" s="160"/>
      <c r="AG11" s="185"/>
      <c r="AH11" s="186"/>
      <c r="AI11" s="187"/>
      <c r="AJ11" s="188"/>
      <c r="AK11" s="189" t="s">
        <v>154</v>
      </c>
      <c r="AL11" s="190"/>
      <c r="AM11" s="193" t="str">
        <f>IF(AL11="","",VLOOKUP(AL11,Wirkungsgrade!$M$4:$R$5934,6,FALSE)/100)</f>
        <v/>
      </c>
      <c r="AN11" s="218" t="str">
        <f t="shared" ref="AN11:AN60" si="15">IF(AND(AG11="",AJ11=""),"",IF(AG11="",((0.00272*AH11*AI11)/AJ11/IF(AK11="Keilriemen",0.94,IF(AK11="Flachriemen",0.97,1))/AM11),AG11/IF(AK11="Keilriemen",0.94,IF(AK11="Flachriemen",0.97,1))/AM11))</f>
        <v/>
      </c>
      <c r="AO11" s="219" t="str">
        <f t="shared" ref="AO11:AO60" si="16">IF(P11="","",P11)</f>
        <v/>
      </c>
      <c r="AP11" s="163" t="str">
        <f t="shared" si="1"/>
        <v>-</v>
      </c>
      <c r="AQ11" s="206"/>
      <c r="AR11" s="207">
        <f t="shared" ref="AR11:AR60" si="17">IF(AQ11="Nein","-",100%)</f>
        <v>1</v>
      </c>
      <c r="AS11" s="208" t="str">
        <f t="shared" ref="AS11:AS60" si="18">IF(AQ11="Nein","-",IF(AQ11="Ja","bitte eintragen",""))</f>
        <v/>
      </c>
      <c r="AT11" s="208">
        <f t="shared" ref="AT11:AT60" si="19">IF(AQ11="Nein","-",75%)</f>
        <v>0.75</v>
      </c>
      <c r="AU11" s="208" t="str">
        <f t="shared" ref="AU11:AU60" si="20">IF(AQ11="Nein","-",IF(AQ11="Ja","bitte eintragen",""))</f>
        <v/>
      </c>
      <c r="AV11" s="208">
        <f t="shared" ref="AV11:AV60" si="21">IF(AQ11="Nein","-",50%)</f>
        <v>0.5</v>
      </c>
      <c r="AW11" s="208" t="str">
        <f t="shared" ref="AW11:AW60" si="22">IF(AQ11="Nein","-",IF(AQ11="Ja","bitte eintragen",""))</f>
        <v/>
      </c>
      <c r="AX11" s="208">
        <f t="shared" ref="AX11:AX60" si="23">IF(AQ11="Nein","-",25%)</f>
        <v>0.25</v>
      </c>
      <c r="AY11" s="208" t="str">
        <f t="shared" ref="AY11:AY60" si="24">IF(AQ11="Nein","-",IF(AQ11="Ja","bitte eintragen",""))</f>
        <v/>
      </c>
      <c r="AZ11" s="220">
        <f t="shared" ref="AZ11:AZ60" si="25">IF(AQ11="Ja",IF(C11="Standardanwendung",(((AR11^2.8)*AS11)+((AT11^2.8)*AU11)+((AV11^2.8)*AW11)+((AX11^2.8)*AY11)),IF(C11="keine Standardanwendung",(((AR11)*AS11)+((AT11)*AU11)+((AV11)*AW11)+((AX11)*AY11)),"Spalte C ausfüllen")),1)</f>
        <v>1</v>
      </c>
      <c r="BA11" s="222">
        <f t="shared" ref="BA11:BA60" si="26">IF(AQ11="Ja",0.98,1)</f>
        <v>1</v>
      </c>
      <c r="BB11" s="209" t="str">
        <f t="shared" ref="BB11:BB60" si="27">IF(AN11="","",(AN11/BA11)*AO11*AZ11)</f>
        <v/>
      </c>
      <c r="BC11" s="6"/>
      <c r="BD11" s="210" t="str">
        <f t="shared" ref="BD11:BD60" si="28">IF(AC11="","",IF(BB11="","",AC11-BB11))</f>
        <v/>
      </c>
      <c r="BE11" s="211" t="str">
        <f>IF(BD11="","",BD11/AC11)</f>
        <v/>
      </c>
      <c r="BF11" s="18" t="str">
        <f t="shared" ref="BF11:BF60" si="29">IF(BE11="","",IF(BE11&gt;80%,"Stromeinsparung sehr hoch -&gt; bitte überprüfen Sie die Angaben",""))</f>
        <v/>
      </c>
    </row>
    <row r="12" ht="14.25" customHeight="1">
      <c r="A12" s="214">
        <v>2.0</v>
      </c>
      <c r="B12" s="160"/>
      <c r="C12" s="205"/>
      <c r="D12" s="6"/>
      <c r="E12" s="159"/>
      <c r="F12" s="160"/>
      <c r="G12" s="185"/>
      <c r="H12" s="223"/>
      <c r="I12" s="187"/>
      <c r="J12" s="224"/>
      <c r="K12" s="189" t="s">
        <v>154</v>
      </c>
      <c r="L12" s="225"/>
      <c r="M12" s="193" t="str">
        <f>IF(L12="","",VLOOKUP(L12,Wirkungsgrade!$M$4:$R$5934,3,FALSE)/100)</f>
        <v/>
      </c>
      <c r="N12" s="199" t="str">
        <f t="shared" si="2"/>
        <v/>
      </c>
      <c r="O12" s="203" t="str">
        <f t="shared" si="3"/>
        <v/>
      </c>
      <c r="P12" s="204"/>
      <c r="Q12" s="205"/>
      <c r="R12" s="206"/>
      <c r="S12" s="207">
        <f t="shared" si="4"/>
        <v>1</v>
      </c>
      <c r="T12" s="208" t="str">
        <f t="shared" si="5"/>
        <v/>
      </c>
      <c r="U12" s="208">
        <f t="shared" si="6"/>
        <v>0.75</v>
      </c>
      <c r="V12" s="208" t="str">
        <f t="shared" si="7"/>
        <v/>
      </c>
      <c r="W12" s="208">
        <f t="shared" si="8"/>
        <v>0.5</v>
      </c>
      <c r="X12" s="208" t="str">
        <f t="shared" si="9"/>
        <v/>
      </c>
      <c r="Y12" s="208">
        <f t="shared" si="10"/>
        <v>0.25</v>
      </c>
      <c r="Z12" s="208" t="str">
        <f t="shared" si="11"/>
        <v/>
      </c>
      <c r="AA12" s="212">
        <f t="shared" si="12"/>
        <v>1</v>
      </c>
      <c r="AB12" s="213">
        <f t="shared" si="13"/>
        <v>1</v>
      </c>
      <c r="AC12" s="217" t="str">
        <f t="shared" si="14"/>
        <v/>
      </c>
      <c r="AD12" s="6"/>
      <c r="AE12" s="215"/>
      <c r="AF12" s="216"/>
      <c r="AG12" s="185"/>
      <c r="AH12" s="223"/>
      <c r="AI12" s="187"/>
      <c r="AJ12" s="224"/>
      <c r="AK12" s="226" t="s">
        <v>154</v>
      </c>
      <c r="AL12" s="225"/>
      <c r="AM12" s="193" t="str">
        <f>IF(AL12="","",VLOOKUP(AL12,Wirkungsgrade!$M$4:$R$5934,6,FALSE)/100)</f>
        <v/>
      </c>
      <c r="AN12" s="218" t="str">
        <f t="shared" si="15"/>
        <v/>
      </c>
      <c r="AO12" s="219" t="str">
        <f t="shared" si="16"/>
        <v/>
      </c>
      <c r="AP12" s="163" t="str">
        <f t="shared" si="1"/>
        <v>-</v>
      </c>
      <c r="AQ12" s="206"/>
      <c r="AR12" s="207">
        <f t="shared" si="17"/>
        <v>1</v>
      </c>
      <c r="AS12" s="208" t="str">
        <f t="shared" si="18"/>
        <v/>
      </c>
      <c r="AT12" s="208">
        <f t="shared" si="19"/>
        <v>0.75</v>
      </c>
      <c r="AU12" s="208" t="str">
        <f t="shared" si="20"/>
        <v/>
      </c>
      <c r="AV12" s="208">
        <f t="shared" si="21"/>
        <v>0.5</v>
      </c>
      <c r="AW12" s="208" t="str">
        <f t="shared" si="22"/>
        <v/>
      </c>
      <c r="AX12" s="208">
        <f t="shared" si="23"/>
        <v>0.25</v>
      </c>
      <c r="AY12" s="208" t="str">
        <f t="shared" si="24"/>
        <v/>
      </c>
      <c r="AZ12" s="220">
        <f t="shared" si="25"/>
        <v>1</v>
      </c>
      <c r="BA12" s="222">
        <f t="shared" si="26"/>
        <v>1</v>
      </c>
      <c r="BB12" s="209" t="str">
        <f t="shared" si="27"/>
        <v/>
      </c>
      <c r="BC12" s="6"/>
      <c r="BD12" s="210" t="str">
        <f t="shared" si="28"/>
        <v/>
      </c>
      <c r="BE12" s="211" t="str">
        <f t="shared" ref="BE12:BE60" si="30">IF(AD12="","",IF(BC12="","",AD12-BC12))</f>
        <v/>
      </c>
      <c r="BF12" s="18" t="str">
        <f t="shared" si="29"/>
        <v/>
      </c>
    </row>
    <row r="13" ht="14.25" customHeight="1">
      <c r="A13" s="214">
        <v>3.0</v>
      </c>
      <c r="B13" s="160"/>
      <c r="C13" s="205"/>
      <c r="D13" s="6"/>
      <c r="E13" s="159"/>
      <c r="F13" s="160"/>
      <c r="G13" s="185"/>
      <c r="H13" s="223"/>
      <c r="I13" s="187"/>
      <c r="J13" s="224"/>
      <c r="K13" s="189" t="s">
        <v>154</v>
      </c>
      <c r="L13" s="225"/>
      <c r="M13" s="193" t="str">
        <f>IF(L13="","",VLOOKUP(L13,Wirkungsgrade!$M$4:$R$5934,3,FALSE)/100)</f>
        <v/>
      </c>
      <c r="N13" s="199" t="str">
        <f t="shared" si="2"/>
        <v/>
      </c>
      <c r="O13" s="203" t="str">
        <f t="shared" si="3"/>
        <v/>
      </c>
      <c r="P13" s="204"/>
      <c r="Q13" s="205"/>
      <c r="R13" s="206"/>
      <c r="S13" s="207">
        <f t="shared" si="4"/>
        <v>1</v>
      </c>
      <c r="T13" s="208" t="str">
        <f t="shared" si="5"/>
        <v/>
      </c>
      <c r="U13" s="208">
        <f t="shared" si="6"/>
        <v>0.75</v>
      </c>
      <c r="V13" s="208" t="str">
        <f t="shared" si="7"/>
        <v/>
      </c>
      <c r="W13" s="208">
        <f t="shared" si="8"/>
        <v>0.5</v>
      </c>
      <c r="X13" s="208" t="str">
        <f t="shared" si="9"/>
        <v/>
      </c>
      <c r="Y13" s="208">
        <f t="shared" si="10"/>
        <v>0.25</v>
      </c>
      <c r="Z13" s="208" t="str">
        <f t="shared" si="11"/>
        <v/>
      </c>
      <c r="AA13" s="212">
        <f t="shared" si="12"/>
        <v>1</v>
      </c>
      <c r="AB13" s="213">
        <f t="shared" si="13"/>
        <v>1</v>
      </c>
      <c r="AC13" s="217" t="str">
        <f t="shared" si="14"/>
        <v/>
      </c>
      <c r="AD13" s="6"/>
      <c r="AE13" s="215"/>
      <c r="AF13" s="216"/>
      <c r="AG13" s="185"/>
      <c r="AH13" s="223"/>
      <c r="AI13" s="187"/>
      <c r="AJ13" s="224"/>
      <c r="AK13" s="226" t="s">
        <v>154</v>
      </c>
      <c r="AL13" s="225"/>
      <c r="AM13" s="193" t="str">
        <f>IF(AL13="","",VLOOKUP(AL13,Wirkungsgrade!$M$4:$R$5934,6,FALSE)/100)</f>
        <v/>
      </c>
      <c r="AN13" s="218" t="str">
        <f t="shared" si="15"/>
        <v/>
      </c>
      <c r="AO13" s="219" t="str">
        <f t="shared" si="16"/>
        <v/>
      </c>
      <c r="AP13" s="163" t="str">
        <f t="shared" si="1"/>
        <v>-</v>
      </c>
      <c r="AQ13" s="206"/>
      <c r="AR13" s="207">
        <f t="shared" si="17"/>
        <v>1</v>
      </c>
      <c r="AS13" s="208" t="str">
        <f t="shared" si="18"/>
        <v/>
      </c>
      <c r="AT13" s="208">
        <f t="shared" si="19"/>
        <v>0.75</v>
      </c>
      <c r="AU13" s="208" t="str">
        <f t="shared" si="20"/>
        <v/>
      </c>
      <c r="AV13" s="208">
        <f t="shared" si="21"/>
        <v>0.5</v>
      </c>
      <c r="AW13" s="208" t="str">
        <f t="shared" si="22"/>
        <v/>
      </c>
      <c r="AX13" s="208">
        <f t="shared" si="23"/>
        <v>0.25</v>
      </c>
      <c r="AY13" s="208" t="str">
        <f t="shared" si="24"/>
        <v/>
      </c>
      <c r="AZ13" s="220">
        <f t="shared" si="25"/>
        <v>1</v>
      </c>
      <c r="BA13" s="222">
        <f t="shared" si="26"/>
        <v>1</v>
      </c>
      <c r="BB13" s="209" t="str">
        <f t="shared" si="27"/>
        <v/>
      </c>
      <c r="BC13" s="6"/>
      <c r="BD13" s="210" t="str">
        <f t="shared" si="28"/>
        <v/>
      </c>
      <c r="BE13" s="211" t="str">
        <f t="shared" si="30"/>
        <v/>
      </c>
      <c r="BF13" s="18" t="str">
        <f t="shared" si="29"/>
        <v/>
      </c>
    </row>
    <row r="14" ht="14.25" customHeight="1">
      <c r="A14" s="214">
        <v>4.0</v>
      </c>
      <c r="B14" s="160"/>
      <c r="C14" s="205"/>
      <c r="D14" s="6"/>
      <c r="E14" s="159"/>
      <c r="F14" s="160"/>
      <c r="G14" s="185"/>
      <c r="H14" s="223"/>
      <c r="I14" s="187"/>
      <c r="J14" s="224"/>
      <c r="K14" s="189" t="s">
        <v>154</v>
      </c>
      <c r="L14" s="225"/>
      <c r="M14" s="193" t="str">
        <f>IF(L14="","",VLOOKUP(L14,Wirkungsgrade!$M$4:$R$5934,3,FALSE)/100)</f>
        <v/>
      </c>
      <c r="N14" s="199" t="str">
        <f t="shared" si="2"/>
        <v/>
      </c>
      <c r="O14" s="203" t="str">
        <f t="shared" si="3"/>
        <v/>
      </c>
      <c r="P14" s="204"/>
      <c r="Q14" s="205"/>
      <c r="R14" s="206"/>
      <c r="S14" s="207">
        <f t="shared" si="4"/>
        <v>1</v>
      </c>
      <c r="T14" s="208" t="str">
        <f t="shared" si="5"/>
        <v/>
      </c>
      <c r="U14" s="208">
        <f t="shared" si="6"/>
        <v>0.75</v>
      </c>
      <c r="V14" s="208" t="str">
        <f t="shared" si="7"/>
        <v/>
      </c>
      <c r="W14" s="208">
        <f t="shared" si="8"/>
        <v>0.5</v>
      </c>
      <c r="X14" s="208" t="str">
        <f t="shared" si="9"/>
        <v/>
      </c>
      <c r="Y14" s="208">
        <f t="shared" si="10"/>
        <v>0.25</v>
      </c>
      <c r="Z14" s="208" t="str">
        <f t="shared" si="11"/>
        <v/>
      </c>
      <c r="AA14" s="212">
        <f t="shared" si="12"/>
        <v>1</v>
      </c>
      <c r="AB14" s="213">
        <f t="shared" si="13"/>
        <v>1</v>
      </c>
      <c r="AC14" s="217" t="str">
        <f t="shared" si="14"/>
        <v/>
      </c>
      <c r="AD14" s="6"/>
      <c r="AE14" s="215"/>
      <c r="AF14" s="216"/>
      <c r="AG14" s="185"/>
      <c r="AH14" s="223"/>
      <c r="AI14" s="187"/>
      <c r="AJ14" s="224"/>
      <c r="AK14" s="226" t="s">
        <v>154</v>
      </c>
      <c r="AL14" s="225"/>
      <c r="AM14" s="193" t="str">
        <f>IF(AL14="","",VLOOKUP(AL14,Wirkungsgrade!$M$4:$R$5934,6,FALSE)/100)</f>
        <v/>
      </c>
      <c r="AN14" s="218" t="str">
        <f t="shared" si="15"/>
        <v/>
      </c>
      <c r="AO14" s="219" t="str">
        <f t="shared" si="16"/>
        <v/>
      </c>
      <c r="AP14" s="163" t="str">
        <f t="shared" si="1"/>
        <v>-</v>
      </c>
      <c r="AQ14" s="206"/>
      <c r="AR14" s="207">
        <f t="shared" si="17"/>
        <v>1</v>
      </c>
      <c r="AS14" s="208" t="str">
        <f t="shared" si="18"/>
        <v/>
      </c>
      <c r="AT14" s="208">
        <f t="shared" si="19"/>
        <v>0.75</v>
      </c>
      <c r="AU14" s="208" t="str">
        <f t="shared" si="20"/>
        <v/>
      </c>
      <c r="AV14" s="208">
        <f t="shared" si="21"/>
        <v>0.5</v>
      </c>
      <c r="AW14" s="208" t="str">
        <f t="shared" si="22"/>
        <v/>
      </c>
      <c r="AX14" s="208">
        <f t="shared" si="23"/>
        <v>0.25</v>
      </c>
      <c r="AY14" s="208" t="str">
        <f t="shared" si="24"/>
        <v/>
      </c>
      <c r="AZ14" s="220">
        <f t="shared" si="25"/>
        <v>1</v>
      </c>
      <c r="BA14" s="222">
        <f t="shared" si="26"/>
        <v>1</v>
      </c>
      <c r="BB14" s="209" t="str">
        <f t="shared" si="27"/>
        <v/>
      </c>
      <c r="BC14" s="6"/>
      <c r="BD14" s="210" t="str">
        <f t="shared" si="28"/>
        <v/>
      </c>
      <c r="BE14" s="211" t="str">
        <f t="shared" si="30"/>
        <v/>
      </c>
      <c r="BF14" s="18" t="str">
        <f t="shared" si="29"/>
        <v/>
      </c>
    </row>
    <row r="15" ht="14.25" customHeight="1">
      <c r="A15" s="214">
        <v>5.0</v>
      </c>
      <c r="B15" s="160"/>
      <c r="C15" s="205"/>
      <c r="D15" s="6"/>
      <c r="E15" s="159"/>
      <c r="F15" s="160"/>
      <c r="G15" s="185"/>
      <c r="H15" s="223"/>
      <c r="I15" s="187"/>
      <c r="J15" s="224"/>
      <c r="K15" s="189" t="s">
        <v>154</v>
      </c>
      <c r="L15" s="225"/>
      <c r="M15" s="193" t="str">
        <f>IF(L15="","",VLOOKUP(L15,Wirkungsgrade!$M$4:$R$5934,3,FALSE)/100)</f>
        <v/>
      </c>
      <c r="N15" s="199" t="str">
        <f t="shared" si="2"/>
        <v/>
      </c>
      <c r="O15" s="203" t="str">
        <f t="shared" si="3"/>
        <v/>
      </c>
      <c r="P15" s="204"/>
      <c r="Q15" s="205"/>
      <c r="R15" s="206"/>
      <c r="S15" s="207">
        <f t="shared" si="4"/>
        <v>1</v>
      </c>
      <c r="T15" s="208" t="str">
        <f t="shared" si="5"/>
        <v/>
      </c>
      <c r="U15" s="208">
        <f t="shared" si="6"/>
        <v>0.75</v>
      </c>
      <c r="V15" s="208" t="str">
        <f t="shared" si="7"/>
        <v/>
      </c>
      <c r="W15" s="208">
        <f t="shared" si="8"/>
        <v>0.5</v>
      </c>
      <c r="X15" s="208" t="str">
        <f t="shared" si="9"/>
        <v/>
      </c>
      <c r="Y15" s="208">
        <f t="shared" si="10"/>
        <v>0.25</v>
      </c>
      <c r="Z15" s="208" t="str">
        <f t="shared" si="11"/>
        <v/>
      </c>
      <c r="AA15" s="212">
        <f t="shared" si="12"/>
        <v>1</v>
      </c>
      <c r="AB15" s="213">
        <f t="shared" si="13"/>
        <v>1</v>
      </c>
      <c r="AC15" s="217" t="str">
        <f t="shared" si="14"/>
        <v/>
      </c>
      <c r="AD15" s="6"/>
      <c r="AE15" s="215"/>
      <c r="AF15" s="216"/>
      <c r="AG15" s="185"/>
      <c r="AH15" s="223"/>
      <c r="AI15" s="187"/>
      <c r="AJ15" s="224"/>
      <c r="AK15" s="226" t="s">
        <v>154</v>
      </c>
      <c r="AL15" s="225"/>
      <c r="AM15" s="193" t="str">
        <f>IF(AL15="","",VLOOKUP(AL15,Wirkungsgrade!$M$4:$R$5934,6,FALSE)/100)</f>
        <v/>
      </c>
      <c r="AN15" s="218" t="str">
        <f t="shared" si="15"/>
        <v/>
      </c>
      <c r="AO15" s="219" t="str">
        <f t="shared" si="16"/>
        <v/>
      </c>
      <c r="AP15" s="163" t="str">
        <f t="shared" si="1"/>
        <v>-</v>
      </c>
      <c r="AQ15" s="206"/>
      <c r="AR15" s="207">
        <f t="shared" si="17"/>
        <v>1</v>
      </c>
      <c r="AS15" s="208" t="str">
        <f t="shared" si="18"/>
        <v/>
      </c>
      <c r="AT15" s="208">
        <f t="shared" si="19"/>
        <v>0.75</v>
      </c>
      <c r="AU15" s="208" t="str">
        <f t="shared" si="20"/>
        <v/>
      </c>
      <c r="AV15" s="208">
        <f t="shared" si="21"/>
        <v>0.5</v>
      </c>
      <c r="AW15" s="208" t="str">
        <f t="shared" si="22"/>
        <v/>
      </c>
      <c r="AX15" s="208">
        <f t="shared" si="23"/>
        <v>0.25</v>
      </c>
      <c r="AY15" s="208" t="str">
        <f t="shared" si="24"/>
        <v/>
      </c>
      <c r="AZ15" s="220">
        <f t="shared" si="25"/>
        <v>1</v>
      </c>
      <c r="BA15" s="222">
        <f t="shared" si="26"/>
        <v>1</v>
      </c>
      <c r="BB15" s="209" t="str">
        <f t="shared" si="27"/>
        <v/>
      </c>
      <c r="BC15" s="6"/>
      <c r="BD15" s="210" t="str">
        <f t="shared" si="28"/>
        <v/>
      </c>
      <c r="BE15" s="211" t="str">
        <f t="shared" si="30"/>
        <v/>
      </c>
      <c r="BF15" s="18" t="str">
        <f t="shared" si="29"/>
        <v/>
      </c>
    </row>
    <row r="16" ht="14.25" customHeight="1">
      <c r="A16" s="214">
        <v>6.0</v>
      </c>
      <c r="B16" s="160"/>
      <c r="C16" s="205"/>
      <c r="D16" s="6"/>
      <c r="E16" s="159"/>
      <c r="F16" s="160"/>
      <c r="G16" s="185"/>
      <c r="H16" s="223"/>
      <c r="I16" s="187"/>
      <c r="J16" s="224"/>
      <c r="K16" s="189" t="s">
        <v>154</v>
      </c>
      <c r="L16" s="225"/>
      <c r="M16" s="193" t="str">
        <f>IF(L16="","",VLOOKUP(L16,Wirkungsgrade!$M$4:$R$5934,3,FALSE)/100)</f>
        <v/>
      </c>
      <c r="N16" s="199" t="str">
        <f t="shared" si="2"/>
        <v/>
      </c>
      <c r="O16" s="203" t="str">
        <f t="shared" si="3"/>
        <v/>
      </c>
      <c r="P16" s="204"/>
      <c r="Q16" s="205"/>
      <c r="R16" s="206"/>
      <c r="S16" s="207">
        <f t="shared" si="4"/>
        <v>1</v>
      </c>
      <c r="T16" s="208" t="str">
        <f t="shared" si="5"/>
        <v/>
      </c>
      <c r="U16" s="208">
        <f t="shared" si="6"/>
        <v>0.75</v>
      </c>
      <c r="V16" s="208" t="str">
        <f t="shared" si="7"/>
        <v/>
      </c>
      <c r="W16" s="208">
        <f t="shared" si="8"/>
        <v>0.5</v>
      </c>
      <c r="X16" s="208" t="str">
        <f t="shared" si="9"/>
        <v/>
      </c>
      <c r="Y16" s="208">
        <f t="shared" si="10"/>
        <v>0.25</v>
      </c>
      <c r="Z16" s="208" t="str">
        <f t="shared" si="11"/>
        <v/>
      </c>
      <c r="AA16" s="212">
        <f t="shared" si="12"/>
        <v>1</v>
      </c>
      <c r="AB16" s="213">
        <f t="shared" si="13"/>
        <v>1</v>
      </c>
      <c r="AC16" s="217" t="str">
        <f t="shared" si="14"/>
        <v/>
      </c>
      <c r="AD16" s="6"/>
      <c r="AE16" s="215"/>
      <c r="AF16" s="216"/>
      <c r="AG16" s="185"/>
      <c r="AH16" s="223"/>
      <c r="AI16" s="187"/>
      <c r="AJ16" s="224"/>
      <c r="AK16" s="226" t="s">
        <v>154</v>
      </c>
      <c r="AL16" s="225"/>
      <c r="AM16" s="193" t="str">
        <f>IF(AL16="","",VLOOKUP(AL16,Wirkungsgrade!$M$4:$R$5934,6,FALSE)/100)</f>
        <v/>
      </c>
      <c r="AN16" s="218" t="str">
        <f t="shared" si="15"/>
        <v/>
      </c>
      <c r="AO16" s="219" t="str">
        <f t="shared" si="16"/>
        <v/>
      </c>
      <c r="AP16" s="163" t="str">
        <f t="shared" si="1"/>
        <v>-</v>
      </c>
      <c r="AQ16" s="206"/>
      <c r="AR16" s="207">
        <f t="shared" si="17"/>
        <v>1</v>
      </c>
      <c r="AS16" s="208" t="str">
        <f t="shared" si="18"/>
        <v/>
      </c>
      <c r="AT16" s="208">
        <f t="shared" si="19"/>
        <v>0.75</v>
      </c>
      <c r="AU16" s="208" t="str">
        <f t="shared" si="20"/>
        <v/>
      </c>
      <c r="AV16" s="208">
        <f t="shared" si="21"/>
        <v>0.5</v>
      </c>
      <c r="AW16" s="208" t="str">
        <f t="shared" si="22"/>
        <v/>
      </c>
      <c r="AX16" s="208">
        <f t="shared" si="23"/>
        <v>0.25</v>
      </c>
      <c r="AY16" s="208" t="str">
        <f t="shared" si="24"/>
        <v/>
      </c>
      <c r="AZ16" s="220">
        <f t="shared" si="25"/>
        <v>1</v>
      </c>
      <c r="BA16" s="222">
        <f t="shared" si="26"/>
        <v>1</v>
      </c>
      <c r="BB16" s="209" t="str">
        <f t="shared" si="27"/>
        <v/>
      </c>
      <c r="BC16" s="6"/>
      <c r="BD16" s="210" t="str">
        <f t="shared" si="28"/>
        <v/>
      </c>
      <c r="BE16" s="211" t="str">
        <f t="shared" si="30"/>
        <v/>
      </c>
      <c r="BF16" s="18" t="str">
        <f t="shared" si="29"/>
        <v/>
      </c>
    </row>
    <row r="17" ht="14.25" customHeight="1">
      <c r="A17" s="214">
        <v>7.0</v>
      </c>
      <c r="B17" s="160"/>
      <c r="C17" s="205"/>
      <c r="D17" s="6"/>
      <c r="E17" s="159"/>
      <c r="F17" s="160"/>
      <c r="G17" s="185"/>
      <c r="H17" s="223"/>
      <c r="I17" s="187"/>
      <c r="J17" s="224"/>
      <c r="K17" s="189" t="s">
        <v>154</v>
      </c>
      <c r="L17" s="225"/>
      <c r="M17" s="193" t="str">
        <f>IF(L17="","",VLOOKUP(L17,Wirkungsgrade!$M$4:$R$5934,3,FALSE)/100)</f>
        <v/>
      </c>
      <c r="N17" s="199" t="str">
        <f t="shared" si="2"/>
        <v/>
      </c>
      <c r="O17" s="203" t="str">
        <f t="shared" si="3"/>
        <v/>
      </c>
      <c r="P17" s="204"/>
      <c r="Q17" s="205"/>
      <c r="R17" s="206"/>
      <c r="S17" s="207">
        <f t="shared" si="4"/>
        <v>1</v>
      </c>
      <c r="T17" s="208" t="str">
        <f t="shared" si="5"/>
        <v/>
      </c>
      <c r="U17" s="208">
        <f t="shared" si="6"/>
        <v>0.75</v>
      </c>
      <c r="V17" s="208" t="str">
        <f t="shared" si="7"/>
        <v/>
      </c>
      <c r="W17" s="208">
        <f t="shared" si="8"/>
        <v>0.5</v>
      </c>
      <c r="X17" s="208" t="str">
        <f t="shared" si="9"/>
        <v/>
      </c>
      <c r="Y17" s="208">
        <f t="shared" si="10"/>
        <v>0.25</v>
      </c>
      <c r="Z17" s="208" t="str">
        <f t="shared" si="11"/>
        <v/>
      </c>
      <c r="AA17" s="212">
        <f t="shared" si="12"/>
        <v>1</v>
      </c>
      <c r="AB17" s="213">
        <f t="shared" si="13"/>
        <v>1</v>
      </c>
      <c r="AC17" s="217" t="str">
        <f t="shared" si="14"/>
        <v/>
      </c>
      <c r="AD17" s="6"/>
      <c r="AE17" s="215"/>
      <c r="AF17" s="216"/>
      <c r="AG17" s="185"/>
      <c r="AH17" s="223"/>
      <c r="AI17" s="187"/>
      <c r="AJ17" s="224"/>
      <c r="AK17" s="226" t="s">
        <v>154</v>
      </c>
      <c r="AL17" s="225"/>
      <c r="AM17" s="193" t="str">
        <f>IF(AL17="","",VLOOKUP(AL17,Wirkungsgrade!$M$4:$R$5934,6,FALSE)/100)</f>
        <v/>
      </c>
      <c r="AN17" s="218" t="str">
        <f t="shared" si="15"/>
        <v/>
      </c>
      <c r="AO17" s="219" t="str">
        <f t="shared" si="16"/>
        <v/>
      </c>
      <c r="AP17" s="163" t="str">
        <f t="shared" si="1"/>
        <v>-</v>
      </c>
      <c r="AQ17" s="206"/>
      <c r="AR17" s="207">
        <f t="shared" si="17"/>
        <v>1</v>
      </c>
      <c r="AS17" s="208" t="str">
        <f t="shared" si="18"/>
        <v/>
      </c>
      <c r="AT17" s="208">
        <f t="shared" si="19"/>
        <v>0.75</v>
      </c>
      <c r="AU17" s="208" t="str">
        <f t="shared" si="20"/>
        <v/>
      </c>
      <c r="AV17" s="208">
        <f t="shared" si="21"/>
        <v>0.5</v>
      </c>
      <c r="AW17" s="208" t="str">
        <f t="shared" si="22"/>
        <v/>
      </c>
      <c r="AX17" s="208">
        <f t="shared" si="23"/>
        <v>0.25</v>
      </c>
      <c r="AY17" s="208" t="str">
        <f t="shared" si="24"/>
        <v/>
      </c>
      <c r="AZ17" s="220">
        <f t="shared" si="25"/>
        <v>1</v>
      </c>
      <c r="BA17" s="222">
        <f t="shared" si="26"/>
        <v>1</v>
      </c>
      <c r="BB17" s="209" t="str">
        <f t="shared" si="27"/>
        <v/>
      </c>
      <c r="BC17" s="6"/>
      <c r="BD17" s="210" t="str">
        <f t="shared" si="28"/>
        <v/>
      </c>
      <c r="BE17" s="211" t="str">
        <f t="shared" si="30"/>
        <v/>
      </c>
      <c r="BF17" s="18" t="str">
        <f t="shared" si="29"/>
        <v/>
      </c>
    </row>
    <row r="18" ht="14.25" customHeight="1">
      <c r="A18" s="214">
        <v>8.0</v>
      </c>
      <c r="B18" s="160"/>
      <c r="C18" s="205"/>
      <c r="D18" s="6"/>
      <c r="E18" s="159"/>
      <c r="F18" s="160"/>
      <c r="G18" s="185"/>
      <c r="H18" s="223"/>
      <c r="I18" s="187"/>
      <c r="J18" s="224"/>
      <c r="K18" s="189" t="s">
        <v>154</v>
      </c>
      <c r="L18" s="225"/>
      <c r="M18" s="193" t="str">
        <f>IF(L18="","",VLOOKUP(L18,Wirkungsgrade!$M$4:$R$5934,3,FALSE)/100)</f>
        <v/>
      </c>
      <c r="N18" s="199" t="str">
        <f t="shared" si="2"/>
        <v/>
      </c>
      <c r="O18" s="203" t="str">
        <f t="shared" si="3"/>
        <v/>
      </c>
      <c r="P18" s="204"/>
      <c r="Q18" s="205"/>
      <c r="R18" s="206"/>
      <c r="S18" s="207">
        <f t="shared" si="4"/>
        <v>1</v>
      </c>
      <c r="T18" s="208" t="str">
        <f t="shared" si="5"/>
        <v/>
      </c>
      <c r="U18" s="208">
        <f t="shared" si="6"/>
        <v>0.75</v>
      </c>
      <c r="V18" s="208" t="str">
        <f t="shared" si="7"/>
        <v/>
      </c>
      <c r="W18" s="208">
        <f t="shared" si="8"/>
        <v>0.5</v>
      </c>
      <c r="X18" s="208" t="str">
        <f t="shared" si="9"/>
        <v/>
      </c>
      <c r="Y18" s="208">
        <f t="shared" si="10"/>
        <v>0.25</v>
      </c>
      <c r="Z18" s="208" t="str">
        <f t="shared" si="11"/>
        <v/>
      </c>
      <c r="AA18" s="212">
        <f t="shared" si="12"/>
        <v>1</v>
      </c>
      <c r="AB18" s="213">
        <f t="shared" si="13"/>
        <v>1</v>
      </c>
      <c r="AC18" s="217" t="str">
        <f t="shared" si="14"/>
        <v/>
      </c>
      <c r="AD18" s="6"/>
      <c r="AE18" s="215"/>
      <c r="AF18" s="216"/>
      <c r="AG18" s="185"/>
      <c r="AH18" s="223"/>
      <c r="AI18" s="187"/>
      <c r="AJ18" s="224"/>
      <c r="AK18" s="226" t="s">
        <v>154</v>
      </c>
      <c r="AL18" s="225"/>
      <c r="AM18" s="193" t="str">
        <f>IF(AL18="","",VLOOKUP(AL18,Wirkungsgrade!$M$4:$R$5934,6,FALSE)/100)</f>
        <v/>
      </c>
      <c r="AN18" s="218" t="str">
        <f t="shared" si="15"/>
        <v/>
      </c>
      <c r="AO18" s="219" t="str">
        <f t="shared" si="16"/>
        <v/>
      </c>
      <c r="AP18" s="163" t="str">
        <f t="shared" si="1"/>
        <v>-</v>
      </c>
      <c r="AQ18" s="206"/>
      <c r="AR18" s="207">
        <f t="shared" si="17"/>
        <v>1</v>
      </c>
      <c r="AS18" s="208" t="str">
        <f t="shared" si="18"/>
        <v/>
      </c>
      <c r="AT18" s="208">
        <f t="shared" si="19"/>
        <v>0.75</v>
      </c>
      <c r="AU18" s="208" t="str">
        <f t="shared" si="20"/>
        <v/>
      </c>
      <c r="AV18" s="208">
        <f t="shared" si="21"/>
        <v>0.5</v>
      </c>
      <c r="AW18" s="208" t="str">
        <f t="shared" si="22"/>
        <v/>
      </c>
      <c r="AX18" s="208">
        <f t="shared" si="23"/>
        <v>0.25</v>
      </c>
      <c r="AY18" s="208" t="str">
        <f t="shared" si="24"/>
        <v/>
      </c>
      <c r="AZ18" s="220">
        <f t="shared" si="25"/>
        <v>1</v>
      </c>
      <c r="BA18" s="222">
        <f t="shared" si="26"/>
        <v>1</v>
      </c>
      <c r="BB18" s="209" t="str">
        <f t="shared" si="27"/>
        <v/>
      </c>
      <c r="BC18" s="6"/>
      <c r="BD18" s="210" t="str">
        <f t="shared" si="28"/>
        <v/>
      </c>
      <c r="BE18" s="211" t="str">
        <f t="shared" si="30"/>
        <v/>
      </c>
      <c r="BF18" s="18" t="str">
        <f t="shared" si="29"/>
        <v/>
      </c>
    </row>
    <row r="19" ht="14.25" customHeight="1">
      <c r="A19" s="214">
        <v>9.0</v>
      </c>
      <c r="B19" s="160"/>
      <c r="C19" s="205"/>
      <c r="D19" s="6"/>
      <c r="E19" s="159"/>
      <c r="F19" s="160"/>
      <c r="G19" s="185"/>
      <c r="H19" s="223"/>
      <c r="I19" s="187"/>
      <c r="J19" s="224"/>
      <c r="K19" s="189" t="s">
        <v>154</v>
      </c>
      <c r="L19" s="225"/>
      <c r="M19" s="193" t="str">
        <f>IF(L19="","",VLOOKUP(L19,Wirkungsgrade!$M$4:$R$5934,3,FALSE)/100)</f>
        <v/>
      </c>
      <c r="N19" s="199" t="str">
        <f t="shared" si="2"/>
        <v/>
      </c>
      <c r="O19" s="203" t="str">
        <f t="shared" si="3"/>
        <v/>
      </c>
      <c r="P19" s="204"/>
      <c r="Q19" s="205"/>
      <c r="R19" s="206"/>
      <c r="S19" s="207">
        <f t="shared" si="4"/>
        <v>1</v>
      </c>
      <c r="T19" s="208" t="str">
        <f t="shared" si="5"/>
        <v/>
      </c>
      <c r="U19" s="208">
        <f t="shared" si="6"/>
        <v>0.75</v>
      </c>
      <c r="V19" s="208" t="str">
        <f t="shared" si="7"/>
        <v/>
      </c>
      <c r="W19" s="208">
        <f t="shared" si="8"/>
        <v>0.5</v>
      </c>
      <c r="X19" s="208" t="str">
        <f t="shared" si="9"/>
        <v/>
      </c>
      <c r="Y19" s="208">
        <f t="shared" si="10"/>
        <v>0.25</v>
      </c>
      <c r="Z19" s="208" t="str">
        <f t="shared" si="11"/>
        <v/>
      </c>
      <c r="AA19" s="212">
        <f t="shared" si="12"/>
        <v>1</v>
      </c>
      <c r="AB19" s="213">
        <f t="shared" si="13"/>
        <v>1</v>
      </c>
      <c r="AC19" s="217" t="str">
        <f t="shared" si="14"/>
        <v/>
      </c>
      <c r="AD19" s="6"/>
      <c r="AE19" s="215"/>
      <c r="AF19" s="216"/>
      <c r="AG19" s="185"/>
      <c r="AH19" s="223"/>
      <c r="AI19" s="187"/>
      <c r="AJ19" s="224"/>
      <c r="AK19" s="226" t="s">
        <v>154</v>
      </c>
      <c r="AL19" s="225"/>
      <c r="AM19" s="193" t="str">
        <f>IF(AL19="","",VLOOKUP(AL19,Wirkungsgrade!$M$4:$R$5934,6,FALSE)/100)</f>
        <v/>
      </c>
      <c r="AN19" s="218" t="str">
        <f t="shared" si="15"/>
        <v/>
      </c>
      <c r="AO19" s="219" t="str">
        <f t="shared" si="16"/>
        <v/>
      </c>
      <c r="AP19" s="163" t="str">
        <f t="shared" si="1"/>
        <v>-</v>
      </c>
      <c r="AQ19" s="206"/>
      <c r="AR19" s="207">
        <f t="shared" si="17"/>
        <v>1</v>
      </c>
      <c r="AS19" s="208" t="str">
        <f t="shared" si="18"/>
        <v/>
      </c>
      <c r="AT19" s="208">
        <f t="shared" si="19"/>
        <v>0.75</v>
      </c>
      <c r="AU19" s="208" t="str">
        <f t="shared" si="20"/>
        <v/>
      </c>
      <c r="AV19" s="208">
        <f t="shared" si="21"/>
        <v>0.5</v>
      </c>
      <c r="AW19" s="208" t="str">
        <f t="shared" si="22"/>
        <v/>
      </c>
      <c r="AX19" s="208">
        <f t="shared" si="23"/>
        <v>0.25</v>
      </c>
      <c r="AY19" s="208" t="str">
        <f t="shared" si="24"/>
        <v/>
      </c>
      <c r="AZ19" s="220">
        <f t="shared" si="25"/>
        <v>1</v>
      </c>
      <c r="BA19" s="222">
        <f t="shared" si="26"/>
        <v>1</v>
      </c>
      <c r="BB19" s="209" t="str">
        <f t="shared" si="27"/>
        <v/>
      </c>
      <c r="BC19" s="6"/>
      <c r="BD19" s="210" t="str">
        <f t="shared" si="28"/>
        <v/>
      </c>
      <c r="BE19" s="211" t="str">
        <f t="shared" si="30"/>
        <v/>
      </c>
      <c r="BF19" s="18" t="str">
        <f t="shared" si="29"/>
        <v/>
      </c>
    </row>
    <row r="20" ht="14.25" customHeight="1">
      <c r="A20" s="214">
        <v>10.0</v>
      </c>
      <c r="B20" s="160"/>
      <c r="C20" s="205"/>
      <c r="D20" s="6"/>
      <c r="E20" s="159"/>
      <c r="F20" s="160"/>
      <c r="G20" s="185"/>
      <c r="H20" s="223"/>
      <c r="I20" s="187"/>
      <c r="J20" s="224"/>
      <c r="K20" s="189" t="s">
        <v>154</v>
      </c>
      <c r="L20" s="225"/>
      <c r="M20" s="193" t="str">
        <f>IF(L20="","",VLOOKUP(L20,Wirkungsgrade!$M$4:$R$5934,3,FALSE)/100)</f>
        <v/>
      </c>
      <c r="N20" s="199" t="str">
        <f t="shared" si="2"/>
        <v/>
      </c>
      <c r="O20" s="203" t="str">
        <f t="shared" si="3"/>
        <v/>
      </c>
      <c r="P20" s="204"/>
      <c r="Q20" s="205"/>
      <c r="R20" s="206"/>
      <c r="S20" s="207">
        <f t="shared" si="4"/>
        <v>1</v>
      </c>
      <c r="T20" s="208" t="str">
        <f t="shared" si="5"/>
        <v/>
      </c>
      <c r="U20" s="208">
        <f t="shared" si="6"/>
        <v>0.75</v>
      </c>
      <c r="V20" s="208" t="str">
        <f t="shared" si="7"/>
        <v/>
      </c>
      <c r="W20" s="208">
        <f t="shared" si="8"/>
        <v>0.5</v>
      </c>
      <c r="X20" s="208" t="str">
        <f t="shared" si="9"/>
        <v/>
      </c>
      <c r="Y20" s="208">
        <f t="shared" si="10"/>
        <v>0.25</v>
      </c>
      <c r="Z20" s="208" t="str">
        <f t="shared" si="11"/>
        <v/>
      </c>
      <c r="AA20" s="212">
        <f t="shared" si="12"/>
        <v>1</v>
      </c>
      <c r="AB20" s="213">
        <f t="shared" si="13"/>
        <v>1</v>
      </c>
      <c r="AC20" s="217" t="str">
        <f t="shared" si="14"/>
        <v/>
      </c>
      <c r="AD20" s="6"/>
      <c r="AE20" s="215"/>
      <c r="AF20" s="216"/>
      <c r="AG20" s="185"/>
      <c r="AH20" s="223"/>
      <c r="AI20" s="187"/>
      <c r="AJ20" s="224"/>
      <c r="AK20" s="226" t="s">
        <v>154</v>
      </c>
      <c r="AL20" s="225"/>
      <c r="AM20" s="193" t="str">
        <f>IF(AL20="","",VLOOKUP(AL20,Wirkungsgrade!$M$4:$R$5934,6,FALSE)/100)</f>
        <v/>
      </c>
      <c r="AN20" s="218" t="str">
        <f t="shared" si="15"/>
        <v/>
      </c>
      <c r="AO20" s="219" t="str">
        <f t="shared" si="16"/>
        <v/>
      </c>
      <c r="AP20" s="163" t="str">
        <f t="shared" si="1"/>
        <v>-</v>
      </c>
      <c r="AQ20" s="206"/>
      <c r="AR20" s="207">
        <f t="shared" si="17"/>
        <v>1</v>
      </c>
      <c r="AS20" s="208" t="str">
        <f t="shared" si="18"/>
        <v/>
      </c>
      <c r="AT20" s="208">
        <f t="shared" si="19"/>
        <v>0.75</v>
      </c>
      <c r="AU20" s="208" t="str">
        <f t="shared" si="20"/>
        <v/>
      </c>
      <c r="AV20" s="208">
        <f t="shared" si="21"/>
        <v>0.5</v>
      </c>
      <c r="AW20" s="208" t="str">
        <f t="shared" si="22"/>
        <v/>
      </c>
      <c r="AX20" s="208">
        <f t="shared" si="23"/>
        <v>0.25</v>
      </c>
      <c r="AY20" s="208" t="str">
        <f t="shared" si="24"/>
        <v/>
      </c>
      <c r="AZ20" s="220">
        <f t="shared" si="25"/>
        <v>1</v>
      </c>
      <c r="BA20" s="222">
        <f t="shared" si="26"/>
        <v>1</v>
      </c>
      <c r="BB20" s="209" t="str">
        <f t="shared" si="27"/>
        <v/>
      </c>
      <c r="BC20" s="6"/>
      <c r="BD20" s="210" t="str">
        <f t="shared" si="28"/>
        <v/>
      </c>
      <c r="BE20" s="211" t="str">
        <f t="shared" si="30"/>
        <v/>
      </c>
      <c r="BF20" s="18" t="str">
        <f t="shared" si="29"/>
        <v/>
      </c>
    </row>
    <row r="21" ht="14.25" customHeight="1">
      <c r="A21" s="214">
        <v>11.0</v>
      </c>
      <c r="B21" s="216"/>
      <c r="C21" s="205"/>
      <c r="D21" s="6"/>
      <c r="E21" s="230"/>
      <c r="F21" s="216"/>
      <c r="G21" s="231"/>
      <c r="H21" s="232"/>
      <c r="I21" s="233"/>
      <c r="J21" s="224"/>
      <c r="K21" s="189" t="s">
        <v>154</v>
      </c>
      <c r="L21" s="225"/>
      <c r="M21" s="193" t="str">
        <f>IF(L21="","",VLOOKUP(L21,Wirkungsgrade!$M$4:$R$5934,3,FALSE)/100)</f>
        <v/>
      </c>
      <c r="N21" s="199" t="str">
        <f t="shared" si="2"/>
        <v/>
      </c>
      <c r="O21" s="203" t="str">
        <f t="shared" si="3"/>
        <v/>
      </c>
      <c r="P21" s="204"/>
      <c r="Q21" s="205"/>
      <c r="R21" s="206"/>
      <c r="S21" s="207">
        <f t="shared" si="4"/>
        <v>1</v>
      </c>
      <c r="T21" s="208" t="str">
        <f t="shared" si="5"/>
        <v/>
      </c>
      <c r="U21" s="208">
        <f t="shared" si="6"/>
        <v>0.75</v>
      </c>
      <c r="V21" s="208" t="str">
        <f t="shared" si="7"/>
        <v/>
      </c>
      <c r="W21" s="208">
        <f t="shared" si="8"/>
        <v>0.5</v>
      </c>
      <c r="X21" s="208" t="str">
        <f t="shared" si="9"/>
        <v/>
      </c>
      <c r="Y21" s="208">
        <f t="shared" si="10"/>
        <v>0.25</v>
      </c>
      <c r="Z21" s="208" t="str">
        <f t="shared" si="11"/>
        <v/>
      </c>
      <c r="AA21" s="212">
        <f t="shared" si="12"/>
        <v>1</v>
      </c>
      <c r="AB21" s="213">
        <f t="shared" si="13"/>
        <v>1</v>
      </c>
      <c r="AC21" s="217" t="str">
        <f t="shared" si="14"/>
        <v/>
      </c>
      <c r="AD21" s="6"/>
      <c r="AE21" s="215"/>
      <c r="AF21" s="216"/>
      <c r="AG21" s="231"/>
      <c r="AH21" s="232"/>
      <c r="AI21" s="233"/>
      <c r="AJ21" s="224"/>
      <c r="AK21" s="226" t="s">
        <v>154</v>
      </c>
      <c r="AL21" s="225"/>
      <c r="AM21" s="193" t="str">
        <f>IF(AL21="","",VLOOKUP(AL21,Wirkungsgrade!$M$4:$R$5934,6,FALSE)/100)</f>
        <v/>
      </c>
      <c r="AN21" s="218" t="str">
        <f t="shared" si="15"/>
        <v/>
      </c>
      <c r="AO21" s="219" t="str">
        <f t="shared" si="16"/>
        <v/>
      </c>
      <c r="AP21" s="163" t="str">
        <f t="shared" si="1"/>
        <v>-</v>
      </c>
      <c r="AQ21" s="206"/>
      <c r="AR21" s="207">
        <f t="shared" si="17"/>
        <v>1</v>
      </c>
      <c r="AS21" s="208" t="str">
        <f t="shared" si="18"/>
        <v/>
      </c>
      <c r="AT21" s="208">
        <f t="shared" si="19"/>
        <v>0.75</v>
      </c>
      <c r="AU21" s="208" t="str">
        <f t="shared" si="20"/>
        <v/>
      </c>
      <c r="AV21" s="208">
        <f t="shared" si="21"/>
        <v>0.5</v>
      </c>
      <c r="AW21" s="208" t="str">
        <f t="shared" si="22"/>
        <v/>
      </c>
      <c r="AX21" s="208">
        <f t="shared" si="23"/>
        <v>0.25</v>
      </c>
      <c r="AY21" s="208" t="str">
        <f t="shared" si="24"/>
        <v/>
      </c>
      <c r="AZ21" s="220">
        <f t="shared" si="25"/>
        <v>1</v>
      </c>
      <c r="BA21" s="222">
        <f t="shared" si="26"/>
        <v>1</v>
      </c>
      <c r="BB21" s="209" t="str">
        <f t="shared" si="27"/>
        <v/>
      </c>
      <c r="BC21" s="6"/>
      <c r="BD21" s="210" t="str">
        <f t="shared" si="28"/>
        <v/>
      </c>
      <c r="BE21" s="211" t="str">
        <f t="shared" si="30"/>
        <v/>
      </c>
      <c r="BF21" s="18" t="str">
        <f t="shared" si="29"/>
        <v/>
      </c>
    </row>
    <row r="22" ht="14.25" customHeight="1">
      <c r="A22" s="214">
        <v>12.0</v>
      </c>
      <c r="B22" s="216"/>
      <c r="C22" s="205"/>
      <c r="D22" s="6"/>
      <c r="E22" s="230"/>
      <c r="F22" s="216"/>
      <c r="G22" s="231"/>
      <c r="H22" s="232"/>
      <c r="I22" s="233"/>
      <c r="J22" s="224"/>
      <c r="K22" s="189" t="s">
        <v>154</v>
      </c>
      <c r="L22" s="225"/>
      <c r="M22" s="193" t="str">
        <f>IF(L22="","",VLOOKUP(L22,Wirkungsgrade!$M$4:$R$5934,3,FALSE)/100)</f>
        <v/>
      </c>
      <c r="N22" s="199" t="str">
        <f t="shared" si="2"/>
        <v/>
      </c>
      <c r="O22" s="203" t="str">
        <f t="shared" si="3"/>
        <v/>
      </c>
      <c r="P22" s="204"/>
      <c r="Q22" s="205"/>
      <c r="R22" s="206"/>
      <c r="S22" s="207">
        <f t="shared" si="4"/>
        <v>1</v>
      </c>
      <c r="T22" s="208" t="str">
        <f t="shared" si="5"/>
        <v/>
      </c>
      <c r="U22" s="208">
        <f t="shared" si="6"/>
        <v>0.75</v>
      </c>
      <c r="V22" s="208" t="str">
        <f t="shared" si="7"/>
        <v/>
      </c>
      <c r="W22" s="208">
        <f t="shared" si="8"/>
        <v>0.5</v>
      </c>
      <c r="X22" s="208" t="str">
        <f t="shared" si="9"/>
        <v/>
      </c>
      <c r="Y22" s="208">
        <f t="shared" si="10"/>
        <v>0.25</v>
      </c>
      <c r="Z22" s="208" t="str">
        <f t="shared" si="11"/>
        <v/>
      </c>
      <c r="AA22" s="212">
        <f t="shared" si="12"/>
        <v>1</v>
      </c>
      <c r="AB22" s="213">
        <f t="shared" si="13"/>
        <v>1</v>
      </c>
      <c r="AC22" s="217" t="str">
        <f t="shared" si="14"/>
        <v/>
      </c>
      <c r="AD22" s="6"/>
      <c r="AE22" s="215"/>
      <c r="AF22" s="216"/>
      <c r="AG22" s="231"/>
      <c r="AH22" s="232"/>
      <c r="AI22" s="233"/>
      <c r="AJ22" s="224"/>
      <c r="AK22" s="226" t="s">
        <v>154</v>
      </c>
      <c r="AL22" s="225"/>
      <c r="AM22" s="193" t="str">
        <f>IF(AL22="","",VLOOKUP(AL22,Wirkungsgrade!$M$4:$R$5934,6,FALSE)/100)</f>
        <v/>
      </c>
      <c r="AN22" s="218" t="str">
        <f t="shared" si="15"/>
        <v/>
      </c>
      <c r="AO22" s="219" t="str">
        <f t="shared" si="16"/>
        <v/>
      </c>
      <c r="AP22" s="163" t="str">
        <f t="shared" si="1"/>
        <v>-</v>
      </c>
      <c r="AQ22" s="206"/>
      <c r="AR22" s="207">
        <f t="shared" si="17"/>
        <v>1</v>
      </c>
      <c r="AS22" s="208" t="str">
        <f t="shared" si="18"/>
        <v/>
      </c>
      <c r="AT22" s="208">
        <f t="shared" si="19"/>
        <v>0.75</v>
      </c>
      <c r="AU22" s="208" t="str">
        <f t="shared" si="20"/>
        <v/>
      </c>
      <c r="AV22" s="208">
        <f t="shared" si="21"/>
        <v>0.5</v>
      </c>
      <c r="AW22" s="208" t="str">
        <f t="shared" si="22"/>
        <v/>
      </c>
      <c r="AX22" s="208">
        <f t="shared" si="23"/>
        <v>0.25</v>
      </c>
      <c r="AY22" s="208" t="str">
        <f t="shared" si="24"/>
        <v/>
      </c>
      <c r="AZ22" s="220">
        <f t="shared" si="25"/>
        <v>1</v>
      </c>
      <c r="BA22" s="222">
        <f t="shared" si="26"/>
        <v>1</v>
      </c>
      <c r="BB22" s="209" t="str">
        <f t="shared" si="27"/>
        <v/>
      </c>
      <c r="BC22" s="6"/>
      <c r="BD22" s="210" t="str">
        <f t="shared" si="28"/>
        <v/>
      </c>
      <c r="BE22" s="211" t="str">
        <f t="shared" si="30"/>
        <v/>
      </c>
      <c r="BF22" s="18" t="str">
        <f t="shared" si="29"/>
        <v/>
      </c>
    </row>
    <row r="23" ht="14.25" customHeight="1">
      <c r="A23" s="214">
        <v>13.0</v>
      </c>
      <c r="B23" s="216"/>
      <c r="C23" s="205"/>
      <c r="D23" s="6"/>
      <c r="E23" s="230"/>
      <c r="F23" s="216"/>
      <c r="G23" s="231"/>
      <c r="H23" s="232"/>
      <c r="I23" s="233"/>
      <c r="J23" s="224"/>
      <c r="K23" s="189" t="s">
        <v>154</v>
      </c>
      <c r="L23" s="225"/>
      <c r="M23" s="193" t="str">
        <f>IF(L23="","",VLOOKUP(L23,Wirkungsgrade!$M$4:$R$5934,3,FALSE)/100)</f>
        <v/>
      </c>
      <c r="N23" s="199" t="str">
        <f t="shared" si="2"/>
        <v/>
      </c>
      <c r="O23" s="203" t="str">
        <f t="shared" si="3"/>
        <v/>
      </c>
      <c r="P23" s="204"/>
      <c r="Q23" s="205"/>
      <c r="R23" s="206"/>
      <c r="S23" s="207">
        <f t="shared" si="4"/>
        <v>1</v>
      </c>
      <c r="T23" s="208" t="str">
        <f t="shared" si="5"/>
        <v/>
      </c>
      <c r="U23" s="208">
        <f t="shared" si="6"/>
        <v>0.75</v>
      </c>
      <c r="V23" s="208" t="str">
        <f t="shared" si="7"/>
        <v/>
      </c>
      <c r="W23" s="208">
        <f t="shared" si="8"/>
        <v>0.5</v>
      </c>
      <c r="X23" s="208" t="str">
        <f t="shared" si="9"/>
        <v/>
      </c>
      <c r="Y23" s="208">
        <f t="shared" si="10"/>
        <v>0.25</v>
      </c>
      <c r="Z23" s="208" t="str">
        <f t="shared" si="11"/>
        <v/>
      </c>
      <c r="AA23" s="212">
        <f t="shared" si="12"/>
        <v>1</v>
      </c>
      <c r="AB23" s="213">
        <f t="shared" si="13"/>
        <v>1</v>
      </c>
      <c r="AC23" s="217" t="str">
        <f t="shared" si="14"/>
        <v/>
      </c>
      <c r="AD23" s="6"/>
      <c r="AE23" s="215"/>
      <c r="AF23" s="216"/>
      <c r="AG23" s="231"/>
      <c r="AH23" s="232"/>
      <c r="AI23" s="233"/>
      <c r="AJ23" s="224"/>
      <c r="AK23" s="226" t="s">
        <v>154</v>
      </c>
      <c r="AL23" s="225"/>
      <c r="AM23" s="193" t="str">
        <f>IF(AL23="","",VLOOKUP(AL23,Wirkungsgrade!$M$4:$R$5934,6,FALSE)/100)</f>
        <v/>
      </c>
      <c r="AN23" s="218" t="str">
        <f t="shared" si="15"/>
        <v/>
      </c>
      <c r="AO23" s="219" t="str">
        <f t="shared" si="16"/>
        <v/>
      </c>
      <c r="AP23" s="163" t="str">
        <f t="shared" si="1"/>
        <v>-</v>
      </c>
      <c r="AQ23" s="206"/>
      <c r="AR23" s="207">
        <f t="shared" si="17"/>
        <v>1</v>
      </c>
      <c r="AS23" s="208" t="str">
        <f t="shared" si="18"/>
        <v/>
      </c>
      <c r="AT23" s="208">
        <f t="shared" si="19"/>
        <v>0.75</v>
      </c>
      <c r="AU23" s="208" t="str">
        <f t="shared" si="20"/>
        <v/>
      </c>
      <c r="AV23" s="208">
        <f t="shared" si="21"/>
        <v>0.5</v>
      </c>
      <c r="AW23" s="208" t="str">
        <f t="shared" si="22"/>
        <v/>
      </c>
      <c r="AX23" s="208">
        <f t="shared" si="23"/>
        <v>0.25</v>
      </c>
      <c r="AY23" s="208" t="str">
        <f t="shared" si="24"/>
        <v/>
      </c>
      <c r="AZ23" s="220">
        <f t="shared" si="25"/>
        <v>1</v>
      </c>
      <c r="BA23" s="222">
        <f t="shared" si="26"/>
        <v>1</v>
      </c>
      <c r="BB23" s="209" t="str">
        <f t="shared" si="27"/>
        <v/>
      </c>
      <c r="BC23" s="6"/>
      <c r="BD23" s="210" t="str">
        <f t="shared" si="28"/>
        <v/>
      </c>
      <c r="BE23" s="211" t="str">
        <f t="shared" si="30"/>
        <v/>
      </c>
      <c r="BF23" s="18" t="str">
        <f t="shared" si="29"/>
        <v/>
      </c>
    </row>
    <row r="24" ht="14.25" customHeight="1">
      <c r="A24" s="214">
        <v>14.0</v>
      </c>
      <c r="B24" s="216"/>
      <c r="C24" s="205"/>
      <c r="D24" s="6"/>
      <c r="E24" s="230"/>
      <c r="F24" s="216"/>
      <c r="G24" s="231"/>
      <c r="H24" s="232"/>
      <c r="I24" s="233"/>
      <c r="J24" s="224"/>
      <c r="K24" s="189" t="s">
        <v>154</v>
      </c>
      <c r="L24" s="225"/>
      <c r="M24" s="193" t="str">
        <f>IF(L24="","",VLOOKUP(L24,Wirkungsgrade!$M$4:$R$5934,3,FALSE)/100)</f>
        <v/>
      </c>
      <c r="N24" s="199" t="str">
        <f t="shared" si="2"/>
        <v/>
      </c>
      <c r="O24" s="203" t="str">
        <f t="shared" si="3"/>
        <v/>
      </c>
      <c r="P24" s="204"/>
      <c r="Q24" s="205"/>
      <c r="R24" s="206"/>
      <c r="S24" s="207">
        <f t="shared" si="4"/>
        <v>1</v>
      </c>
      <c r="T24" s="208" t="str">
        <f t="shared" si="5"/>
        <v/>
      </c>
      <c r="U24" s="208">
        <f t="shared" si="6"/>
        <v>0.75</v>
      </c>
      <c r="V24" s="208" t="str">
        <f t="shared" si="7"/>
        <v/>
      </c>
      <c r="W24" s="208">
        <f t="shared" si="8"/>
        <v>0.5</v>
      </c>
      <c r="X24" s="208" t="str">
        <f t="shared" si="9"/>
        <v/>
      </c>
      <c r="Y24" s="208">
        <f t="shared" si="10"/>
        <v>0.25</v>
      </c>
      <c r="Z24" s="208" t="str">
        <f t="shared" si="11"/>
        <v/>
      </c>
      <c r="AA24" s="212">
        <f t="shared" si="12"/>
        <v>1</v>
      </c>
      <c r="AB24" s="213">
        <f t="shared" si="13"/>
        <v>1</v>
      </c>
      <c r="AC24" s="217" t="str">
        <f t="shared" si="14"/>
        <v/>
      </c>
      <c r="AD24" s="6"/>
      <c r="AE24" s="215"/>
      <c r="AF24" s="216"/>
      <c r="AG24" s="231"/>
      <c r="AH24" s="232"/>
      <c r="AI24" s="233"/>
      <c r="AJ24" s="224"/>
      <c r="AK24" s="226" t="s">
        <v>154</v>
      </c>
      <c r="AL24" s="225"/>
      <c r="AM24" s="193" t="str">
        <f>IF(AL24="","",VLOOKUP(AL24,Wirkungsgrade!$M$4:$R$5934,6,FALSE)/100)</f>
        <v/>
      </c>
      <c r="AN24" s="218" t="str">
        <f t="shared" si="15"/>
        <v/>
      </c>
      <c r="AO24" s="219" t="str">
        <f t="shared" si="16"/>
        <v/>
      </c>
      <c r="AP24" s="163" t="str">
        <f t="shared" si="1"/>
        <v>-</v>
      </c>
      <c r="AQ24" s="206"/>
      <c r="AR24" s="207">
        <f t="shared" si="17"/>
        <v>1</v>
      </c>
      <c r="AS24" s="208" t="str">
        <f t="shared" si="18"/>
        <v/>
      </c>
      <c r="AT24" s="208">
        <f t="shared" si="19"/>
        <v>0.75</v>
      </c>
      <c r="AU24" s="208" t="str">
        <f t="shared" si="20"/>
        <v/>
      </c>
      <c r="AV24" s="208">
        <f t="shared" si="21"/>
        <v>0.5</v>
      </c>
      <c r="AW24" s="208" t="str">
        <f t="shared" si="22"/>
        <v/>
      </c>
      <c r="AX24" s="208">
        <f t="shared" si="23"/>
        <v>0.25</v>
      </c>
      <c r="AY24" s="208" t="str">
        <f t="shared" si="24"/>
        <v/>
      </c>
      <c r="AZ24" s="220">
        <f t="shared" si="25"/>
        <v>1</v>
      </c>
      <c r="BA24" s="222">
        <f t="shared" si="26"/>
        <v>1</v>
      </c>
      <c r="BB24" s="209" t="str">
        <f t="shared" si="27"/>
        <v/>
      </c>
      <c r="BC24" s="6"/>
      <c r="BD24" s="210" t="str">
        <f t="shared" si="28"/>
        <v/>
      </c>
      <c r="BE24" s="211" t="str">
        <f t="shared" si="30"/>
        <v/>
      </c>
      <c r="BF24" s="18" t="str">
        <f t="shared" si="29"/>
        <v/>
      </c>
    </row>
    <row r="25" ht="14.25" customHeight="1">
      <c r="A25" s="214">
        <v>15.0</v>
      </c>
      <c r="B25" s="216"/>
      <c r="C25" s="205"/>
      <c r="D25" s="6"/>
      <c r="E25" s="230"/>
      <c r="F25" s="216"/>
      <c r="G25" s="231"/>
      <c r="H25" s="232"/>
      <c r="I25" s="233"/>
      <c r="J25" s="224"/>
      <c r="K25" s="189" t="s">
        <v>154</v>
      </c>
      <c r="L25" s="225"/>
      <c r="M25" s="193" t="str">
        <f>IF(L25="","",VLOOKUP(L25,Wirkungsgrade!$M$4:$R$5934,3,FALSE)/100)</f>
        <v/>
      </c>
      <c r="N25" s="199" t="str">
        <f t="shared" si="2"/>
        <v/>
      </c>
      <c r="O25" s="203" t="str">
        <f t="shared" si="3"/>
        <v/>
      </c>
      <c r="P25" s="204"/>
      <c r="Q25" s="205"/>
      <c r="R25" s="206"/>
      <c r="S25" s="207">
        <f t="shared" si="4"/>
        <v>1</v>
      </c>
      <c r="T25" s="208" t="str">
        <f t="shared" si="5"/>
        <v/>
      </c>
      <c r="U25" s="208">
        <f t="shared" si="6"/>
        <v>0.75</v>
      </c>
      <c r="V25" s="208" t="str">
        <f t="shared" si="7"/>
        <v/>
      </c>
      <c r="W25" s="208">
        <f t="shared" si="8"/>
        <v>0.5</v>
      </c>
      <c r="X25" s="208" t="str">
        <f t="shared" si="9"/>
        <v/>
      </c>
      <c r="Y25" s="208">
        <f t="shared" si="10"/>
        <v>0.25</v>
      </c>
      <c r="Z25" s="208" t="str">
        <f t="shared" si="11"/>
        <v/>
      </c>
      <c r="AA25" s="212">
        <f t="shared" si="12"/>
        <v>1</v>
      </c>
      <c r="AB25" s="213">
        <f t="shared" si="13"/>
        <v>1</v>
      </c>
      <c r="AC25" s="217" t="str">
        <f t="shared" si="14"/>
        <v/>
      </c>
      <c r="AD25" s="6"/>
      <c r="AE25" s="215"/>
      <c r="AF25" s="216"/>
      <c r="AG25" s="231"/>
      <c r="AH25" s="232"/>
      <c r="AI25" s="233"/>
      <c r="AJ25" s="224"/>
      <c r="AK25" s="226" t="s">
        <v>154</v>
      </c>
      <c r="AL25" s="225"/>
      <c r="AM25" s="193" t="str">
        <f>IF(AL25="","",VLOOKUP(AL25,Wirkungsgrade!$M$4:$R$5934,6,FALSE)/100)</f>
        <v/>
      </c>
      <c r="AN25" s="218" t="str">
        <f t="shared" si="15"/>
        <v/>
      </c>
      <c r="AO25" s="219" t="str">
        <f t="shared" si="16"/>
        <v/>
      </c>
      <c r="AP25" s="163" t="str">
        <f t="shared" si="1"/>
        <v>-</v>
      </c>
      <c r="AQ25" s="206"/>
      <c r="AR25" s="207">
        <f t="shared" si="17"/>
        <v>1</v>
      </c>
      <c r="AS25" s="208" t="str">
        <f t="shared" si="18"/>
        <v/>
      </c>
      <c r="AT25" s="208">
        <f t="shared" si="19"/>
        <v>0.75</v>
      </c>
      <c r="AU25" s="208" t="str">
        <f t="shared" si="20"/>
        <v/>
      </c>
      <c r="AV25" s="208">
        <f t="shared" si="21"/>
        <v>0.5</v>
      </c>
      <c r="AW25" s="208" t="str">
        <f t="shared" si="22"/>
        <v/>
      </c>
      <c r="AX25" s="208">
        <f t="shared" si="23"/>
        <v>0.25</v>
      </c>
      <c r="AY25" s="208" t="str">
        <f t="shared" si="24"/>
        <v/>
      </c>
      <c r="AZ25" s="220">
        <f t="shared" si="25"/>
        <v>1</v>
      </c>
      <c r="BA25" s="222">
        <f t="shared" si="26"/>
        <v>1</v>
      </c>
      <c r="BB25" s="209" t="str">
        <f t="shared" si="27"/>
        <v/>
      </c>
      <c r="BC25" s="6"/>
      <c r="BD25" s="210" t="str">
        <f t="shared" si="28"/>
        <v/>
      </c>
      <c r="BE25" s="211" t="str">
        <f t="shared" si="30"/>
        <v/>
      </c>
      <c r="BF25" s="18" t="str">
        <f t="shared" si="29"/>
        <v/>
      </c>
    </row>
    <row r="26" ht="14.25" customHeight="1">
      <c r="A26" s="214">
        <v>16.0</v>
      </c>
      <c r="B26" s="216"/>
      <c r="C26" s="205"/>
      <c r="D26" s="6"/>
      <c r="E26" s="230"/>
      <c r="F26" s="216"/>
      <c r="G26" s="231"/>
      <c r="H26" s="232"/>
      <c r="I26" s="233"/>
      <c r="J26" s="224"/>
      <c r="K26" s="189" t="s">
        <v>154</v>
      </c>
      <c r="L26" s="225"/>
      <c r="M26" s="193" t="str">
        <f>IF(L26="","",VLOOKUP(L26,Wirkungsgrade!$M$4:$R$5934,3,FALSE)/100)</f>
        <v/>
      </c>
      <c r="N26" s="199" t="str">
        <f t="shared" si="2"/>
        <v/>
      </c>
      <c r="O26" s="203" t="str">
        <f t="shared" si="3"/>
        <v/>
      </c>
      <c r="P26" s="204"/>
      <c r="Q26" s="205"/>
      <c r="R26" s="206"/>
      <c r="S26" s="207">
        <f t="shared" si="4"/>
        <v>1</v>
      </c>
      <c r="T26" s="208" t="str">
        <f t="shared" si="5"/>
        <v/>
      </c>
      <c r="U26" s="208">
        <f t="shared" si="6"/>
        <v>0.75</v>
      </c>
      <c r="V26" s="208" t="str">
        <f t="shared" si="7"/>
        <v/>
      </c>
      <c r="W26" s="208">
        <f t="shared" si="8"/>
        <v>0.5</v>
      </c>
      <c r="X26" s="208" t="str">
        <f t="shared" si="9"/>
        <v/>
      </c>
      <c r="Y26" s="208">
        <f t="shared" si="10"/>
        <v>0.25</v>
      </c>
      <c r="Z26" s="208" t="str">
        <f t="shared" si="11"/>
        <v/>
      </c>
      <c r="AA26" s="212">
        <f t="shared" si="12"/>
        <v>1</v>
      </c>
      <c r="AB26" s="213">
        <f t="shared" si="13"/>
        <v>1</v>
      </c>
      <c r="AC26" s="217" t="str">
        <f t="shared" si="14"/>
        <v/>
      </c>
      <c r="AD26" s="6"/>
      <c r="AE26" s="215"/>
      <c r="AF26" s="216"/>
      <c r="AG26" s="231"/>
      <c r="AH26" s="232"/>
      <c r="AI26" s="233"/>
      <c r="AJ26" s="224"/>
      <c r="AK26" s="226" t="s">
        <v>154</v>
      </c>
      <c r="AL26" s="225"/>
      <c r="AM26" s="193" t="str">
        <f>IF(AL26="","",VLOOKUP(AL26,Wirkungsgrade!$M$4:$R$5934,6,FALSE)/100)</f>
        <v/>
      </c>
      <c r="AN26" s="218" t="str">
        <f t="shared" si="15"/>
        <v/>
      </c>
      <c r="AO26" s="219" t="str">
        <f t="shared" si="16"/>
        <v/>
      </c>
      <c r="AP26" s="163" t="str">
        <f t="shared" si="1"/>
        <v>-</v>
      </c>
      <c r="AQ26" s="206"/>
      <c r="AR26" s="207">
        <f t="shared" si="17"/>
        <v>1</v>
      </c>
      <c r="AS26" s="208" t="str">
        <f t="shared" si="18"/>
        <v/>
      </c>
      <c r="AT26" s="208">
        <f t="shared" si="19"/>
        <v>0.75</v>
      </c>
      <c r="AU26" s="208" t="str">
        <f t="shared" si="20"/>
        <v/>
      </c>
      <c r="AV26" s="208">
        <f t="shared" si="21"/>
        <v>0.5</v>
      </c>
      <c r="AW26" s="208" t="str">
        <f t="shared" si="22"/>
        <v/>
      </c>
      <c r="AX26" s="208">
        <f t="shared" si="23"/>
        <v>0.25</v>
      </c>
      <c r="AY26" s="208" t="str">
        <f t="shared" si="24"/>
        <v/>
      </c>
      <c r="AZ26" s="220">
        <f t="shared" si="25"/>
        <v>1</v>
      </c>
      <c r="BA26" s="222">
        <f t="shared" si="26"/>
        <v>1</v>
      </c>
      <c r="BB26" s="209" t="str">
        <f t="shared" si="27"/>
        <v/>
      </c>
      <c r="BC26" s="6"/>
      <c r="BD26" s="210" t="str">
        <f t="shared" si="28"/>
        <v/>
      </c>
      <c r="BE26" s="211" t="str">
        <f t="shared" si="30"/>
        <v/>
      </c>
      <c r="BF26" s="18" t="str">
        <f t="shared" si="29"/>
        <v/>
      </c>
    </row>
    <row r="27" ht="14.25" customHeight="1">
      <c r="A27" s="214">
        <v>17.0</v>
      </c>
      <c r="B27" s="216"/>
      <c r="C27" s="205"/>
      <c r="D27" s="6"/>
      <c r="E27" s="230"/>
      <c r="F27" s="216"/>
      <c r="G27" s="231"/>
      <c r="H27" s="232"/>
      <c r="I27" s="233"/>
      <c r="J27" s="224"/>
      <c r="K27" s="189" t="s">
        <v>154</v>
      </c>
      <c r="L27" s="225"/>
      <c r="M27" s="193" t="str">
        <f>IF(L27="","",VLOOKUP(L27,Wirkungsgrade!$M$4:$R$5934,3,FALSE)/100)</f>
        <v/>
      </c>
      <c r="N27" s="199" t="str">
        <f t="shared" si="2"/>
        <v/>
      </c>
      <c r="O27" s="203" t="str">
        <f t="shared" si="3"/>
        <v/>
      </c>
      <c r="P27" s="204"/>
      <c r="Q27" s="205"/>
      <c r="R27" s="206"/>
      <c r="S27" s="207">
        <f t="shared" si="4"/>
        <v>1</v>
      </c>
      <c r="T27" s="208" t="str">
        <f t="shared" si="5"/>
        <v/>
      </c>
      <c r="U27" s="208">
        <f t="shared" si="6"/>
        <v>0.75</v>
      </c>
      <c r="V27" s="208" t="str">
        <f t="shared" si="7"/>
        <v/>
      </c>
      <c r="W27" s="208">
        <f t="shared" si="8"/>
        <v>0.5</v>
      </c>
      <c r="X27" s="208" t="str">
        <f t="shared" si="9"/>
        <v/>
      </c>
      <c r="Y27" s="208">
        <f t="shared" si="10"/>
        <v>0.25</v>
      </c>
      <c r="Z27" s="208" t="str">
        <f t="shared" si="11"/>
        <v/>
      </c>
      <c r="AA27" s="212">
        <f t="shared" si="12"/>
        <v>1</v>
      </c>
      <c r="AB27" s="213">
        <f t="shared" si="13"/>
        <v>1</v>
      </c>
      <c r="AC27" s="217" t="str">
        <f t="shared" si="14"/>
        <v/>
      </c>
      <c r="AD27" s="6"/>
      <c r="AE27" s="215"/>
      <c r="AF27" s="216"/>
      <c r="AG27" s="231"/>
      <c r="AH27" s="232"/>
      <c r="AI27" s="233"/>
      <c r="AJ27" s="224"/>
      <c r="AK27" s="226" t="s">
        <v>154</v>
      </c>
      <c r="AL27" s="225"/>
      <c r="AM27" s="193" t="str">
        <f>IF(AL27="","",VLOOKUP(AL27,Wirkungsgrade!$M$4:$R$5934,6,FALSE)/100)</f>
        <v/>
      </c>
      <c r="AN27" s="218" t="str">
        <f t="shared" si="15"/>
        <v/>
      </c>
      <c r="AO27" s="219" t="str">
        <f t="shared" si="16"/>
        <v/>
      </c>
      <c r="AP27" s="163" t="str">
        <f t="shared" si="1"/>
        <v>-</v>
      </c>
      <c r="AQ27" s="206"/>
      <c r="AR27" s="207">
        <f t="shared" si="17"/>
        <v>1</v>
      </c>
      <c r="AS27" s="208" t="str">
        <f t="shared" si="18"/>
        <v/>
      </c>
      <c r="AT27" s="208">
        <f t="shared" si="19"/>
        <v>0.75</v>
      </c>
      <c r="AU27" s="208" t="str">
        <f t="shared" si="20"/>
        <v/>
      </c>
      <c r="AV27" s="208">
        <f t="shared" si="21"/>
        <v>0.5</v>
      </c>
      <c r="AW27" s="208" t="str">
        <f t="shared" si="22"/>
        <v/>
      </c>
      <c r="AX27" s="208">
        <f t="shared" si="23"/>
        <v>0.25</v>
      </c>
      <c r="AY27" s="208" t="str">
        <f t="shared" si="24"/>
        <v/>
      </c>
      <c r="AZ27" s="220">
        <f t="shared" si="25"/>
        <v>1</v>
      </c>
      <c r="BA27" s="222">
        <f t="shared" si="26"/>
        <v>1</v>
      </c>
      <c r="BB27" s="209" t="str">
        <f t="shared" si="27"/>
        <v/>
      </c>
      <c r="BC27" s="6"/>
      <c r="BD27" s="210" t="str">
        <f t="shared" si="28"/>
        <v/>
      </c>
      <c r="BE27" s="211" t="str">
        <f t="shared" si="30"/>
        <v/>
      </c>
      <c r="BF27" s="18" t="str">
        <f t="shared" si="29"/>
        <v/>
      </c>
    </row>
    <row r="28" ht="14.25" customHeight="1">
      <c r="A28" s="214">
        <v>18.0</v>
      </c>
      <c r="B28" s="216"/>
      <c r="C28" s="205"/>
      <c r="D28" s="6"/>
      <c r="E28" s="230"/>
      <c r="F28" s="216"/>
      <c r="G28" s="231"/>
      <c r="H28" s="232"/>
      <c r="I28" s="233"/>
      <c r="J28" s="224"/>
      <c r="K28" s="189" t="s">
        <v>154</v>
      </c>
      <c r="L28" s="225"/>
      <c r="M28" s="193" t="str">
        <f>IF(L28="","",VLOOKUP(L28,Wirkungsgrade!$M$4:$R$5934,3,FALSE)/100)</f>
        <v/>
      </c>
      <c r="N28" s="199" t="str">
        <f t="shared" si="2"/>
        <v/>
      </c>
      <c r="O28" s="203" t="str">
        <f t="shared" si="3"/>
        <v/>
      </c>
      <c r="P28" s="204"/>
      <c r="Q28" s="205"/>
      <c r="R28" s="206"/>
      <c r="S28" s="207">
        <f t="shared" si="4"/>
        <v>1</v>
      </c>
      <c r="T28" s="208" t="str">
        <f t="shared" si="5"/>
        <v/>
      </c>
      <c r="U28" s="208">
        <f t="shared" si="6"/>
        <v>0.75</v>
      </c>
      <c r="V28" s="208" t="str">
        <f t="shared" si="7"/>
        <v/>
      </c>
      <c r="W28" s="208">
        <f t="shared" si="8"/>
        <v>0.5</v>
      </c>
      <c r="X28" s="208" t="str">
        <f t="shared" si="9"/>
        <v/>
      </c>
      <c r="Y28" s="208">
        <f t="shared" si="10"/>
        <v>0.25</v>
      </c>
      <c r="Z28" s="208" t="str">
        <f t="shared" si="11"/>
        <v/>
      </c>
      <c r="AA28" s="212">
        <f t="shared" si="12"/>
        <v>1</v>
      </c>
      <c r="AB28" s="213">
        <f t="shared" si="13"/>
        <v>1</v>
      </c>
      <c r="AC28" s="217" t="str">
        <f t="shared" si="14"/>
        <v/>
      </c>
      <c r="AD28" s="6"/>
      <c r="AE28" s="215"/>
      <c r="AF28" s="216"/>
      <c r="AG28" s="231"/>
      <c r="AH28" s="232"/>
      <c r="AI28" s="233"/>
      <c r="AJ28" s="224"/>
      <c r="AK28" s="226" t="s">
        <v>154</v>
      </c>
      <c r="AL28" s="225"/>
      <c r="AM28" s="193" t="str">
        <f>IF(AL28="","",VLOOKUP(AL28,Wirkungsgrade!$M$4:$R$5934,6,FALSE)/100)</f>
        <v/>
      </c>
      <c r="AN28" s="218" t="str">
        <f t="shared" si="15"/>
        <v/>
      </c>
      <c r="AO28" s="219" t="str">
        <f t="shared" si="16"/>
        <v/>
      </c>
      <c r="AP28" s="163" t="str">
        <f t="shared" si="1"/>
        <v>-</v>
      </c>
      <c r="AQ28" s="206"/>
      <c r="AR28" s="207">
        <f t="shared" si="17"/>
        <v>1</v>
      </c>
      <c r="AS28" s="208" t="str">
        <f t="shared" si="18"/>
        <v/>
      </c>
      <c r="AT28" s="208">
        <f t="shared" si="19"/>
        <v>0.75</v>
      </c>
      <c r="AU28" s="208" t="str">
        <f t="shared" si="20"/>
        <v/>
      </c>
      <c r="AV28" s="208">
        <f t="shared" si="21"/>
        <v>0.5</v>
      </c>
      <c r="AW28" s="208" t="str">
        <f t="shared" si="22"/>
        <v/>
      </c>
      <c r="AX28" s="208">
        <f t="shared" si="23"/>
        <v>0.25</v>
      </c>
      <c r="AY28" s="208" t="str">
        <f t="shared" si="24"/>
        <v/>
      </c>
      <c r="AZ28" s="220">
        <f t="shared" si="25"/>
        <v>1</v>
      </c>
      <c r="BA28" s="222">
        <f t="shared" si="26"/>
        <v>1</v>
      </c>
      <c r="BB28" s="209" t="str">
        <f t="shared" si="27"/>
        <v/>
      </c>
      <c r="BC28" s="6"/>
      <c r="BD28" s="210" t="str">
        <f t="shared" si="28"/>
        <v/>
      </c>
      <c r="BE28" s="211" t="str">
        <f t="shared" si="30"/>
        <v/>
      </c>
      <c r="BF28" s="18" t="str">
        <f t="shared" si="29"/>
        <v/>
      </c>
    </row>
    <row r="29" ht="14.25" customHeight="1">
      <c r="A29" s="214">
        <v>19.0</v>
      </c>
      <c r="B29" s="216"/>
      <c r="C29" s="205"/>
      <c r="D29" s="6"/>
      <c r="E29" s="230"/>
      <c r="F29" s="216"/>
      <c r="G29" s="231"/>
      <c r="H29" s="232"/>
      <c r="I29" s="233"/>
      <c r="J29" s="224"/>
      <c r="K29" s="189" t="s">
        <v>154</v>
      </c>
      <c r="L29" s="225"/>
      <c r="M29" s="193" t="str">
        <f>IF(L29="","",VLOOKUP(L29,Wirkungsgrade!$M$4:$R$5934,3,FALSE)/100)</f>
        <v/>
      </c>
      <c r="N29" s="199" t="str">
        <f t="shared" si="2"/>
        <v/>
      </c>
      <c r="O29" s="203" t="str">
        <f t="shared" si="3"/>
        <v/>
      </c>
      <c r="P29" s="204"/>
      <c r="Q29" s="205"/>
      <c r="R29" s="206"/>
      <c r="S29" s="207">
        <f t="shared" si="4"/>
        <v>1</v>
      </c>
      <c r="T29" s="208" t="str">
        <f t="shared" si="5"/>
        <v/>
      </c>
      <c r="U29" s="208">
        <f t="shared" si="6"/>
        <v>0.75</v>
      </c>
      <c r="V29" s="208" t="str">
        <f t="shared" si="7"/>
        <v/>
      </c>
      <c r="W29" s="208">
        <f t="shared" si="8"/>
        <v>0.5</v>
      </c>
      <c r="X29" s="208" t="str">
        <f t="shared" si="9"/>
        <v/>
      </c>
      <c r="Y29" s="208">
        <f t="shared" si="10"/>
        <v>0.25</v>
      </c>
      <c r="Z29" s="208" t="str">
        <f t="shared" si="11"/>
        <v/>
      </c>
      <c r="AA29" s="212">
        <f t="shared" si="12"/>
        <v>1</v>
      </c>
      <c r="AB29" s="213">
        <f t="shared" si="13"/>
        <v>1</v>
      </c>
      <c r="AC29" s="217" t="str">
        <f t="shared" si="14"/>
        <v/>
      </c>
      <c r="AD29" s="6"/>
      <c r="AE29" s="215"/>
      <c r="AF29" s="216"/>
      <c r="AG29" s="231"/>
      <c r="AH29" s="232"/>
      <c r="AI29" s="233"/>
      <c r="AJ29" s="224"/>
      <c r="AK29" s="226" t="s">
        <v>154</v>
      </c>
      <c r="AL29" s="225"/>
      <c r="AM29" s="193" t="str">
        <f>IF(AL29="","",VLOOKUP(AL29,Wirkungsgrade!$M$4:$R$5934,6,FALSE)/100)</f>
        <v/>
      </c>
      <c r="AN29" s="218" t="str">
        <f t="shared" si="15"/>
        <v/>
      </c>
      <c r="AO29" s="219" t="str">
        <f t="shared" si="16"/>
        <v/>
      </c>
      <c r="AP29" s="163" t="str">
        <f t="shared" si="1"/>
        <v>-</v>
      </c>
      <c r="AQ29" s="206"/>
      <c r="AR29" s="207">
        <f t="shared" si="17"/>
        <v>1</v>
      </c>
      <c r="AS29" s="208" t="str">
        <f t="shared" si="18"/>
        <v/>
      </c>
      <c r="AT29" s="208">
        <f t="shared" si="19"/>
        <v>0.75</v>
      </c>
      <c r="AU29" s="208" t="str">
        <f t="shared" si="20"/>
        <v/>
      </c>
      <c r="AV29" s="208">
        <f t="shared" si="21"/>
        <v>0.5</v>
      </c>
      <c r="AW29" s="208" t="str">
        <f t="shared" si="22"/>
        <v/>
      </c>
      <c r="AX29" s="208">
        <f t="shared" si="23"/>
        <v>0.25</v>
      </c>
      <c r="AY29" s="208" t="str">
        <f t="shared" si="24"/>
        <v/>
      </c>
      <c r="AZ29" s="220">
        <f t="shared" si="25"/>
        <v>1</v>
      </c>
      <c r="BA29" s="222">
        <f t="shared" si="26"/>
        <v>1</v>
      </c>
      <c r="BB29" s="209" t="str">
        <f t="shared" si="27"/>
        <v/>
      </c>
      <c r="BC29" s="6"/>
      <c r="BD29" s="210" t="str">
        <f t="shared" si="28"/>
        <v/>
      </c>
      <c r="BE29" s="211" t="str">
        <f t="shared" si="30"/>
        <v/>
      </c>
      <c r="BF29" s="18" t="str">
        <f t="shared" si="29"/>
        <v/>
      </c>
    </row>
    <row r="30" ht="14.25" customHeight="1">
      <c r="A30" s="214">
        <v>20.0</v>
      </c>
      <c r="B30" s="216"/>
      <c r="C30" s="205"/>
      <c r="D30" s="6"/>
      <c r="E30" s="230"/>
      <c r="F30" s="216"/>
      <c r="G30" s="231"/>
      <c r="H30" s="232"/>
      <c r="I30" s="233"/>
      <c r="J30" s="224"/>
      <c r="K30" s="189" t="s">
        <v>154</v>
      </c>
      <c r="L30" s="225"/>
      <c r="M30" s="193" t="str">
        <f>IF(L30="","",VLOOKUP(L30,Wirkungsgrade!$M$4:$R$5934,3,FALSE)/100)</f>
        <v/>
      </c>
      <c r="N30" s="199" t="str">
        <f t="shared" si="2"/>
        <v/>
      </c>
      <c r="O30" s="203" t="str">
        <f t="shared" si="3"/>
        <v/>
      </c>
      <c r="P30" s="204"/>
      <c r="Q30" s="205"/>
      <c r="R30" s="206"/>
      <c r="S30" s="207">
        <f t="shared" si="4"/>
        <v>1</v>
      </c>
      <c r="T30" s="208" t="str">
        <f t="shared" si="5"/>
        <v/>
      </c>
      <c r="U30" s="208">
        <f t="shared" si="6"/>
        <v>0.75</v>
      </c>
      <c r="V30" s="208" t="str">
        <f t="shared" si="7"/>
        <v/>
      </c>
      <c r="W30" s="208">
        <f t="shared" si="8"/>
        <v>0.5</v>
      </c>
      <c r="X30" s="208" t="str">
        <f t="shared" si="9"/>
        <v/>
      </c>
      <c r="Y30" s="208">
        <f t="shared" si="10"/>
        <v>0.25</v>
      </c>
      <c r="Z30" s="208" t="str">
        <f t="shared" si="11"/>
        <v/>
      </c>
      <c r="AA30" s="212">
        <f t="shared" si="12"/>
        <v>1</v>
      </c>
      <c r="AB30" s="213">
        <f t="shared" si="13"/>
        <v>1</v>
      </c>
      <c r="AC30" s="217" t="str">
        <f t="shared" si="14"/>
        <v/>
      </c>
      <c r="AD30" s="6"/>
      <c r="AE30" s="215"/>
      <c r="AF30" s="216"/>
      <c r="AG30" s="231"/>
      <c r="AH30" s="232"/>
      <c r="AI30" s="233"/>
      <c r="AJ30" s="224"/>
      <c r="AK30" s="226" t="s">
        <v>154</v>
      </c>
      <c r="AL30" s="225"/>
      <c r="AM30" s="193" t="str">
        <f>IF(AL30="","",VLOOKUP(AL30,Wirkungsgrade!$M$4:$R$5934,6,FALSE)/100)</f>
        <v/>
      </c>
      <c r="AN30" s="218" t="str">
        <f t="shared" si="15"/>
        <v/>
      </c>
      <c r="AO30" s="219" t="str">
        <f t="shared" si="16"/>
        <v/>
      </c>
      <c r="AP30" s="163" t="str">
        <f t="shared" si="1"/>
        <v>-</v>
      </c>
      <c r="AQ30" s="206"/>
      <c r="AR30" s="207">
        <f t="shared" si="17"/>
        <v>1</v>
      </c>
      <c r="AS30" s="208" t="str">
        <f t="shared" si="18"/>
        <v/>
      </c>
      <c r="AT30" s="208">
        <f t="shared" si="19"/>
        <v>0.75</v>
      </c>
      <c r="AU30" s="208" t="str">
        <f t="shared" si="20"/>
        <v/>
      </c>
      <c r="AV30" s="208">
        <f t="shared" si="21"/>
        <v>0.5</v>
      </c>
      <c r="AW30" s="208" t="str">
        <f t="shared" si="22"/>
        <v/>
      </c>
      <c r="AX30" s="208">
        <f t="shared" si="23"/>
        <v>0.25</v>
      </c>
      <c r="AY30" s="208" t="str">
        <f t="shared" si="24"/>
        <v/>
      </c>
      <c r="AZ30" s="220">
        <f t="shared" si="25"/>
        <v>1</v>
      </c>
      <c r="BA30" s="222">
        <f t="shared" si="26"/>
        <v>1</v>
      </c>
      <c r="BB30" s="209" t="str">
        <f t="shared" si="27"/>
        <v/>
      </c>
      <c r="BC30" s="6"/>
      <c r="BD30" s="210" t="str">
        <f t="shared" si="28"/>
        <v/>
      </c>
      <c r="BE30" s="211" t="str">
        <f t="shared" si="30"/>
        <v/>
      </c>
      <c r="BF30" s="18" t="str">
        <f t="shared" si="29"/>
        <v/>
      </c>
    </row>
    <row r="31" ht="14.25" hidden="1" customHeight="1" outlineLevel="1">
      <c r="A31" s="214">
        <v>21.0</v>
      </c>
      <c r="B31" s="216"/>
      <c r="C31" s="205"/>
      <c r="D31" s="6"/>
      <c r="E31" s="230"/>
      <c r="F31" s="216"/>
      <c r="G31" s="231"/>
      <c r="H31" s="232"/>
      <c r="I31" s="233"/>
      <c r="J31" s="224"/>
      <c r="K31" s="189" t="s">
        <v>154</v>
      </c>
      <c r="L31" s="225"/>
      <c r="M31" s="193" t="str">
        <f>IF(L31="","",VLOOKUP(L31,Wirkungsgrade!$M$4:$R$5934,3,FALSE)/100)</f>
        <v/>
      </c>
      <c r="N31" s="199" t="str">
        <f t="shared" si="2"/>
        <v/>
      </c>
      <c r="O31" s="203" t="str">
        <f t="shared" si="3"/>
        <v/>
      </c>
      <c r="P31" s="204"/>
      <c r="Q31" s="205"/>
      <c r="R31" s="206"/>
      <c r="S31" s="207">
        <f t="shared" si="4"/>
        <v>1</v>
      </c>
      <c r="T31" s="208" t="str">
        <f t="shared" si="5"/>
        <v/>
      </c>
      <c r="U31" s="208">
        <f t="shared" si="6"/>
        <v>0.75</v>
      </c>
      <c r="V31" s="208" t="str">
        <f t="shared" si="7"/>
        <v/>
      </c>
      <c r="W31" s="208">
        <f t="shared" si="8"/>
        <v>0.5</v>
      </c>
      <c r="X31" s="208" t="str">
        <f t="shared" si="9"/>
        <v/>
      </c>
      <c r="Y31" s="208">
        <f t="shared" si="10"/>
        <v>0.25</v>
      </c>
      <c r="Z31" s="208" t="str">
        <f t="shared" si="11"/>
        <v/>
      </c>
      <c r="AA31" s="212">
        <f t="shared" si="12"/>
        <v>1</v>
      </c>
      <c r="AB31" s="213">
        <f t="shared" si="13"/>
        <v>1</v>
      </c>
      <c r="AC31" s="217" t="str">
        <f t="shared" si="14"/>
        <v/>
      </c>
      <c r="AD31" s="6"/>
      <c r="AE31" s="215"/>
      <c r="AF31" s="216"/>
      <c r="AG31" s="231"/>
      <c r="AH31" s="232"/>
      <c r="AI31" s="233"/>
      <c r="AJ31" s="224"/>
      <c r="AK31" s="226" t="s">
        <v>154</v>
      </c>
      <c r="AL31" s="225"/>
      <c r="AM31" s="193" t="str">
        <f>IF(AL31="","",VLOOKUP(AL31,Wirkungsgrade!$M$4:$R$5934,6,FALSE)/100)</f>
        <v/>
      </c>
      <c r="AN31" s="218" t="str">
        <f t="shared" si="15"/>
        <v/>
      </c>
      <c r="AO31" s="219" t="str">
        <f t="shared" si="16"/>
        <v/>
      </c>
      <c r="AP31" s="163" t="str">
        <f t="shared" si="1"/>
        <v>-</v>
      </c>
      <c r="AQ31" s="206"/>
      <c r="AR31" s="207">
        <f t="shared" si="17"/>
        <v>1</v>
      </c>
      <c r="AS31" s="208" t="str">
        <f t="shared" si="18"/>
        <v/>
      </c>
      <c r="AT31" s="208">
        <f t="shared" si="19"/>
        <v>0.75</v>
      </c>
      <c r="AU31" s="208" t="str">
        <f t="shared" si="20"/>
        <v/>
      </c>
      <c r="AV31" s="208">
        <f t="shared" si="21"/>
        <v>0.5</v>
      </c>
      <c r="AW31" s="208" t="str">
        <f t="shared" si="22"/>
        <v/>
      </c>
      <c r="AX31" s="208">
        <f t="shared" si="23"/>
        <v>0.25</v>
      </c>
      <c r="AY31" s="208" t="str">
        <f t="shared" si="24"/>
        <v/>
      </c>
      <c r="AZ31" s="235">
        <f t="shared" si="25"/>
        <v>1</v>
      </c>
      <c r="BA31" s="236">
        <f t="shared" si="26"/>
        <v>1</v>
      </c>
      <c r="BB31" s="209" t="str">
        <f t="shared" si="27"/>
        <v/>
      </c>
      <c r="BC31" s="6"/>
      <c r="BD31" s="210" t="str">
        <f t="shared" si="28"/>
        <v/>
      </c>
      <c r="BE31" s="211" t="str">
        <f t="shared" si="30"/>
        <v/>
      </c>
      <c r="BF31" s="18" t="str">
        <f t="shared" si="29"/>
        <v/>
      </c>
    </row>
    <row r="32" ht="14.25" hidden="1" customHeight="1" outlineLevel="1">
      <c r="A32" s="214">
        <v>22.0</v>
      </c>
      <c r="B32" s="216"/>
      <c r="C32" s="205"/>
      <c r="D32" s="6"/>
      <c r="E32" s="230"/>
      <c r="F32" s="216"/>
      <c r="G32" s="231"/>
      <c r="H32" s="232"/>
      <c r="I32" s="233"/>
      <c r="J32" s="224"/>
      <c r="K32" s="189" t="s">
        <v>154</v>
      </c>
      <c r="L32" s="225"/>
      <c r="M32" s="193" t="str">
        <f>IF(L32="","",VLOOKUP(L32,Wirkungsgrade!$M$4:$R$5934,3,FALSE)/100)</f>
        <v/>
      </c>
      <c r="N32" s="199" t="str">
        <f t="shared" si="2"/>
        <v/>
      </c>
      <c r="O32" s="203" t="str">
        <f t="shared" si="3"/>
        <v/>
      </c>
      <c r="P32" s="204"/>
      <c r="Q32" s="205"/>
      <c r="R32" s="206"/>
      <c r="S32" s="207">
        <f t="shared" si="4"/>
        <v>1</v>
      </c>
      <c r="T32" s="208" t="str">
        <f t="shared" si="5"/>
        <v/>
      </c>
      <c r="U32" s="208">
        <f t="shared" si="6"/>
        <v>0.75</v>
      </c>
      <c r="V32" s="208" t="str">
        <f t="shared" si="7"/>
        <v/>
      </c>
      <c r="W32" s="208">
        <f t="shared" si="8"/>
        <v>0.5</v>
      </c>
      <c r="X32" s="208" t="str">
        <f t="shared" si="9"/>
        <v/>
      </c>
      <c r="Y32" s="208">
        <f t="shared" si="10"/>
        <v>0.25</v>
      </c>
      <c r="Z32" s="208" t="str">
        <f t="shared" si="11"/>
        <v/>
      </c>
      <c r="AA32" s="212">
        <f t="shared" si="12"/>
        <v>1</v>
      </c>
      <c r="AB32" s="213">
        <f t="shared" si="13"/>
        <v>1</v>
      </c>
      <c r="AC32" s="217" t="str">
        <f t="shared" si="14"/>
        <v/>
      </c>
      <c r="AD32" s="6"/>
      <c r="AE32" s="215"/>
      <c r="AF32" s="216"/>
      <c r="AG32" s="231"/>
      <c r="AH32" s="232"/>
      <c r="AI32" s="233"/>
      <c r="AJ32" s="224"/>
      <c r="AK32" s="226" t="s">
        <v>154</v>
      </c>
      <c r="AL32" s="225"/>
      <c r="AM32" s="193" t="str">
        <f>IF(AL32="","",VLOOKUP(AL32,Wirkungsgrade!$M$4:$R$5934,6,FALSE)/100)</f>
        <v/>
      </c>
      <c r="AN32" s="218" t="str">
        <f t="shared" si="15"/>
        <v/>
      </c>
      <c r="AO32" s="219" t="str">
        <f t="shared" si="16"/>
        <v/>
      </c>
      <c r="AP32" s="163" t="str">
        <f t="shared" si="1"/>
        <v>-</v>
      </c>
      <c r="AQ32" s="206"/>
      <c r="AR32" s="207">
        <f t="shared" si="17"/>
        <v>1</v>
      </c>
      <c r="AS32" s="208" t="str">
        <f t="shared" si="18"/>
        <v/>
      </c>
      <c r="AT32" s="208">
        <f t="shared" si="19"/>
        <v>0.75</v>
      </c>
      <c r="AU32" s="208" t="str">
        <f t="shared" si="20"/>
        <v/>
      </c>
      <c r="AV32" s="208">
        <f t="shared" si="21"/>
        <v>0.5</v>
      </c>
      <c r="AW32" s="208" t="str">
        <f t="shared" si="22"/>
        <v/>
      </c>
      <c r="AX32" s="208">
        <f t="shared" si="23"/>
        <v>0.25</v>
      </c>
      <c r="AY32" s="208" t="str">
        <f t="shared" si="24"/>
        <v/>
      </c>
      <c r="AZ32" s="235">
        <f t="shared" si="25"/>
        <v>1</v>
      </c>
      <c r="BA32" s="236">
        <f t="shared" si="26"/>
        <v>1</v>
      </c>
      <c r="BB32" s="209" t="str">
        <f t="shared" si="27"/>
        <v/>
      </c>
      <c r="BC32" s="6"/>
      <c r="BD32" s="210" t="str">
        <f t="shared" si="28"/>
        <v/>
      </c>
      <c r="BE32" s="211" t="str">
        <f t="shared" si="30"/>
        <v/>
      </c>
      <c r="BF32" s="18" t="str">
        <f t="shared" si="29"/>
        <v/>
      </c>
    </row>
    <row r="33" ht="14.25" hidden="1" customHeight="1" outlineLevel="1">
      <c r="A33" s="214">
        <v>23.0</v>
      </c>
      <c r="B33" s="216"/>
      <c r="C33" s="205"/>
      <c r="D33" s="6"/>
      <c r="E33" s="230"/>
      <c r="F33" s="216"/>
      <c r="G33" s="231"/>
      <c r="H33" s="232"/>
      <c r="I33" s="233"/>
      <c r="J33" s="224"/>
      <c r="K33" s="189" t="s">
        <v>154</v>
      </c>
      <c r="L33" s="225"/>
      <c r="M33" s="193" t="str">
        <f>IF(L33="","",VLOOKUP(L33,Wirkungsgrade!$M$4:$R$5934,3,FALSE)/100)</f>
        <v/>
      </c>
      <c r="N33" s="199" t="str">
        <f t="shared" si="2"/>
        <v/>
      </c>
      <c r="O33" s="203" t="str">
        <f t="shared" si="3"/>
        <v/>
      </c>
      <c r="P33" s="204"/>
      <c r="Q33" s="205"/>
      <c r="R33" s="206"/>
      <c r="S33" s="207">
        <f t="shared" si="4"/>
        <v>1</v>
      </c>
      <c r="T33" s="208" t="str">
        <f t="shared" si="5"/>
        <v/>
      </c>
      <c r="U33" s="208">
        <f t="shared" si="6"/>
        <v>0.75</v>
      </c>
      <c r="V33" s="208" t="str">
        <f t="shared" si="7"/>
        <v/>
      </c>
      <c r="W33" s="208">
        <f t="shared" si="8"/>
        <v>0.5</v>
      </c>
      <c r="X33" s="208" t="str">
        <f t="shared" si="9"/>
        <v/>
      </c>
      <c r="Y33" s="208">
        <f t="shared" si="10"/>
        <v>0.25</v>
      </c>
      <c r="Z33" s="208" t="str">
        <f t="shared" si="11"/>
        <v/>
      </c>
      <c r="AA33" s="212">
        <f t="shared" si="12"/>
        <v>1</v>
      </c>
      <c r="AB33" s="213">
        <f t="shared" si="13"/>
        <v>1</v>
      </c>
      <c r="AC33" s="217" t="str">
        <f t="shared" si="14"/>
        <v/>
      </c>
      <c r="AD33" s="6"/>
      <c r="AE33" s="215"/>
      <c r="AF33" s="216"/>
      <c r="AG33" s="231"/>
      <c r="AH33" s="232"/>
      <c r="AI33" s="233"/>
      <c r="AJ33" s="224"/>
      <c r="AK33" s="226" t="s">
        <v>154</v>
      </c>
      <c r="AL33" s="225"/>
      <c r="AM33" s="193" t="str">
        <f>IF(AL33="","",VLOOKUP(AL33,Wirkungsgrade!$M$4:$R$5934,6,FALSE)/100)</f>
        <v/>
      </c>
      <c r="AN33" s="218" t="str">
        <f t="shared" si="15"/>
        <v/>
      </c>
      <c r="AO33" s="219" t="str">
        <f t="shared" si="16"/>
        <v/>
      </c>
      <c r="AP33" s="163" t="str">
        <f t="shared" si="1"/>
        <v>-</v>
      </c>
      <c r="AQ33" s="206"/>
      <c r="AR33" s="207">
        <f t="shared" si="17"/>
        <v>1</v>
      </c>
      <c r="AS33" s="208" t="str">
        <f t="shared" si="18"/>
        <v/>
      </c>
      <c r="AT33" s="208">
        <f t="shared" si="19"/>
        <v>0.75</v>
      </c>
      <c r="AU33" s="208" t="str">
        <f t="shared" si="20"/>
        <v/>
      </c>
      <c r="AV33" s="208">
        <f t="shared" si="21"/>
        <v>0.5</v>
      </c>
      <c r="AW33" s="208" t="str">
        <f t="shared" si="22"/>
        <v/>
      </c>
      <c r="AX33" s="208">
        <f t="shared" si="23"/>
        <v>0.25</v>
      </c>
      <c r="AY33" s="208" t="str">
        <f t="shared" si="24"/>
        <v/>
      </c>
      <c r="AZ33" s="235">
        <f t="shared" si="25"/>
        <v>1</v>
      </c>
      <c r="BA33" s="236">
        <f t="shared" si="26"/>
        <v>1</v>
      </c>
      <c r="BB33" s="209" t="str">
        <f t="shared" si="27"/>
        <v/>
      </c>
      <c r="BC33" s="6"/>
      <c r="BD33" s="210" t="str">
        <f t="shared" si="28"/>
        <v/>
      </c>
      <c r="BE33" s="211" t="str">
        <f t="shared" si="30"/>
        <v/>
      </c>
      <c r="BF33" s="18" t="str">
        <f t="shared" si="29"/>
        <v/>
      </c>
    </row>
    <row r="34" ht="14.25" hidden="1" customHeight="1" outlineLevel="1">
      <c r="A34" s="214">
        <v>24.0</v>
      </c>
      <c r="B34" s="216"/>
      <c r="C34" s="205"/>
      <c r="D34" s="6"/>
      <c r="E34" s="230"/>
      <c r="F34" s="216"/>
      <c r="G34" s="231"/>
      <c r="H34" s="232"/>
      <c r="I34" s="233"/>
      <c r="J34" s="224"/>
      <c r="K34" s="189" t="s">
        <v>154</v>
      </c>
      <c r="L34" s="225"/>
      <c r="M34" s="193" t="str">
        <f>IF(L34="","",VLOOKUP(L34,Wirkungsgrade!$M$4:$R$5934,3,FALSE)/100)</f>
        <v/>
      </c>
      <c r="N34" s="199" t="str">
        <f t="shared" si="2"/>
        <v/>
      </c>
      <c r="O34" s="203" t="str">
        <f t="shared" si="3"/>
        <v/>
      </c>
      <c r="P34" s="204"/>
      <c r="Q34" s="205"/>
      <c r="R34" s="206"/>
      <c r="S34" s="207">
        <f t="shared" si="4"/>
        <v>1</v>
      </c>
      <c r="T34" s="208" t="str">
        <f t="shared" si="5"/>
        <v/>
      </c>
      <c r="U34" s="208">
        <f t="shared" si="6"/>
        <v>0.75</v>
      </c>
      <c r="V34" s="208" t="str">
        <f t="shared" si="7"/>
        <v/>
      </c>
      <c r="W34" s="208">
        <f t="shared" si="8"/>
        <v>0.5</v>
      </c>
      <c r="X34" s="208" t="str">
        <f t="shared" si="9"/>
        <v/>
      </c>
      <c r="Y34" s="208">
        <f t="shared" si="10"/>
        <v>0.25</v>
      </c>
      <c r="Z34" s="208" t="str">
        <f t="shared" si="11"/>
        <v/>
      </c>
      <c r="AA34" s="212">
        <f t="shared" si="12"/>
        <v>1</v>
      </c>
      <c r="AB34" s="213">
        <f t="shared" si="13"/>
        <v>1</v>
      </c>
      <c r="AC34" s="217" t="str">
        <f t="shared" si="14"/>
        <v/>
      </c>
      <c r="AD34" s="6"/>
      <c r="AE34" s="215"/>
      <c r="AF34" s="216"/>
      <c r="AG34" s="231"/>
      <c r="AH34" s="232"/>
      <c r="AI34" s="233"/>
      <c r="AJ34" s="224"/>
      <c r="AK34" s="226" t="s">
        <v>154</v>
      </c>
      <c r="AL34" s="225"/>
      <c r="AM34" s="193" t="str">
        <f>IF(AL34="","",VLOOKUP(AL34,Wirkungsgrade!$M$4:$R$5934,6,FALSE)/100)</f>
        <v/>
      </c>
      <c r="AN34" s="218" t="str">
        <f t="shared" si="15"/>
        <v/>
      </c>
      <c r="AO34" s="219" t="str">
        <f t="shared" si="16"/>
        <v/>
      </c>
      <c r="AP34" s="163" t="str">
        <f t="shared" si="1"/>
        <v>-</v>
      </c>
      <c r="AQ34" s="206"/>
      <c r="AR34" s="207">
        <f t="shared" si="17"/>
        <v>1</v>
      </c>
      <c r="AS34" s="208" t="str">
        <f t="shared" si="18"/>
        <v/>
      </c>
      <c r="AT34" s="208">
        <f t="shared" si="19"/>
        <v>0.75</v>
      </c>
      <c r="AU34" s="208" t="str">
        <f t="shared" si="20"/>
        <v/>
      </c>
      <c r="AV34" s="208">
        <f t="shared" si="21"/>
        <v>0.5</v>
      </c>
      <c r="AW34" s="208" t="str">
        <f t="shared" si="22"/>
        <v/>
      </c>
      <c r="AX34" s="208">
        <f t="shared" si="23"/>
        <v>0.25</v>
      </c>
      <c r="AY34" s="208" t="str">
        <f t="shared" si="24"/>
        <v/>
      </c>
      <c r="AZ34" s="235">
        <f t="shared" si="25"/>
        <v>1</v>
      </c>
      <c r="BA34" s="236">
        <f t="shared" si="26"/>
        <v>1</v>
      </c>
      <c r="BB34" s="209" t="str">
        <f t="shared" si="27"/>
        <v/>
      </c>
      <c r="BC34" s="6"/>
      <c r="BD34" s="210" t="str">
        <f t="shared" si="28"/>
        <v/>
      </c>
      <c r="BE34" s="211" t="str">
        <f t="shared" si="30"/>
        <v/>
      </c>
      <c r="BF34" s="18" t="str">
        <f t="shared" si="29"/>
        <v/>
      </c>
    </row>
    <row r="35" ht="14.25" hidden="1" customHeight="1" outlineLevel="1">
      <c r="A35" s="214">
        <v>25.0</v>
      </c>
      <c r="B35" s="216"/>
      <c r="C35" s="205"/>
      <c r="D35" s="6"/>
      <c r="E35" s="230"/>
      <c r="F35" s="216"/>
      <c r="G35" s="231"/>
      <c r="H35" s="232"/>
      <c r="I35" s="233"/>
      <c r="J35" s="224"/>
      <c r="K35" s="189" t="s">
        <v>154</v>
      </c>
      <c r="L35" s="225"/>
      <c r="M35" s="193" t="str">
        <f>IF(L35="","",VLOOKUP(L35,Wirkungsgrade!$M$4:$R$5934,3,FALSE)/100)</f>
        <v/>
      </c>
      <c r="N35" s="199" t="str">
        <f t="shared" si="2"/>
        <v/>
      </c>
      <c r="O35" s="203" t="str">
        <f t="shared" si="3"/>
        <v/>
      </c>
      <c r="P35" s="204"/>
      <c r="Q35" s="205"/>
      <c r="R35" s="206"/>
      <c r="S35" s="207">
        <f t="shared" si="4"/>
        <v>1</v>
      </c>
      <c r="T35" s="208" t="str">
        <f t="shared" si="5"/>
        <v/>
      </c>
      <c r="U35" s="208">
        <f t="shared" si="6"/>
        <v>0.75</v>
      </c>
      <c r="V35" s="208" t="str">
        <f t="shared" si="7"/>
        <v/>
      </c>
      <c r="W35" s="208">
        <f t="shared" si="8"/>
        <v>0.5</v>
      </c>
      <c r="X35" s="208" t="str">
        <f t="shared" si="9"/>
        <v/>
      </c>
      <c r="Y35" s="208">
        <f t="shared" si="10"/>
        <v>0.25</v>
      </c>
      <c r="Z35" s="208" t="str">
        <f t="shared" si="11"/>
        <v/>
      </c>
      <c r="AA35" s="212">
        <f t="shared" si="12"/>
        <v>1</v>
      </c>
      <c r="AB35" s="213">
        <f t="shared" si="13"/>
        <v>1</v>
      </c>
      <c r="AC35" s="217" t="str">
        <f t="shared" si="14"/>
        <v/>
      </c>
      <c r="AD35" s="6"/>
      <c r="AE35" s="215"/>
      <c r="AF35" s="216"/>
      <c r="AG35" s="231"/>
      <c r="AH35" s="232"/>
      <c r="AI35" s="233"/>
      <c r="AJ35" s="224"/>
      <c r="AK35" s="226" t="s">
        <v>154</v>
      </c>
      <c r="AL35" s="225"/>
      <c r="AM35" s="193" t="str">
        <f>IF(AL35="","",VLOOKUP(AL35,Wirkungsgrade!$M$4:$R$5934,6,FALSE)/100)</f>
        <v/>
      </c>
      <c r="AN35" s="218" t="str">
        <f t="shared" si="15"/>
        <v/>
      </c>
      <c r="AO35" s="219" t="str">
        <f t="shared" si="16"/>
        <v/>
      </c>
      <c r="AP35" s="163" t="str">
        <f t="shared" si="1"/>
        <v>-</v>
      </c>
      <c r="AQ35" s="206"/>
      <c r="AR35" s="207">
        <f t="shared" si="17"/>
        <v>1</v>
      </c>
      <c r="AS35" s="208" t="str">
        <f t="shared" si="18"/>
        <v/>
      </c>
      <c r="AT35" s="208">
        <f t="shared" si="19"/>
        <v>0.75</v>
      </c>
      <c r="AU35" s="208" t="str">
        <f t="shared" si="20"/>
        <v/>
      </c>
      <c r="AV35" s="208">
        <f t="shared" si="21"/>
        <v>0.5</v>
      </c>
      <c r="AW35" s="208" t="str">
        <f t="shared" si="22"/>
        <v/>
      </c>
      <c r="AX35" s="208">
        <f t="shared" si="23"/>
        <v>0.25</v>
      </c>
      <c r="AY35" s="208" t="str">
        <f t="shared" si="24"/>
        <v/>
      </c>
      <c r="AZ35" s="235">
        <f t="shared" si="25"/>
        <v>1</v>
      </c>
      <c r="BA35" s="236">
        <f t="shared" si="26"/>
        <v>1</v>
      </c>
      <c r="BB35" s="209" t="str">
        <f t="shared" si="27"/>
        <v/>
      </c>
      <c r="BC35" s="6"/>
      <c r="BD35" s="210" t="str">
        <f t="shared" si="28"/>
        <v/>
      </c>
      <c r="BE35" s="211" t="str">
        <f t="shared" si="30"/>
        <v/>
      </c>
      <c r="BF35" s="18" t="str">
        <f t="shared" si="29"/>
        <v/>
      </c>
    </row>
    <row r="36" ht="14.25" hidden="1" customHeight="1" outlineLevel="1">
      <c r="A36" s="214">
        <v>26.0</v>
      </c>
      <c r="B36" s="216"/>
      <c r="C36" s="205"/>
      <c r="D36" s="6"/>
      <c r="E36" s="230"/>
      <c r="F36" s="216"/>
      <c r="G36" s="231"/>
      <c r="H36" s="232"/>
      <c r="I36" s="233"/>
      <c r="J36" s="224"/>
      <c r="K36" s="189" t="s">
        <v>154</v>
      </c>
      <c r="L36" s="225"/>
      <c r="M36" s="193" t="str">
        <f>IF(L36="","",VLOOKUP(L36,Wirkungsgrade!$M$4:$R$5934,3,FALSE)/100)</f>
        <v/>
      </c>
      <c r="N36" s="199" t="str">
        <f t="shared" si="2"/>
        <v/>
      </c>
      <c r="O36" s="203" t="str">
        <f t="shared" si="3"/>
        <v/>
      </c>
      <c r="P36" s="204"/>
      <c r="Q36" s="205"/>
      <c r="R36" s="206"/>
      <c r="S36" s="207">
        <f t="shared" si="4"/>
        <v>1</v>
      </c>
      <c r="T36" s="208" t="str">
        <f t="shared" si="5"/>
        <v/>
      </c>
      <c r="U36" s="208">
        <f t="shared" si="6"/>
        <v>0.75</v>
      </c>
      <c r="V36" s="208" t="str">
        <f t="shared" si="7"/>
        <v/>
      </c>
      <c r="W36" s="208">
        <f t="shared" si="8"/>
        <v>0.5</v>
      </c>
      <c r="X36" s="208" t="str">
        <f t="shared" si="9"/>
        <v/>
      </c>
      <c r="Y36" s="208">
        <f t="shared" si="10"/>
        <v>0.25</v>
      </c>
      <c r="Z36" s="208" t="str">
        <f t="shared" si="11"/>
        <v/>
      </c>
      <c r="AA36" s="212">
        <f t="shared" si="12"/>
        <v>1</v>
      </c>
      <c r="AB36" s="213">
        <f t="shared" si="13"/>
        <v>1</v>
      </c>
      <c r="AC36" s="217" t="str">
        <f t="shared" si="14"/>
        <v/>
      </c>
      <c r="AD36" s="6"/>
      <c r="AE36" s="215"/>
      <c r="AF36" s="216"/>
      <c r="AG36" s="231"/>
      <c r="AH36" s="232"/>
      <c r="AI36" s="233"/>
      <c r="AJ36" s="224"/>
      <c r="AK36" s="226" t="s">
        <v>154</v>
      </c>
      <c r="AL36" s="225"/>
      <c r="AM36" s="193" t="str">
        <f>IF(AL36="","",VLOOKUP(AL36,Wirkungsgrade!$M$4:$R$5934,6,FALSE)/100)</f>
        <v/>
      </c>
      <c r="AN36" s="218" t="str">
        <f t="shared" si="15"/>
        <v/>
      </c>
      <c r="AO36" s="219" t="str">
        <f t="shared" si="16"/>
        <v/>
      </c>
      <c r="AP36" s="163" t="str">
        <f t="shared" si="1"/>
        <v>-</v>
      </c>
      <c r="AQ36" s="206"/>
      <c r="AR36" s="207">
        <f t="shared" si="17"/>
        <v>1</v>
      </c>
      <c r="AS36" s="208" t="str">
        <f t="shared" si="18"/>
        <v/>
      </c>
      <c r="AT36" s="208">
        <f t="shared" si="19"/>
        <v>0.75</v>
      </c>
      <c r="AU36" s="208" t="str">
        <f t="shared" si="20"/>
        <v/>
      </c>
      <c r="AV36" s="208">
        <f t="shared" si="21"/>
        <v>0.5</v>
      </c>
      <c r="AW36" s="208" t="str">
        <f t="shared" si="22"/>
        <v/>
      </c>
      <c r="AX36" s="208">
        <f t="shared" si="23"/>
        <v>0.25</v>
      </c>
      <c r="AY36" s="208" t="str">
        <f t="shared" si="24"/>
        <v/>
      </c>
      <c r="AZ36" s="235">
        <f t="shared" si="25"/>
        <v>1</v>
      </c>
      <c r="BA36" s="236">
        <f t="shared" si="26"/>
        <v>1</v>
      </c>
      <c r="BB36" s="209" t="str">
        <f t="shared" si="27"/>
        <v/>
      </c>
      <c r="BC36" s="6"/>
      <c r="BD36" s="210" t="str">
        <f t="shared" si="28"/>
        <v/>
      </c>
      <c r="BE36" s="211" t="str">
        <f t="shared" si="30"/>
        <v/>
      </c>
      <c r="BF36" s="18" t="str">
        <f t="shared" si="29"/>
        <v/>
      </c>
    </row>
    <row r="37" ht="14.25" hidden="1" customHeight="1" outlineLevel="1">
      <c r="A37" s="214">
        <v>27.0</v>
      </c>
      <c r="B37" s="216"/>
      <c r="C37" s="205"/>
      <c r="D37" s="6"/>
      <c r="E37" s="230"/>
      <c r="F37" s="216"/>
      <c r="G37" s="231"/>
      <c r="H37" s="232"/>
      <c r="I37" s="233"/>
      <c r="J37" s="224"/>
      <c r="K37" s="189" t="s">
        <v>154</v>
      </c>
      <c r="L37" s="225"/>
      <c r="M37" s="193" t="str">
        <f>IF(L37="","",VLOOKUP(L37,Wirkungsgrade!$M$4:$R$5934,3,FALSE)/100)</f>
        <v/>
      </c>
      <c r="N37" s="199" t="str">
        <f t="shared" si="2"/>
        <v/>
      </c>
      <c r="O37" s="203" t="str">
        <f t="shared" si="3"/>
        <v/>
      </c>
      <c r="P37" s="204"/>
      <c r="Q37" s="205"/>
      <c r="R37" s="206"/>
      <c r="S37" s="207">
        <f t="shared" si="4"/>
        <v>1</v>
      </c>
      <c r="T37" s="208" t="str">
        <f t="shared" si="5"/>
        <v/>
      </c>
      <c r="U37" s="208">
        <f t="shared" si="6"/>
        <v>0.75</v>
      </c>
      <c r="V37" s="208" t="str">
        <f t="shared" si="7"/>
        <v/>
      </c>
      <c r="W37" s="208">
        <f t="shared" si="8"/>
        <v>0.5</v>
      </c>
      <c r="X37" s="208" t="str">
        <f t="shared" si="9"/>
        <v/>
      </c>
      <c r="Y37" s="208">
        <f t="shared" si="10"/>
        <v>0.25</v>
      </c>
      <c r="Z37" s="208" t="str">
        <f t="shared" si="11"/>
        <v/>
      </c>
      <c r="AA37" s="212">
        <f t="shared" si="12"/>
        <v>1</v>
      </c>
      <c r="AB37" s="213">
        <f t="shared" si="13"/>
        <v>1</v>
      </c>
      <c r="AC37" s="217" t="str">
        <f t="shared" si="14"/>
        <v/>
      </c>
      <c r="AD37" s="6"/>
      <c r="AE37" s="215"/>
      <c r="AF37" s="216"/>
      <c r="AG37" s="231"/>
      <c r="AH37" s="232"/>
      <c r="AI37" s="233"/>
      <c r="AJ37" s="224"/>
      <c r="AK37" s="226" t="s">
        <v>154</v>
      </c>
      <c r="AL37" s="225"/>
      <c r="AM37" s="193" t="str">
        <f>IF(AL37="","",VLOOKUP(AL37,Wirkungsgrade!$M$4:$R$5934,6,FALSE)/100)</f>
        <v/>
      </c>
      <c r="AN37" s="218" t="str">
        <f t="shared" si="15"/>
        <v/>
      </c>
      <c r="AO37" s="219" t="str">
        <f t="shared" si="16"/>
        <v/>
      </c>
      <c r="AP37" s="163" t="str">
        <f t="shared" si="1"/>
        <v>-</v>
      </c>
      <c r="AQ37" s="206"/>
      <c r="AR37" s="207">
        <f t="shared" si="17"/>
        <v>1</v>
      </c>
      <c r="AS37" s="208" t="str">
        <f t="shared" si="18"/>
        <v/>
      </c>
      <c r="AT37" s="208">
        <f t="shared" si="19"/>
        <v>0.75</v>
      </c>
      <c r="AU37" s="208" t="str">
        <f t="shared" si="20"/>
        <v/>
      </c>
      <c r="AV37" s="208">
        <f t="shared" si="21"/>
        <v>0.5</v>
      </c>
      <c r="AW37" s="208" t="str">
        <f t="shared" si="22"/>
        <v/>
      </c>
      <c r="AX37" s="208">
        <f t="shared" si="23"/>
        <v>0.25</v>
      </c>
      <c r="AY37" s="208" t="str">
        <f t="shared" si="24"/>
        <v/>
      </c>
      <c r="AZ37" s="235">
        <f t="shared" si="25"/>
        <v>1</v>
      </c>
      <c r="BA37" s="236">
        <f t="shared" si="26"/>
        <v>1</v>
      </c>
      <c r="BB37" s="209" t="str">
        <f t="shared" si="27"/>
        <v/>
      </c>
      <c r="BC37" s="6"/>
      <c r="BD37" s="210" t="str">
        <f t="shared" si="28"/>
        <v/>
      </c>
      <c r="BE37" s="211" t="str">
        <f t="shared" si="30"/>
        <v/>
      </c>
      <c r="BF37" s="18" t="str">
        <f t="shared" si="29"/>
        <v/>
      </c>
    </row>
    <row r="38" ht="14.25" hidden="1" customHeight="1" outlineLevel="1">
      <c r="A38" s="214">
        <v>28.0</v>
      </c>
      <c r="B38" s="216"/>
      <c r="C38" s="205"/>
      <c r="D38" s="6"/>
      <c r="E38" s="230"/>
      <c r="F38" s="216"/>
      <c r="G38" s="231"/>
      <c r="H38" s="232"/>
      <c r="I38" s="233"/>
      <c r="J38" s="224"/>
      <c r="K38" s="189" t="s">
        <v>154</v>
      </c>
      <c r="L38" s="225"/>
      <c r="M38" s="193" t="str">
        <f>IF(L38="","",VLOOKUP(L38,Wirkungsgrade!$M$4:$R$5934,3,FALSE)/100)</f>
        <v/>
      </c>
      <c r="N38" s="199" t="str">
        <f t="shared" si="2"/>
        <v/>
      </c>
      <c r="O38" s="203" t="str">
        <f t="shared" si="3"/>
        <v/>
      </c>
      <c r="P38" s="204"/>
      <c r="Q38" s="205"/>
      <c r="R38" s="206"/>
      <c r="S38" s="207">
        <f t="shared" si="4"/>
        <v>1</v>
      </c>
      <c r="T38" s="208" t="str">
        <f t="shared" si="5"/>
        <v/>
      </c>
      <c r="U38" s="208">
        <f t="shared" si="6"/>
        <v>0.75</v>
      </c>
      <c r="V38" s="208" t="str">
        <f t="shared" si="7"/>
        <v/>
      </c>
      <c r="W38" s="208">
        <f t="shared" si="8"/>
        <v>0.5</v>
      </c>
      <c r="X38" s="208" t="str">
        <f t="shared" si="9"/>
        <v/>
      </c>
      <c r="Y38" s="208">
        <f t="shared" si="10"/>
        <v>0.25</v>
      </c>
      <c r="Z38" s="208" t="str">
        <f t="shared" si="11"/>
        <v/>
      </c>
      <c r="AA38" s="212">
        <f t="shared" si="12"/>
        <v>1</v>
      </c>
      <c r="AB38" s="213">
        <f t="shared" si="13"/>
        <v>1</v>
      </c>
      <c r="AC38" s="217" t="str">
        <f t="shared" si="14"/>
        <v/>
      </c>
      <c r="AD38" s="6"/>
      <c r="AE38" s="215"/>
      <c r="AF38" s="216"/>
      <c r="AG38" s="231"/>
      <c r="AH38" s="232"/>
      <c r="AI38" s="233"/>
      <c r="AJ38" s="224"/>
      <c r="AK38" s="226" t="s">
        <v>154</v>
      </c>
      <c r="AL38" s="225"/>
      <c r="AM38" s="193" t="str">
        <f>IF(AL38="","",VLOOKUP(AL38,Wirkungsgrade!$M$4:$R$5934,6,FALSE)/100)</f>
        <v/>
      </c>
      <c r="AN38" s="218" t="str">
        <f t="shared" si="15"/>
        <v/>
      </c>
      <c r="AO38" s="219" t="str">
        <f t="shared" si="16"/>
        <v/>
      </c>
      <c r="AP38" s="163" t="str">
        <f t="shared" si="1"/>
        <v>-</v>
      </c>
      <c r="AQ38" s="206"/>
      <c r="AR38" s="207">
        <f t="shared" si="17"/>
        <v>1</v>
      </c>
      <c r="AS38" s="208" t="str">
        <f t="shared" si="18"/>
        <v/>
      </c>
      <c r="AT38" s="208">
        <f t="shared" si="19"/>
        <v>0.75</v>
      </c>
      <c r="AU38" s="208" t="str">
        <f t="shared" si="20"/>
        <v/>
      </c>
      <c r="AV38" s="208">
        <f t="shared" si="21"/>
        <v>0.5</v>
      </c>
      <c r="AW38" s="208" t="str">
        <f t="shared" si="22"/>
        <v/>
      </c>
      <c r="AX38" s="208">
        <f t="shared" si="23"/>
        <v>0.25</v>
      </c>
      <c r="AY38" s="208" t="str">
        <f t="shared" si="24"/>
        <v/>
      </c>
      <c r="AZ38" s="235">
        <f t="shared" si="25"/>
        <v>1</v>
      </c>
      <c r="BA38" s="236">
        <f t="shared" si="26"/>
        <v>1</v>
      </c>
      <c r="BB38" s="209" t="str">
        <f t="shared" si="27"/>
        <v/>
      </c>
      <c r="BC38" s="6"/>
      <c r="BD38" s="210" t="str">
        <f t="shared" si="28"/>
        <v/>
      </c>
      <c r="BE38" s="211" t="str">
        <f t="shared" si="30"/>
        <v/>
      </c>
      <c r="BF38" s="18" t="str">
        <f t="shared" si="29"/>
        <v/>
      </c>
    </row>
    <row r="39" ht="14.25" hidden="1" customHeight="1" outlineLevel="1">
      <c r="A39" s="214">
        <v>29.0</v>
      </c>
      <c r="B39" s="216"/>
      <c r="C39" s="205"/>
      <c r="D39" s="6"/>
      <c r="E39" s="230"/>
      <c r="F39" s="216"/>
      <c r="G39" s="231"/>
      <c r="H39" s="232"/>
      <c r="I39" s="233"/>
      <c r="J39" s="224"/>
      <c r="K39" s="189" t="s">
        <v>154</v>
      </c>
      <c r="L39" s="225"/>
      <c r="M39" s="193" t="str">
        <f>IF(L39="","",VLOOKUP(L39,Wirkungsgrade!$M$4:$R$5934,3,FALSE)/100)</f>
        <v/>
      </c>
      <c r="N39" s="199" t="str">
        <f t="shared" si="2"/>
        <v/>
      </c>
      <c r="O39" s="203" t="str">
        <f t="shared" si="3"/>
        <v/>
      </c>
      <c r="P39" s="204"/>
      <c r="Q39" s="205"/>
      <c r="R39" s="206"/>
      <c r="S39" s="207">
        <f t="shared" si="4"/>
        <v>1</v>
      </c>
      <c r="T39" s="208" t="str">
        <f t="shared" si="5"/>
        <v/>
      </c>
      <c r="U39" s="208">
        <f t="shared" si="6"/>
        <v>0.75</v>
      </c>
      <c r="V39" s="208" t="str">
        <f t="shared" si="7"/>
        <v/>
      </c>
      <c r="W39" s="208">
        <f t="shared" si="8"/>
        <v>0.5</v>
      </c>
      <c r="X39" s="208" t="str">
        <f t="shared" si="9"/>
        <v/>
      </c>
      <c r="Y39" s="208">
        <f t="shared" si="10"/>
        <v>0.25</v>
      </c>
      <c r="Z39" s="208" t="str">
        <f t="shared" si="11"/>
        <v/>
      </c>
      <c r="AA39" s="212">
        <f t="shared" si="12"/>
        <v>1</v>
      </c>
      <c r="AB39" s="213">
        <f t="shared" si="13"/>
        <v>1</v>
      </c>
      <c r="AC39" s="217" t="str">
        <f t="shared" si="14"/>
        <v/>
      </c>
      <c r="AD39" s="6"/>
      <c r="AE39" s="215"/>
      <c r="AF39" s="216"/>
      <c r="AG39" s="231"/>
      <c r="AH39" s="232"/>
      <c r="AI39" s="233"/>
      <c r="AJ39" s="224"/>
      <c r="AK39" s="226" t="s">
        <v>154</v>
      </c>
      <c r="AL39" s="225"/>
      <c r="AM39" s="193" t="str">
        <f>IF(AL39="","",VLOOKUP(AL39,Wirkungsgrade!$M$4:$R$5934,6,FALSE)/100)</f>
        <v/>
      </c>
      <c r="AN39" s="218" t="str">
        <f t="shared" si="15"/>
        <v/>
      </c>
      <c r="AO39" s="219" t="str">
        <f t="shared" si="16"/>
        <v/>
      </c>
      <c r="AP39" s="163" t="str">
        <f t="shared" si="1"/>
        <v>-</v>
      </c>
      <c r="AQ39" s="206"/>
      <c r="AR39" s="207">
        <f t="shared" si="17"/>
        <v>1</v>
      </c>
      <c r="AS39" s="208" t="str">
        <f t="shared" si="18"/>
        <v/>
      </c>
      <c r="AT39" s="208">
        <f t="shared" si="19"/>
        <v>0.75</v>
      </c>
      <c r="AU39" s="208" t="str">
        <f t="shared" si="20"/>
        <v/>
      </c>
      <c r="AV39" s="208">
        <f t="shared" si="21"/>
        <v>0.5</v>
      </c>
      <c r="AW39" s="208" t="str">
        <f t="shared" si="22"/>
        <v/>
      </c>
      <c r="AX39" s="208">
        <f t="shared" si="23"/>
        <v>0.25</v>
      </c>
      <c r="AY39" s="208" t="str">
        <f t="shared" si="24"/>
        <v/>
      </c>
      <c r="AZ39" s="235">
        <f t="shared" si="25"/>
        <v>1</v>
      </c>
      <c r="BA39" s="236">
        <f t="shared" si="26"/>
        <v>1</v>
      </c>
      <c r="BB39" s="209" t="str">
        <f t="shared" si="27"/>
        <v/>
      </c>
      <c r="BC39" s="6"/>
      <c r="BD39" s="210" t="str">
        <f t="shared" si="28"/>
        <v/>
      </c>
      <c r="BE39" s="211" t="str">
        <f t="shared" si="30"/>
        <v/>
      </c>
      <c r="BF39" s="18" t="str">
        <f t="shared" si="29"/>
        <v/>
      </c>
    </row>
    <row r="40" ht="14.25" hidden="1" customHeight="1" outlineLevel="1">
      <c r="A40" s="214">
        <v>30.0</v>
      </c>
      <c r="B40" s="216"/>
      <c r="C40" s="205"/>
      <c r="D40" s="6"/>
      <c r="E40" s="230"/>
      <c r="F40" s="216"/>
      <c r="G40" s="231"/>
      <c r="H40" s="232"/>
      <c r="I40" s="233"/>
      <c r="J40" s="224"/>
      <c r="K40" s="189" t="s">
        <v>154</v>
      </c>
      <c r="L40" s="225"/>
      <c r="M40" s="193" t="str">
        <f>IF(L40="","",VLOOKUP(L40,Wirkungsgrade!$M$4:$R$5934,3,FALSE)/100)</f>
        <v/>
      </c>
      <c r="N40" s="199" t="str">
        <f t="shared" si="2"/>
        <v/>
      </c>
      <c r="O40" s="203" t="str">
        <f t="shared" si="3"/>
        <v/>
      </c>
      <c r="P40" s="204"/>
      <c r="Q40" s="205"/>
      <c r="R40" s="206"/>
      <c r="S40" s="207">
        <f t="shared" si="4"/>
        <v>1</v>
      </c>
      <c r="T40" s="208" t="str">
        <f t="shared" si="5"/>
        <v/>
      </c>
      <c r="U40" s="208">
        <f t="shared" si="6"/>
        <v>0.75</v>
      </c>
      <c r="V40" s="208" t="str">
        <f t="shared" si="7"/>
        <v/>
      </c>
      <c r="W40" s="208">
        <f t="shared" si="8"/>
        <v>0.5</v>
      </c>
      <c r="X40" s="208" t="str">
        <f t="shared" si="9"/>
        <v/>
      </c>
      <c r="Y40" s="208">
        <f t="shared" si="10"/>
        <v>0.25</v>
      </c>
      <c r="Z40" s="208" t="str">
        <f t="shared" si="11"/>
        <v/>
      </c>
      <c r="AA40" s="212">
        <f t="shared" si="12"/>
        <v>1</v>
      </c>
      <c r="AB40" s="213">
        <f t="shared" si="13"/>
        <v>1</v>
      </c>
      <c r="AC40" s="217" t="str">
        <f t="shared" si="14"/>
        <v/>
      </c>
      <c r="AD40" s="6"/>
      <c r="AE40" s="215"/>
      <c r="AF40" s="216"/>
      <c r="AG40" s="231"/>
      <c r="AH40" s="232"/>
      <c r="AI40" s="233"/>
      <c r="AJ40" s="224"/>
      <c r="AK40" s="226" t="s">
        <v>154</v>
      </c>
      <c r="AL40" s="225"/>
      <c r="AM40" s="193" t="str">
        <f>IF(AL40="","",VLOOKUP(AL40,Wirkungsgrade!$M$4:$R$5934,6,FALSE)/100)</f>
        <v/>
      </c>
      <c r="AN40" s="218" t="str">
        <f t="shared" si="15"/>
        <v/>
      </c>
      <c r="AO40" s="219" t="str">
        <f t="shared" si="16"/>
        <v/>
      </c>
      <c r="AP40" s="163" t="str">
        <f t="shared" si="1"/>
        <v>-</v>
      </c>
      <c r="AQ40" s="206"/>
      <c r="AR40" s="207">
        <f t="shared" si="17"/>
        <v>1</v>
      </c>
      <c r="AS40" s="208" t="str">
        <f t="shared" si="18"/>
        <v/>
      </c>
      <c r="AT40" s="208">
        <f t="shared" si="19"/>
        <v>0.75</v>
      </c>
      <c r="AU40" s="208" t="str">
        <f t="shared" si="20"/>
        <v/>
      </c>
      <c r="AV40" s="208">
        <f t="shared" si="21"/>
        <v>0.5</v>
      </c>
      <c r="AW40" s="208" t="str">
        <f t="shared" si="22"/>
        <v/>
      </c>
      <c r="AX40" s="208">
        <f t="shared" si="23"/>
        <v>0.25</v>
      </c>
      <c r="AY40" s="208" t="str">
        <f t="shared" si="24"/>
        <v/>
      </c>
      <c r="AZ40" s="235">
        <f t="shared" si="25"/>
        <v>1</v>
      </c>
      <c r="BA40" s="236">
        <f t="shared" si="26"/>
        <v>1</v>
      </c>
      <c r="BB40" s="209" t="str">
        <f t="shared" si="27"/>
        <v/>
      </c>
      <c r="BC40" s="6"/>
      <c r="BD40" s="210" t="str">
        <f t="shared" si="28"/>
        <v/>
      </c>
      <c r="BE40" s="211" t="str">
        <f t="shared" si="30"/>
        <v/>
      </c>
      <c r="BF40" s="18" t="str">
        <f t="shared" si="29"/>
        <v/>
      </c>
    </row>
    <row r="41" ht="14.25" hidden="1" customHeight="1" outlineLevel="1">
      <c r="A41" s="214">
        <v>31.0</v>
      </c>
      <c r="B41" s="216"/>
      <c r="C41" s="205"/>
      <c r="D41" s="6"/>
      <c r="E41" s="230"/>
      <c r="F41" s="216"/>
      <c r="G41" s="231"/>
      <c r="H41" s="232"/>
      <c r="I41" s="233"/>
      <c r="J41" s="224"/>
      <c r="K41" s="189" t="s">
        <v>154</v>
      </c>
      <c r="L41" s="225"/>
      <c r="M41" s="193" t="str">
        <f>IF(L41="","",VLOOKUP(L41,Wirkungsgrade!$M$4:$R$5934,3,FALSE)/100)</f>
        <v/>
      </c>
      <c r="N41" s="199" t="str">
        <f t="shared" si="2"/>
        <v/>
      </c>
      <c r="O41" s="203" t="str">
        <f t="shared" si="3"/>
        <v/>
      </c>
      <c r="P41" s="204"/>
      <c r="Q41" s="205"/>
      <c r="R41" s="206"/>
      <c r="S41" s="207">
        <f t="shared" si="4"/>
        <v>1</v>
      </c>
      <c r="T41" s="208" t="str">
        <f t="shared" si="5"/>
        <v/>
      </c>
      <c r="U41" s="208">
        <f t="shared" si="6"/>
        <v>0.75</v>
      </c>
      <c r="V41" s="208" t="str">
        <f t="shared" si="7"/>
        <v/>
      </c>
      <c r="W41" s="208">
        <f t="shared" si="8"/>
        <v>0.5</v>
      </c>
      <c r="X41" s="208" t="str">
        <f t="shared" si="9"/>
        <v/>
      </c>
      <c r="Y41" s="208">
        <f t="shared" si="10"/>
        <v>0.25</v>
      </c>
      <c r="Z41" s="208" t="str">
        <f t="shared" si="11"/>
        <v/>
      </c>
      <c r="AA41" s="212">
        <f t="shared" si="12"/>
        <v>1</v>
      </c>
      <c r="AB41" s="213">
        <f t="shared" si="13"/>
        <v>1</v>
      </c>
      <c r="AC41" s="217" t="str">
        <f t="shared" si="14"/>
        <v/>
      </c>
      <c r="AD41" s="6"/>
      <c r="AE41" s="215"/>
      <c r="AF41" s="216"/>
      <c r="AG41" s="231"/>
      <c r="AH41" s="232"/>
      <c r="AI41" s="233"/>
      <c r="AJ41" s="224"/>
      <c r="AK41" s="226" t="s">
        <v>154</v>
      </c>
      <c r="AL41" s="225"/>
      <c r="AM41" s="193" t="str">
        <f>IF(AL41="","",VLOOKUP(AL41,Wirkungsgrade!$M$4:$R$5934,6,FALSE)/100)</f>
        <v/>
      </c>
      <c r="AN41" s="218" t="str">
        <f t="shared" si="15"/>
        <v/>
      </c>
      <c r="AO41" s="219" t="str">
        <f t="shared" si="16"/>
        <v/>
      </c>
      <c r="AP41" s="163" t="str">
        <f t="shared" si="1"/>
        <v>-</v>
      </c>
      <c r="AQ41" s="206"/>
      <c r="AR41" s="207">
        <f t="shared" si="17"/>
        <v>1</v>
      </c>
      <c r="AS41" s="208" t="str">
        <f t="shared" si="18"/>
        <v/>
      </c>
      <c r="AT41" s="208">
        <f t="shared" si="19"/>
        <v>0.75</v>
      </c>
      <c r="AU41" s="208" t="str">
        <f t="shared" si="20"/>
        <v/>
      </c>
      <c r="AV41" s="208">
        <f t="shared" si="21"/>
        <v>0.5</v>
      </c>
      <c r="AW41" s="208" t="str">
        <f t="shared" si="22"/>
        <v/>
      </c>
      <c r="AX41" s="208">
        <f t="shared" si="23"/>
        <v>0.25</v>
      </c>
      <c r="AY41" s="208" t="str">
        <f t="shared" si="24"/>
        <v/>
      </c>
      <c r="AZ41" s="235">
        <f t="shared" si="25"/>
        <v>1</v>
      </c>
      <c r="BA41" s="236">
        <f t="shared" si="26"/>
        <v>1</v>
      </c>
      <c r="BB41" s="209" t="str">
        <f t="shared" si="27"/>
        <v/>
      </c>
      <c r="BC41" s="6"/>
      <c r="BD41" s="210" t="str">
        <f t="shared" si="28"/>
        <v/>
      </c>
      <c r="BE41" s="211" t="str">
        <f t="shared" si="30"/>
        <v/>
      </c>
      <c r="BF41" s="18" t="str">
        <f t="shared" si="29"/>
        <v/>
      </c>
    </row>
    <row r="42" ht="14.25" hidden="1" customHeight="1" outlineLevel="1">
      <c r="A42" s="214">
        <v>32.0</v>
      </c>
      <c r="B42" s="216"/>
      <c r="C42" s="205"/>
      <c r="D42" s="6"/>
      <c r="E42" s="230"/>
      <c r="F42" s="216"/>
      <c r="G42" s="231"/>
      <c r="H42" s="232"/>
      <c r="I42" s="233"/>
      <c r="J42" s="224"/>
      <c r="K42" s="189" t="s">
        <v>154</v>
      </c>
      <c r="L42" s="225"/>
      <c r="M42" s="193" t="str">
        <f>IF(L42="","",VLOOKUP(L42,Wirkungsgrade!$M$4:$R$5934,3,FALSE)/100)</f>
        <v/>
      </c>
      <c r="N42" s="199" t="str">
        <f t="shared" si="2"/>
        <v/>
      </c>
      <c r="O42" s="203" t="str">
        <f t="shared" si="3"/>
        <v/>
      </c>
      <c r="P42" s="204"/>
      <c r="Q42" s="205"/>
      <c r="R42" s="206"/>
      <c r="S42" s="207">
        <f t="shared" si="4"/>
        <v>1</v>
      </c>
      <c r="T42" s="208" t="str">
        <f t="shared" si="5"/>
        <v/>
      </c>
      <c r="U42" s="208">
        <f t="shared" si="6"/>
        <v>0.75</v>
      </c>
      <c r="V42" s="208" t="str">
        <f t="shared" si="7"/>
        <v/>
      </c>
      <c r="W42" s="208">
        <f t="shared" si="8"/>
        <v>0.5</v>
      </c>
      <c r="X42" s="208" t="str">
        <f t="shared" si="9"/>
        <v/>
      </c>
      <c r="Y42" s="208">
        <f t="shared" si="10"/>
        <v>0.25</v>
      </c>
      <c r="Z42" s="208" t="str">
        <f t="shared" si="11"/>
        <v/>
      </c>
      <c r="AA42" s="212">
        <f t="shared" si="12"/>
        <v>1</v>
      </c>
      <c r="AB42" s="213">
        <f t="shared" si="13"/>
        <v>1</v>
      </c>
      <c r="AC42" s="217" t="str">
        <f t="shared" si="14"/>
        <v/>
      </c>
      <c r="AD42" s="6"/>
      <c r="AE42" s="215"/>
      <c r="AF42" s="216"/>
      <c r="AG42" s="231"/>
      <c r="AH42" s="232"/>
      <c r="AI42" s="233"/>
      <c r="AJ42" s="224"/>
      <c r="AK42" s="226" t="s">
        <v>154</v>
      </c>
      <c r="AL42" s="225"/>
      <c r="AM42" s="193" t="str">
        <f>IF(AL42="","",VLOOKUP(AL42,Wirkungsgrade!$M$4:$R$5934,6,FALSE)/100)</f>
        <v/>
      </c>
      <c r="AN42" s="218" t="str">
        <f t="shared" si="15"/>
        <v/>
      </c>
      <c r="AO42" s="219" t="str">
        <f t="shared" si="16"/>
        <v/>
      </c>
      <c r="AP42" s="163" t="str">
        <f t="shared" si="1"/>
        <v>-</v>
      </c>
      <c r="AQ42" s="206"/>
      <c r="AR42" s="207">
        <f t="shared" si="17"/>
        <v>1</v>
      </c>
      <c r="AS42" s="208" t="str">
        <f t="shared" si="18"/>
        <v/>
      </c>
      <c r="AT42" s="208">
        <f t="shared" si="19"/>
        <v>0.75</v>
      </c>
      <c r="AU42" s="208" t="str">
        <f t="shared" si="20"/>
        <v/>
      </c>
      <c r="AV42" s="208">
        <f t="shared" si="21"/>
        <v>0.5</v>
      </c>
      <c r="AW42" s="208" t="str">
        <f t="shared" si="22"/>
        <v/>
      </c>
      <c r="AX42" s="208">
        <f t="shared" si="23"/>
        <v>0.25</v>
      </c>
      <c r="AY42" s="208" t="str">
        <f t="shared" si="24"/>
        <v/>
      </c>
      <c r="AZ42" s="235">
        <f t="shared" si="25"/>
        <v>1</v>
      </c>
      <c r="BA42" s="236">
        <f t="shared" si="26"/>
        <v>1</v>
      </c>
      <c r="BB42" s="209" t="str">
        <f t="shared" si="27"/>
        <v/>
      </c>
      <c r="BC42" s="6"/>
      <c r="BD42" s="210" t="str">
        <f t="shared" si="28"/>
        <v/>
      </c>
      <c r="BE42" s="211" t="str">
        <f t="shared" si="30"/>
        <v/>
      </c>
      <c r="BF42" s="18" t="str">
        <f t="shared" si="29"/>
        <v/>
      </c>
    </row>
    <row r="43" ht="14.25" hidden="1" customHeight="1" outlineLevel="1">
      <c r="A43" s="214">
        <v>33.0</v>
      </c>
      <c r="B43" s="216"/>
      <c r="C43" s="205"/>
      <c r="D43" s="6"/>
      <c r="E43" s="230"/>
      <c r="F43" s="216"/>
      <c r="G43" s="231"/>
      <c r="H43" s="232"/>
      <c r="I43" s="233"/>
      <c r="J43" s="224"/>
      <c r="K43" s="189" t="s">
        <v>154</v>
      </c>
      <c r="L43" s="225"/>
      <c r="M43" s="193" t="str">
        <f>IF(L43="","",VLOOKUP(L43,Wirkungsgrade!$M$4:$R$5934,3,FALSE)/100)</f>
        <v/>
      </c>
      <c r="N43" s="199" t="str">
        <f t="shared" si="2"/>
        <v/>
      </c>
      <c r="O43" s="203" t="str">
        <f t="shared" si="3"/>
        <v/>
      </c>
      <c r="P43" s="204"/>
      <c r="Q43" s="205"/>
      <c r="R43" s="206"/>
      <c r="S43" s="207">
        <f t="shared" si="4"/>
        <v>1</v>
      </c>
      <c r="T43" s="208" t="str">
        <f t="shared" si="5"/>
        <v/>
      </c>
      <c r="U43" s="208">
        <f t="shared" si="6"/>
        <v>0.75</v>
      </c>
      <c r="V43" s="208" t="str">
        <f t="shared" si="7"/>
        <v/>
      </c>
      <c r="W43" s="208">
        <f t="shared" si="8"/>
        <v>0.5</v>
      </c>
      <c r="X43" s="208" t="str">
        <f t="shared" si="9"/>
        <v/>
      </c>
      <c r="Y43" s="208">
        <f t="shared" si="10"/>
        <v>0.25</v>
      </c>
      <c r="Z43" s="208" t="str">
        <f t="shared" si="11"/>
        <v/>
      </c>
      <c r="AA43" s="212">
        <f t="shared" si="12"/>
        <v>1</v>
      </c>
      <c r="AB43" s="213">
        <f t="shared" si="13"/>
        <v>1</v>
      </c>
      <c r="AC43" s="217" t="str">
        <f t="shared" si="14"/>
        <v/>
      </c>
      <c r="AD43" s="6"/>
      <c r="AE43" s="215"/>
      <c r="AF43" s="216"/>
      <c r="AG43" s="231"/>
      <c r="AH43" s="232"/>
      <c r="AI43" s="233"/>
      <c r="AJ43" s="224"/>
      <c r="AK43" s="226" t="s">
        <v>154</v>
      </c>
      <c r="AL43" s="225"/>
      <c r="AM43" s="193" t="str">
        <f>IF(AL43="","",VLOOKUP(AL43,Wirkungsgrade!$M$4:$R$5934,6,FALSE)/100)</f>
        <v/>
      </c>
      <c r="AN43" s="218" t="str">
        <f t="shared" si="15"/>
        <v/>
      </c>
      <c r="AO43" s="219" t="str">
        <f t="shared" si="16"/>
        <v/>
      </c>
      <c r="AP43" s="163" t="str">
        <f t="shared" si="1"/>
        <v>-</v>
      </c>
      <c r="AQ43" s="206"/>
      <c r="AR43" s="207">
        <f t="shared" si="17"/>
        <v>1</v>
      </c>
      <c r="AS43" s="208" t="str">
        <f t="shared" si="18"/>
        <v/>
      </c>
      <c r="AT43" s="208">
        <f t="shared" si="19"/>
        <v>0.75</v>
      </c>
      <c r="AU43" s="208" t="str">
        <f t="shared" si="20"/>
        <v/>
      </c>
      <c r="AV43" s="208">
        <f t="shared" si="21"/>
        <v>0.5</v>
      </c>
      <c r="AW43" s="208" t="str">
        <f t="shared" si="22"/>
        <v/>
      </c>
      <c r="AX43" s="208">
        <f t="shared" si="23"/>
        <v>0.25</v>
      </c>
      <c r="AY43" s="208" t="str">
        <f t="shared" si="24"/>
        <v/>
      </c>
      <c r="AZ43" s="235">
        <f t="shared" si="25"/>
        <v>1</v>
      </c>
      <c r="BA43" s="236">
        <f t="shared" si="26"/>
        <v>1</v>
      </c>
      <c r="BB43" s="209" t="str">
        <f t="shared" si="27"/>
        <v/>
      </c>
      <c r="BC43" s="6"/>
      <c r="BD43" s="210" t="str">
        <f t="shared" si="28"/>
        <v/>
      </c>
      <c r="BE43" s="211" t="str">
        <f t="shared" si="30"/>
        <v/>
      </c>
      <c r="BF43" s="18" t="str">
        <f t="shared" si="29"/>
        <v/>
      </c>
    </row>
    <row r="44" ht="14.25" hidden="1" customHeight="1" outlineLevel="1">
      <c r="A44" s="214">
        <v>34.0</v>
      </c>
      <c r="B44" s="216"/>
      <c r="C44" s="205"/>
      <c r="D44" s="6"/>
      <c r="E44" s="230"/>
      <c r="F44" s="216"/>
      <c r="G44" s="231"/>
      <c r="H44" s="232"/>
      <c r="I44" s="233"/>
      <c r="J44" s="224"/>
      <c r="K44" s="189" t="s">
        <v>154</v>
      </c>
      <c r="L44" s="225"/>
      <c r="M44" s="193" t="str">
        <f>IF(L44="","",VLOOKUP(L44,Wirkungsgrade!$M$4:$R$5934,3,FALSE)/100)</f>
        <v/>
      </c>
      <c r="N44" s="199" t="str">
        <f t="shared" si="2"/>
        <v/>
      </c>
      <c r="O44" s="203" t="str">
        <f t="shared" si="3"/>
        <v/>
      </c>
      <c r="P44" s="204"/>
      <c r="Q44" s="205"/>
      <c r="R44" s="206"/>
      <c r="S44" s="207">
        <f t="shared" si="4"/>
        <v>1</v>
      </c>
      <c r="T44" s="208" t="str">
        <f t="shared" si="5"/>
        <v/>
      </c>
      <c r="U44" s="208">
        <f t="shared" si="6"/>
        <v>0.75</v>
      </c>
      <c r="V44" s="208" t="str">
        <f t="shared" si="7"/>
        <v/>
      </c>
      <c r="W44" s="208">
        <f t="shared" si="8"/>
        <v>0.5</v>
      </c>
      <c r="X44" s="208" t="str">
        <f t="shared" si="9"/>
        <v/>
      </c>
      <c r="Y44" s="208">
        <f t="shared" si="10"/>
        <v>0.25</v>
      </c>
      <c r="Z44" s="208" t="str">
        <f t="shared" si="11"/>
        <v/>
      </c>
      <c r="AA44" s="212">
        <f t="shared" si="12"/>
        <v>1</v>
      </c>
      <c r="AB44" s="213">
        <f t="shared" si="13"/>
        <v>1</v>
      </c>
      <c r="AC44" s="217" t="str">
        <f t="shared" si="14"/>
        <v/>
      </c>
      <c r="AD44" s="6"/>
      <c r="AE44" s="215"/>
      <c r="AF44" s="216"/>
      <c r="AG44" s="231"/>
      <c r="AH44" s="232"/>
      <c r="AI44" s="233"/>
      <c r="AJ44" s="224"/>
      <c r="AK44" s="226" t="s">
        <v>154</v>
      </c>
      <c r="AL44" s="225"/>
      <c r="AM44" s="193" t="str">
        <f>IF(AL44="","",VLOOKUP(AL44,Wirkungsgrade!$M$4:$R$5934,6,FALSE)/100)</f>
        <v/>
      </c>
      <c r="AN44" s="218" t="str">
        <f t="shared" si="15"/>
        <v/>
      </c>
      <c r="AO44" s="219" t="str">
        <f t="shared" si="16"/>
        <v/>
      </c>
      <c r="AP44" s="163" t="str">
        <f t="shared" si="1"/>
        <v>-</v>
      </c>
      <c r="AQ44" s="206"/>
      <c r="AR44" s="207">
        <f t="shared" si="17"/>
        <v>1</v>
      </c>
      <c r="AS44" s="208" t="str">
        <f t="shared" si="18"/>
        <v/>
      </c>
      <c r="AT44" s="208">
        <f t="shared" si="19"/>
        <v>0.75</v>
      </c>
      <c r="AU44" s="208" t="str">
        <f t="shared" si="20"/>
        <v/>
      </c>
      <c r="AV44" s="208">
        <f t="shared" si="21"/>
        <v>0.5</v>
      </c>
      <c r="AW44" s="208" t="str">
        <f t="shared" si="22"/>
        <v/>
      </c>
      <c r="AX44" s="208">
        <f t="shared" si="23"/>
        <v>0.25</v>
      </c>
      <c r="AY44" s="208" t="str">
        <f t="shared" si="24"/>
        <v/>
      </c>
      <c r="AZ44" s="235">
        <f t="shared" si="25"/>
        <v>1</v>
      </c>
      <c r="BA44" s="236">
        <f t="shared" si="26"/>
        <v>1</v>
      </c>
      <c r="BB44" s="209" t="str">
        <f t="shared" si="27"/>
        <v/>
      </c>
      <c r="BC44" s="6"/>
      <c r="BD44" s="210" t="str">
        <f t="shared" si="28"/>
        <v/>
      </c>
      <c r="BE44" s="211" t="str">
        <f t="shared" si="30"/>
        <v/>
      </c>
      <c r="BF44" s="18" t="str">
        <f t="shared" si="29"/>
        <v/>
      </c>
    </row>
    <row r="45" ht="14.25" hidden="1" customHeight="1" outlineLevel="1">
      <c r="A45" s="214">
        <v>35.0</v>
      </c>
      <c r="B45" s="216"/>
      <c r="C45" s="205"/>
      <c r="D45" s="6"/>
      <c r="E45" s="230"/>
      <c r="F45" s="216"/>
      <c r="G45" s="231"/>
      <c r="H45" s="232"/>
      <c r="I45" s="233"/>
      <c r="J45" s="224"/>
      <c r="K45" s="189" t="s">
        <v>154</v>
      </c>
      <c r="L45" s="225"/>
      <c r="M45" s="193" t="str">
        <f>IF(L45="","",VLOOKUP(L45,Wirkungsgrade!$M$4:$R$5934,3,FALSE)/100)</f>
        <v/>
      </c>
      <c r="N45" s="199" t="str">
        <f t="shared" si="2"/>
        <v/>
      </c>
      <c r="O45" s="203" t="str">
        <f t="shared" si="3"/>
        <v/>
      </c>
      <c r="P45" s="204"/>
      <c r="Q45" s="205"/>
      <c r="R45" s="206"/>
      <c r="S45" s="207">
        <f t="shared" si="4"/>
        <v>1</v>
      </c>
      <c r="T45" s="208" t="str">
        <f t="shared" si="5"/>
        <v/>
      </c>
      <c r="U45" s="208">
        <f t="shared" si="6"/>
        <v>0.75</v>
      </c>
      <c r="V45" s="208" t="str">
        <f t="shared" si="7"/>
        <v/>
      </c>
      <c r="W45" s="208">
        <f t="shared" si="8"/>
        <v>0.5</v>
      </c>
      <c r="X45" s="208" t="str">
        <f t="shared" si="9"/>
        <v/>
      </c>
      <c r="Y45" s="208">
        <f t="shared" si="10"/>
        <v>0.25</v>
      </c>
      <c r="Z45" s="208" t="str">
        <f t="shared" si="11"/>
        <v/>
      </c>
      <c r="AA45" s="212">
        <f t="shared" si="12"/>
        <v>1</v>
      </c>
      <c r="AB45" s="213">
        <f t="shared" si="13"/>
        <v>1</v>
      </c>
      <c r="AC45" s="217" t="str">
        <f t="shared" si="14"/>
        <v/>
      </c>
      <c r="AD45" s="6"/>
      <c r="AE45" s="215"/>
      <c r="AF45" s="216"/>
      <c r="AG45" s="231"/>
      <c r="AH45" s="232"/>
      <c r="AI45" s="233"/>
      <c r="AJ45" s="224"/>
      <c r="AK45" s="226" t="s">
        <v>154</v>
      </c>
      <c r="AL45" s="225"/>
      <c r="AM45" s="193" t="str">
        <f>IF(AL45="","",VLOOKUP(AL45,Wirkungsgrade!$M$4:$R$5934,6,FALSE)/100)</f>
        <v/>
      </c>
      <c r="AN45" s="218" t="str">
        <f t="shared" si="15"/>
        <v/>
      </c>
      <c r="AO45" s="219" t="str">
        <f t="shared" si="16"/>
        <v/>
      </c>
      <c r="AP45" s="163" t="str">
        <f t="shared" si="1"/>
        <v>-</v>
      </c>
      <c r="AQ45" s="206"/>
      <c r="AR45" s="207">
        <f t="shared" si="17"/>
        <v>1</v>
      </c>
      <c r="AS45" s="208" t="str">
        <f t="shared" si="18"/>
        <v/>
      </c>
      <c r="AT45" s="208">
        <f t="shared" si="19"/>
        <v>0.75</v>
      </c>
      <c r="AU45" s="208" t="str">
        <f t="shared" si="20"/>
        <v/>
      </c>
      <c r="AV45" s="208">
        <f t="shared" si="21"/>
        <v>0.5</v>
      </c>
      <c r="AW45" s="208" t="str">
        <f t="shared" si="22"/>
        <v/>
      </c>
      <c r="AX45" s="208">
        <f t="shared" si="23"/>
        <v>0.25</v>
      </c>
      <c r="AY45" s="208" t="str">
        <f t="shared" si="24"/>
        <v/>
      </c>
      <c r="AZ45" s="235">
        <f t="shared" si="25"/>
        <v>1</v>
      </c>
      <c r="BA45" s="236">
        <f t="shared" si="26"/>
        <v>1</v>
      </c>
      <c r="BB45" s="209" t="str">
        <f t="shared" si="27"/>
        <v/>
      </c>
      <c r="BC45" s="6"/>
      <c r="BD45" s="210" t="str">
        <f t="shared" si="28"/>
        <v/>
      </c>
      <c r="BE45" s="211" t="str">
        <f t="shared" si="30"/>
        <v/>
      </c>
      <c r="BF45" s="18" t="str">
        <f t="shared" si="29"/>
        <v/>
      </c>
    </row>
    <row r="46" ht="14.25" hidden="1" customHeight="1" outlineLevel="1">
      <c r="A46" s="214">
        <v>36.0</v>
      </c>
      <c r="B46" s="216"/>
      <c r="C46" s="205"/>
      <c r="D46" s="6"/>
      <c r="E46" s="230"/>
      <c r="F46" s="216"/>
      <c r="G46" s="231"/>
      <c r="H46" s="232"/>
      <c r="I46" s="233"/>
      <c r="J46" s="224"/>
      <c r="K46" s="189" t="s">
        <v>154</v>
      </c>
      <c r="L46" s="225"/>
      <c r="M46" s="193" t="str">
        <f>IF(L46="","",VLOOKUP(L46,Wirkungsgrade!$M$4:$R$5934,3,FALSE)/100)</f>
        <v/>
      </c>
      <c r="N46" s="199" t="str">
        <f t="shared" si="2"/>
        <v/>
      </c>
      <c r="O46" s="203" t="str">
        <f t="shared" si="3"/>
        <v/>
      </c>
      <c r="P46" s="204"/>
      <c r="Q46" s="205"/>
      <c r="R46" s="206"/>
      <c r="S46" s="207">
        <f t="shared" si="4"/>
        <v>1</v>
      </c>
      <c r="T46" s="208" t="str">
        <f t="shared" si="5"/>
        <v/>
      </c>
      <c r="U46" s="208">
        <f t="shared" si="6"/>
        <v>0.75</v>
      </c>
      <c r="V46" s="208" t="str">
        <f t="shared" si="7"/>
        <v/>
      </c>
      <c r="W46" s="208">
        <f t="shared" si="8"/>
        <v>0.5</v>
      </c>
      <c r="X46" s="208" t="str">
        <f t="shared" si="9"/>
        <v/>
      </c>
      <c r="Y46" s="208">
        <f t="shared" si="10"/>
        <v>0.25</v>
      </c>
      <c r="Z46" s="208" t="str">
        <f t="shared" si="11"/>
        <v/>
      </c>
      <c r="AA46" s="212">
        <f t="shared" si="12"/>
        <v>1</v>
      </c>
      <c r="AB46" s="213">
        <f t="shared" si="13"/>
        <v>1</v>
      </c>
      <c r="AC46" s="217" t="str">
        <f t="shared" si="14"/>
        <v/>
      </c>
      <c r="AD46" s="6"/>
      <c r="AE46" s="215"/>
      <c r="AF46" s="216"/>
      <c r="AG46" s="231"/>
      <c r="AH46" s="232"/>
      <c r="AI46" s="233"/>
      <c r="AJ46" s="224"/>
      <c r="AK46" s="226" t="s">
        <v>154</v>
      </c>
      <c r="AL46" s="225"/>
      <c r="AM46" s="193" t="str">
        <f>IF(AL46="","",VLOOKUP(AL46,Wirkungsgrade!$M$4:$R$5934,6,FALSE)/100)</f>
        <v/>
      </c>
      <c r="AN46" s="218" t="str">
        <f t="shared" si="15"/>
        <v/>
      </c>
      <c r="AO46" s="219" t="str">
        <f t="shared" si="16"/>
        <v/>
      </c>
      <c r="AP46" s="163" t="str">
        <f t="shared" si="1"/>
        <v>-</v>
      </c>
      <c r="AQ46" s="206"/>
      <c r="AR46" s="207">
        <f t="shared" si="17"/>
        <v>1</v>
      </c>
      <c r="AS46" s="208" t="str">
        <f t="shared" si="18"/>
        <v/>
      </c>
      <c r="AT46" s="208">
        <f t="shared" si="19"/>
        <v>0.75</v>
      </c>
      <c r="AU46" s="208" t="str">
        <f t="shared" si="20"/>
        <v/>
      </c>
      <c r="AV46" s="208">
        <f t="shared" si="21"/>
        <v>0.5</v>
      </c>
      <c r="AW46" s="208" t="str">
        <f t="shared" si="22"/>
        <v/>
      </c>
      <c r="AX46" s="208">
        <f t="shared" si="23"/>
        <v>0.25</v>
      </c>
      <c r="AY46" s="208" t="str">
        <f t="shared" si="24"/>
        <v/>
      </c>
      <c r="AZ46" s="235">
        <f t="shared" si="25"/>
        <v>1</v>
      </c>
      <c r="BA46" s="236">
        <f t="shared" si="26"/>
        <v>1</v>
      </c>
      <c r="BB46" s="209" t="str">
        <f t="shared" si="27"/>
        <v/>
      </c>
      <c r="BC46" s="6"/>
      <c r="BD46" s="210" t="str">
        <f t="shared" si="28"/>
        <v/>
      </c>
      <c r="BE46" s="211" t="str">
        <f t="shared" si="30"/>
        <v/>
      </c>
      <c r="BF46" s="18" t="str">
        <f t="shared" si="29"/>
        <v/>
      </c>
    </row>
    <row r="47" ht="14.25" hidden="1" customHeight="1" outlineLevel="1">
      <c r="A47" s="214">
        <v>37.0</v>
      </c>
      <c r="B47" s="216"/>
      <c r="C47" s="205"/>
      <c r="D47" s="6"/>
      <c r="E47" s="230"/>
      <c r="F47" s="216"/>
      <c r="G47" s="231"/>
      <c r="H47" s="232"/>
      <c r="I47" s="233"/>
      <c r="J47" s="224"/>
      <c r="K47" s="189" t="s">
        <v>154</v>
      </c>
      <c r="L47" s="225"/>
      <c r="M47" s="193" t="str">
        <f>IF(L47="","",VLOOKUP(L47,Wirkungsgrade!$M$4:$R$5934,3,FALSE)/100)</f>
        <v/>
      </c>
      <c r="N47" s="199" t="str">
        <f t="shared" si="2"/>
        <v/>
      </c>
      <c r="O47" s="203" t="str">
        <f t="shared" si="3"/>
        <v/>
      </c>
      <c r="P47" s="204"/>
      <c r="Q47" s="205"/>
      <c r="R47" s="206"/>
      <c r="S47" s="207">
        <f t="shared" si="4"/>
        <v>1</v>
      </c>
      <c r="T47" s="208" t="str">
        <f t="shared" si="5"/>
        <v/>
      </c>
      <c r="U47" s="208">
        <f t="shared" si="6"/>
        <v>0.75</v>
      </c>
      <c r="V47" s="208" t="str">
        <f t="shared" si="7"/>
        <v/>
      </c>
      <c r="W47" s="208">
        <f t="shared" si="8"/>
        <v>0.5</v>
      </c>
      <c r="X47" s="208" t="str">
        <f t="shared" si="9"/>
        <v/>
      </c>
      <c r="Y47" s="208">
        <f t="shared" si="10"/>
        <v>0.25</v>
      </c>
      <c r="Z47" s="208" t="str">
        <f t="shared" si="11"/>
        <v/>
      </c>
      <c r="AA47" s="212">
        <f t="shared" si="12"/>
        <v>1</v>
      </c>
      <c r="AB47" s="213">
        <f t="shared" si="13"/>
        <v>1</v>
      </c>
      <c r="AC47" s="217" t="str">
        <f t="shared" si="14"/>
        <v/>
      </c>
      <c r="AD47" s="6"/>
      <c r="AE47" s="215"/>
      <c r="AF47" s="216"/>
      <c r="AG47" s="231"/>
      <c r="AH47" s="232"/>
      <c r="AI47" s="233"/>
      <c r="AJ47" s="224"/>
      <c r="AK47" s="226" t="s">
        <v>154</v>
      </c>
      <c r="AL47" s="225"/>
      <c r="AM47" s="193" t="str">
        <f>IF(AL47="","",VLOOKUP(AL47,Wirkungsgrade!$M$4:$R$5934,6,FALSE)/100)</f>
        <v/>
      </c>
      <c r="AN47" s="218" t="str">
        <f t="shared" si="15"/>
        <v/>
      </c>
      <c r="AO47" s="219" t="str">
        <f t="shared" si="16"/>
        <v/>
      </c>
      <c r="AP47" s="163" t="str">
        <f t="shared" si="1"/>
        <v>-</v>
      </c>
      <c r="AQ47" s="206"/>
      <c r="AR47" s="207">
        <f t="shared" si="17"/>
        <v>1</v>
      </c>
      <c r="AS47" s="208" t="str">
        <f t="shared" si="18"/>
        <v/>
      </c>
      <c r="AT47" s="208">
        <f t="shared" si="19"/>
        <v>0.75</v>
      </c>
      <c r="AU47" s="208" t="str">
        <f t="shared" si="20"/>
        <v/>
      </c>
      <c r="AV47" s="208">
        <f t="shared" si="21"/>
        <v>0.5</v>
      </c>
      <c r="AW47" s="208" t="str">
        <f t="shared" si="22"/>
        <v/>
      </c>
      <c r="AX47" s="208">
        <f t="shared" si="23"/>
        <v>0.25</v>
      </c>
      <c r="AY47" s="208" t="str">
        <f t="shared" si="24"/>
        <v/>
      </c>
      <c r="AZ47" s="235">
        <f t="shared" si="25"/>
        <v>1</v>
      </c>
      <c r="BA47" s="236">
        <f t="shared" si="26"/>
        <v>1</v>
      </c>
      <c r="BB47" s="209" t="str">
        <f t="shared" si="27"/>
        <v/>
      </c>
      <c r="BC47" s="6"/>
      <c r="BD47" s="210" t="str">
        <f t="shared" si="28"/>
        <v/>
      </c>
      <c r="BE47" s="211" t="str">
        <f t="shared" si="30"/>
        <v/>
      </c>
      <c r="BF47" s="18" t="str">
        <f t="shared" si="29"/>
        <v/>
      </c>
    </row>
    <row r="48" ht="14.25" hidden="1" customHeight="1" outlineLevel="1">
      <c r="A48" s="214">
        <v>38.0</v>
      </c>
      <c r="B48" s="216"/>
      <c r="C48" s="205"/>
      <c r="D48" s="6"/>
      <c r="E48" s="230"/>
      <c r="F48" s="216"/>
      <c r="G48" s="231"/>
      <c r="H48" s="232"/>
      <c r="I48" s="233"/>
      <c r="J48" s="224"/>
      <c r="K48" s="189" t="s">
        <v>154</v>
      </c>
      <c r="L48" s="225"/>
      <c r="M48" s="193" t="str">
        <f>IF(L48="","",VLOOKUP(L48,Wirkungsgrade!$M$4:$R$5934,3,FALSE)/100)</f>
        <v/>
      </c>
      <c r="N48" s="199" t="str">
        <f t="shared" si="2"/>
        <v/>
      </c>
      <c r="O48" s="203" t="str">
        <f t="shared" si="3"/>
        <v/>
      </c>
      <c r="P48" s="204"/>
      <c r="Q48" s="205"/>
      <c r="R48" s="206"/>
      <c r="S48" s="207">
        <f t="shared" si="4"/>
        <v>1</v>
      </c>
      <c r="T48" s="208" t="str">
        <f t="shared" si="5"/>
        <v/>
      </c>
      <c r="U48" s="208">
        <f t="shared" si="6"/>
        <v>0.75</v>
      </c>
      <c r="V48" s="208" t="str">
        <f t="shared" si="7"/>
        <v/>
      </c>
      <c r="W48" s="208">
        <f t="shared" si="8"/>
        <v>0.5</v>
      </c>
      <c r="X48" s="208" t="str">
        <f t="shared" si="9"/>
        <v/>
      </c>
      <c r="Y48" s="208">
        <f t="shared" si="10"/>
        <v>0.25</v>
      </c>
      <c r="Z48" s="208" t="str">
        <f t="shared" si="11"/>
        <v/>
      </c>
      <c r="AA48" s="212">
        <f t="shared" si="12"/>
        <v>1</v>
      </c>
      <c r="AB48" s="213">
        <f t="shared" si="13"/>
        <v>1</v>
      </c>
      <c r="AC48" s="217" t="str">
        <f t="shared" si="14"/>
        <v/>
      </c>
      <c r="AD48" s="6"/>
      <c r="AE48" s="215"/>
      <c r="AF48" s="216"/>
      <c r="AG48" s="231"/>
      <c r="AH48" s="232"/>
      <c r="AI48" s="233"/>
      <c r="AJ48" s="224"/>
      <c r="AK48" s="226" t="s">
        <v>154</v>
      </c>
      <c r="AL48" s="225"/>
      <c r="AM48" s="193" t="str">
        <f>IF(AL48="","",VLOOKUP(AL48,Wirkungsgrade!$M$4:$R$5934,6,FALSE)/100)</f>
        <v/>
      </c>
      <c r="AN48" s="218" t="str">
        <f t="shared" si="15"/>
        <v/>
      </c>
      <c r="AO48" s="219" t="str">
        <f t="shared" si="16"/>
        <v/>
      </c>
      <c r="AP48" s="163" t="str">
        <f t="shared" si="1"/>
        <v>-</v>
      </c>
      <c r="AQ48" s="206"/>
      <c r="AR48" s="207">
        <f t="shared" si="17"/>
        <v>1</v>
      </c>
      <c r="AS48" s="208" t="str">
        <f t="shared" si="18"/>
        <v/>
      </c>
      <c r="AT48" s="208">
        <f t="shared" si="19"/>
        <v>0.75</v>
      </c>
      <c r="AU48" s="208" t="str">
        <f t="shared" si="20"/>
        <v/>
      </c>
      <c r="AV48" s="208">
        <f t="shared" si="21"/>
        <v>0.5</v>
      </c>
      <c r="AW48" s="208" t="str">
        <f t="shared" si="22"/>
        <v/>
      </c>
      <c r="AX48" s="208">
        <f t="shared" si="23"/>
        <v>0.25</v>
      </c>
      <c r="AY48" s="208" t="str">
        <f t="shared" si="24"/>
        <v/>
      </c>
      <c r="AZ48" s="235">
        <f t="shared" si="25"/>
        <v>1</v>
      </c>
      <c r="BA48" s="236">
        <f t="shared" si="26"/>
        <v>1</v>
      </c>
      <c r="BB48" s="209" t="str">
        <f t="shared" si="27"/>
        <v/>
      </c>
      <c r="BC48" s="6"/>
      <c r="BD48" s="210" t="str">
        <f t="shared" si="28"/>
        <v/>
      </c>
      <c r="BE48" s="211" t="str">
        <f t="shared" si="30"/>
        <v/>
      </c>
      <c r="BF48" s="18" t="str">
        <f t="shared" si="29"/>
        <v/>
      </c>
    </row>
    <row r="49" ht="14.25" hidden="1" customHeight="1" outlineLevel="1">
      <c r="A49" s="214">
        <v>39.0</v>
      </c>
      <c r="B49" s="216"/>
      <c r="C49" s="205"/>
      <c r="D49" s="6"/>
      <c r="E49" s="230"/>
      <c r="F49" s="216"/>
      <c r="G49" s="231"/>
      <c r="H49" s="232"/>
      <c r="I49" s="233"/>
      <c r="J49" s="224"/>
      <c r="K49" s="189" t="s">
        <v>154</v>
      </c>
      <c r="L49" s="225"/>
      <c r="M49" s="193" t="str">
        <f>IF(L49="","",VLOOKUP(L49,Wirkungsgrade!$M$4:$R$5934,3,FALSE)/100)</f>
        <v/>
      </c>
      <c r="N49" s="199" t="str">
        <f t="shared" si="2"/>
        <v/>
      </c>
      <c r="O49" s="203" t="str">
        <f t="shared" si="3"/>
        <v/>
      </c>
      <c r="P49" s="204"/>
      <c r="Q49" s="205"/>
      <c r="R49" s="206"/>
      <c r="S49" s="207">
        <f t="shared" si="4"/>
        <v>1</v>
      </c>
      <c r="T49" s="208" t="str">
        <f t="shared" si="5"/>
        <v/>
      </c>
      <c r="U49" s="208">
        <f t="shared" si="6"/>
        <v>0.75</v>
      </c>
      <c r="V49" s="208" t="str">
        <f t="shared" si="7"/>
        <v/>
      </c>
      <c r="W49" s="208">
        <f t="shared" si="8"/>
        <v>0.5</v>
      </c>
      <c r="X49" s="208" t="str">
        <f t="shared" si="9"/>
        <v/>
      </c>
      <c r="Y49" s="208">
        <f t="shared" si="10"/>
        <v>0.25</v>
      </c>
      <c r="Z49" s="208" t="str">
        <f t="shared" si="11"/>
        <v/>
      </c>
      <c r="AA49" s="212">
        <f t="shared" si="12"/>
        <v>1</v>
      </c>
      <c r="AB49" s="213">
        <f t="shared" si="13"/>
        <v>1</v>
      </c>
      <c r="AC49" s="217" t="str">
        <f t="shared" si="14"/>
        <v/>
      </c>
      <c r="AD49" s="6"/>
      <c r="AE49" s="215"/>
      <c r="AF49" s="216"/>
      <c r="AG49" s="231"/>
      <c r="AH49" s="232"/>
      <c r="AI49" s="233"/>
      <c r="AJ49" s="224"/>
      <c r="AK49" s="226" t="s">
        <v>154</v>
      </c>
      <c r="AL49" s="225"/>
      <c r="AM49" s="193" t="str">
        <f>IF(AL49="","",VLOOKUP(AL49,Wirkungsgrade!$M$4:$R$5934,6,FALSE)/100)</f>
        <v/>
      </c>
      <c r="AN49" s="218" t="str">
        <f t="shared" si="15"/>
        <v/>
      </c>
      <c r="AO49" s="219" t="str">
        <f t="shared" si="16"/>
        <v/>
      </c>
      <c r="AP49" s="163" t="str">
        <f t="shared" si="1"/>
        <v>-</v>
      </c>
      <c r="AQ49" s="206"/>
      <c r="AR49" s="207">
        <f t="shared" si="17"/>
        <v>1</v>
      </c>
      <c r="AS49" s="208" t="str">
        <f t="shared" si="18"/>
        <v/>
      </c>
      <c r="AT49" s="208">
        <f t="shared" si="19"/>
        <v>0.75</v>
      </c>
      <c r="AU49" s="208" t="str">
        <f t="shared" si="20"/>
        <v/>
      </c>
      <c r="AV49" s="208">
        <f t="shared" si="21"/>
        <v>0.5</v>
      </c>
      <c r="AW49" s="208" t="str">
        <f t="shared" si="22"/>
        <v/>
      </c>
      <c r="AX49" s="208">
        <f t="shared" si="23"/>
        <v>0.25</v>
      </c>
      <c r="AY49" s="208" t="str">
        <f t="shared" si="24"/>
        <v/>
      </c>
      <c r="AZ49" s="235">
        <f t="shared" si="25"/>
        <v>1</v>
      </c>
      <c r="BA49" s="236">
        <f t="shared" si="26"/>
        <v>1</v>
      </c>
      <c r="BB49" s="209" t="str">
        <f t="shared" si="27"/>
        <v/>
      </c>
      <c r="BC49" s="6"/>
      <c r="BD49" s="210" t="str">
        <f t="shared" si="28"/>
        <v/>
      </c>
      <c r="BE49" s="211" t="str">
        <f t="shared" si="30"/>
        <v/>
      </c>
      <c r="BF49" s="18" t="str">
        <f t="shared" si="29"/>
        <v/>
      </c>
    </row>
    <row r="50" ht="14.25" hidden="1" customHeight="1" outlineLevel="1">
      <c r="A50" s="214">
        <v>40.0</v>
      </c>
      <c r="B50" s="216"/>
      <c r="C50" s="205"/>
      <c r="D50" s="6"/>
      <c r="E50" s="230"/>
      <c r="F50" s="216"/>
      <c r="G50" s="231"/>
      <c r="H50" s="232"/>
      <c r="I50" s="233"/>
      <c r="J50" s="224"/>
      <c r="K50" s="189" t="s">
        <v>154</v>
      </c>
      <c r="L50" s="225"/>
      <c r="M50" s="193" t="str">
        <f>IF(L50="","",VLOOKUP(L50,Wirkungsgrade!$M$4:$R$5934,3,FALSE)/100)</f>
        <v/>
      </c>
      <c r="N50" s="199" t="str">
        <f t="shared" si="2"/>
        <v/>
      </c>
      <c r="O50" s="203" t="str">
        <f t="shared" si="3"/>
        <v/>
      </c>
      <c r="P50" s="204"/>
      <c r="Q50" s="205"/>
      <c r="R50" s="206"/>
      <c r="S50" s="207">
        <f t="shared" si="4"/>
        <v>1</v>
      </c>
      <c r="T50" s="208" t="str">
        <f t="shared" si="5"/>
        <v/>
      </c>
      <c r="U50" s="208">
        <f t="shared" si="6"/>
        <v>0.75</v>
      </c>
      <c r="V50" s="208" t="str">
        <f t="shared" si="7"/>
        <v/>
      </c>
      <c r="W50" s="208">
        <f t="shared" si="8"/>
        <v>0.5</v>
      </c>
      <c r="X50" s="208" t="str">
        <f t="shared" si="9"/>
        <v/>
      </c>
      <c r="Y50" s="208">
        <f t="shared" si="10"/>
        <v>0.25</v>
      </c>
      <c r="Z50" s="208" t="str">
        <f t="shared" si="11"/>
        <v/>
      </c>
      <c r="AA50" s="212">
        <f t="shared" si="12"/>
        <v>1</v>
      </c>
      <c r="AB50" s="213">
        <f t="shared" si="13"/>
        <v>1</v>
      </c>
      <c r="AC50" s="217" t="str">
        <f t="shared" si="14"/>
        <v/>
      </c>
      <c r="AD50" s="6"/>
      <c r="AE50" s="215"/>
      <c r="AF50" s="216"/>
      <c r="AG50" s="231"/>
      <c r="AH50" s="232"/>
      <c r="AI50" s="233"/>
      <c r="AJ50" s="224"/>
      <c r="AK50" s="226" t="s">
        <v>154</v>
      </c>
      <c r="AL50" s="225"/>
      <c r="AM50" s="193" t="str">
        <f>IF(AL50="","",VLOOKUP(AL50,Wirkungsgrade!$M$4:$R$5934,6,FALSE)/100)</f>
        <v/>
      </c>
      <c r="AN50" s="218" t="str">
        <f t="shared" si="15"/>
        <v/>
      </c>
      <c r="AO50" s="219" t="str">
        <f t="shared" si="16"/>
        <v/>
      </c>
      <c r="AP50" s="163" t="str">
        <f t="shared" si="1"/>
        <v>-</v>
      </c>
      <c r="AQ50" s="206"/>
      <c r="AR50" s="207">
        <f t="shared" si="17"/>
        <v>1</v>
      </c>
      <c r="AS50" s="208" t="str">
        <f t="shared" si="18"/>
        <v/>
      </c>
      <c r="AT50" s="208">
        <f t="shared" si="19"/>
        <v>0.75</v>
      </c>
      <c r="AU50" s="208" t="str">
        <f t="shared" si="20"/>
        <v/>
      </c>
      <c r="AV50" s="208">
        <f t="shared" si="21"/>
        <v>0.5</v>
      </c>
      <c r="AW50" s="208" t="str">
        <f t="shared" si="22"/>
        <v/>
      </c>
      <c r="AX50" s="208">
        <f t="shared" si="23"/>
        <v>0.25</v>
      </c>
      <c r="AY50" s="208" t="str">
        <f t="shared" si="24"/>
        <v/>
      </c>
      <c r="AZ50" s="235">
        <f t="shared" si="25"/>
        <v>1</v>
      </c>
      <c r="BA50" s="236">
        <f t="shared" si="26"/>
        <v>1</v>
      </c>
      <c r="BB50" s="209" t="str">
        <f t="shared" si="27"/>
        <v/>
      </c>
      <c r="BC50" s="6"/>
      <c r="BD50" s="210" t="str">
        <f t="shared" si="28"/>
        <v/>
      </c>
      <c r="BE50" s="211" t="str">
        <f t="shared" si="30"/>
        <v/>
      </c>
      <c r="BF50" s="18" t="str">
        <f t="shared" si="29"/>
        <v/>
      </c>
    </row>
    <row r="51" ht="14.25" hidden="1" customHeight="1" outlineLevel="1">
      <c r="A51" s="214">
        <v>41.0</v>
      </c>
      <c r="B51" s="216"/>
      <c r="C51" s="205"/>
      <c r="D51" s="6"/>
      <c r="E51" s="230"/>
      <c r="F51" s="216"/>
      <c r="G51" s="231"/>
      <c r="H51" s="232"/>
      <c r="I51" s="233"/>
      <c r="J51" s="224"/>
      <c r="K51" s="189" t="s">
        <v>154</v>
      </c>
      <c r="L51" s="225"/>
      <c r="M51" s="193" t="str">
        <f>IF(L51="","",VLOOKUP(L51,Wirkungsgrade!$M$4:$R$5934,3,FALSE)/100)</f>
        <v/>
      </c>
      <c r="N51" s="199" t="str">
        <f t="shared" si="2"/>
        <v/>
      </c>
      <c r="O51" s="203" t="str">
        <f t="shared" si="3"/>
        <v/>
      </c>
      <c r="P51" s="204"/>
      <c r="Q51" s="205"/>
      <c r="R51" s="206"/>
      <c r="S51" s="207">
        <f t="shared" si="4"/>
        <v>1</v>
      </c>
      <c r="T51" s="208" t="str">
        <f t="shared" si="5"/>
        <v/>
      </c>
      <c r="U51" s="208">
        <f t="shared" si="6"/>
        <v>0.75</v>
      </c>
      <c r="V51" s="208" t="str">
        <f t="shared" si="7"/>
        <v/>
      </c>
      <c r="W51" s="208">
        <f t="shared" si="8"/>
        <v>0.5</v>
      </c>
      <c r="X51" s="208" t="str">
        <f t="shared" si="9"/>
        <v/>
      </c>
      <c r="Y51" s="208">
        <f t="shared" si="10"/>
        <v>0.25</v>
      </c>
      <c r="Z51" s="208" t="str">
        <f t="shared" si="11"/>
        <v/>
      </c>
      <c r="AA51" s="212">
        <f t="shared" si="12"/>
        <v>1</v>
      </c>
      <c r="AB51" s="213">
        <f t="shared" si="13"/>
        <v>1</v>
      </c>
      <c r="AC51" s="217" t="str">
        <f t="shared" si="14"/>
        <v/>
      </c>
      <c r="AD51" s="6"/>
      <c r="AE51" s="215"/>
      <c r="AF51" s="216"/>
      <c r="AG51" s="231"/>
      <c r="AH51" s="232"/>
      <c r="AI51" s="233"/>
      <c r="AJ51" s="224"/>
      <c r="AK51" s="226" t="s">
        <v>154</v>
      </c>
      <c r="AL51" s="225"/>
      <c r="AM51" s="193" t="str">
        <f>IF(AL51="","",VLOOKUP(AL51,Wirkungsgrade!$M$4:$R$5934,6,FALSE)/100)</f>
        <v/>
      </c>
      <c r="AN51" s="218" t="str">
        <f t="shared" si="15"/>
        <v/>
      </c>
      <c r="AO51" s="219" t="str">
        <f t="shared" si="16"/>
        <v/>
      </c>
      <c r="AP51" s="163" t="str">
        <f t="shared" si="1"/>
        <v>-</v>
      </c>
      <c r="AQ51" s="206"/>
      <c r="AR51" s="207">
        <f t="shared" si="17"/>
        <v>1</v>
      </c>
      <c r="AS51" s="208" t="str">
        <f t="shared" si="18"/>
        <v/>
      </c>
      <c r="AT51" s="208">
        <f t="shared" si="19"/>
        <v>0.75</v>
      </c>
      <c r="AU51" s="208" t="str">
        <f t="shared" si="20"/>
        <v/>
      </c>
      <c r="AV51" s="208">
        <f t="shared" si="21"/>
        <v>0.5</v>
      </c>
      <c r="AW51" s="208" t="str">
        <f t="shared" si="22"/>
        <v/>
      </c>
      <c r="AX51" s="208">
        <f t="shared" si="23"/>
        <v>0.25</v>
      </c>
      <c r="AY51" s="208" t="str">
        <f t="shared" si="24"/>
        <v/>
      </c>
      <c r="AZ51" s="235">
        <f t="shared" si="25"/>
        <v>1</v>
      </c>
      <c r="BA51" s="236">
        <f t="shared" si="26"/>
        <v>1</v>
      </c>
      <c r="BB51" s="209" t="str">
        <f t="shared" si="27"/>
        <v/>
      </c>
      <c r="BC51" s="6"/>
      <c r="BD51" s="210" t="str">
        <f t="shared" si="28"/>
        <v/>
      </c>
      <c r="BE51" s="211" t="str">
        <f t="shared" si="30"/>
        <v/>
      </c>
      <c r="BF51" s="18" t="str">
        <f t="shared" si="29"/>
        <v/>
      </c>
    </row>
    <row r="52" ht="14.25" hidden="1" customHeight="1" outlineLevel="1">
      <c r="A52" s="214">
        <v>42.0</v>
      </c>
      <c r="B52" s="216"/>
      <c r="C52" s="205"/>
      <c r="D52" s="6"/>
      <c r="E52" s="230"/>
      <c r="F52" s="216"/>
      <c r="G52" s="231"/>
      <c r="H52" s="232"/>
      <c r="I52" s="233"/>
      <c r="J52" s="224"/>
      <c r="K52" s="189" t="s">
        <v>154</v>
      </c>
      <c r="L52" s="225"/>
      <c r="M52" s="193" t="str">
        <f>IF(L52="","",VLOOKUP(L52,Wirkungsgrade!$M$4:$R$5934,3,FALSE)/100)</f>
        <v/>
      </c>
      <c r="N52" s="199" t="str">
        <f t="shared" si="2"/>
        <v/>
      </c>
      <c r="O52" s="203" t="str">
        <f t="shared" si="3"/>
        <v/>
      </c>
      <c r="P52" s="204"/>
      <c r="Q52" s="205"/>
      <c r="R52" s="206"/>
      <c r="S52" s="207">
        <f t="shared" si="4"/>
        <v>1</v>
      </c>
      <c r="T52" s="208" t="str">
        <f t="shared" si="5"/>
        <v/>
      </c>
      <c r="U52" s="208">
        <f t="shared" si="6"/>
        <v>0.75</v>
      </c>
      <c r="V52" s="208" t="str">
        <f t="shared" si="7"/>
        <v/>
      </c>
      <c r="W52" s="208">
        <f t="shared" si="8"/>
        <v>0.5</v>
      </c>
      <c r="X52" s="208" t="str">
        <f t="shared" si="9"/>
        <v/>
      </c>
      <c r="Y52" s="208">
        <f t="shared" si="10"/>
        <v>0.25</v>
      </c>
      <c r="Z52" s="208" t="str">
        <f t="shared" si="11"/>
        <v/>
      </c>
      <c r="AA52" s="212">
        <f t="shared" si="12"/>
        <v>1</v>
      </c>
      <c r="AB52" s="213">
        <f t="shared" si="13"/>
        <v>1</v>
      </c>
      <c r="AC52" s="217" t="str">
        <f t="shared" si="14"/>
        <v/>
      </c>
      <c r="AD52" s="6"/>
      <c r="AE52" s="215"/>
      <c r="AF52" s="216"/>
      <c r="AG52" s="231"/>
      <c r="AH52" s="232"/>
      <c r="AI52" s="233"/>
      <c r="AJ52" s="224"/>
      <c r="AK52" s="226" t="s">
        <v>154</v>
      </c>
      <c r="AL52" s="225"/>
      <c r="AM52" s="193" t="str">
        <f>IF(AL52="","",VLOOKUP(AL52,Wirkungsgrade!$M$4:$R$5934,6,FALSE)/100)</f>
        <v/>
      </c>
      <c r="AN52" s="218" t="str">
        <f t="shared" si="15"/>
        <v/>
      </c>
      <c r="AO52" s="219" t="str">
        <f t="shared" si="16"/>
        <v/>
      </c>
      <c r="AP52" s="163" t="str">
        <f t="shared" si="1"/>
        <v>-</v>
      </c>
      <c r="AQ52" s="206"/>
      <c r="AR52" s="207">
        <f t="shared" si="17"/>
        <v>1</v>
      </c>
      <c r="AS52" s="208" t="str">
        <f t="shared" si="18"/>
        <v/>
      </c>
      <c r="AT52" s="208">
        <f t="shared" si="19"/>
        <v>0.75</v>
      </c>
      <c r="AU52" s="208" t="str">
        <f t="shared" si="20"/>
        <v/>
      </c>
      <c r="AV52" s="208">
        <f t="shared" si="21"/>
        <v>0.5</v>
      </c>
      <c r="AW52" s="208" t="str">
        <f t="shared" si="22"/>
        <v/>
      </c>
      <c r="AX52" s="208">
        <f t="shared" si="23"/>
        <v>0.25</v>
      </c>
      <c r="AY52" s="208" t="str">
        <f t="shared" si="24"/>
        <v/>
      </c>
      <c r="AZ52" s="235">
        <f t="shared" si="25"/>
        <v>1</v>
      </c>
      <c r="BA52" s="236">
        <f t="shared" si="26"/>
        <v>1</v>
      </c>
      <c r="BB52" s="209" t="str">
        <f t="shared" si="27"/>
        <v/>
      </c>
      <c r="BC52" s="6"/>
      <c r="BD52" s="210" t="str">
        <f t="shared" si="28"/>
        <v/>
      </c>
      <c r="BE52" s="211" t="str">
        <f t="shared" si="30"/>
        <v/>
      </c>
      <c r="BF52" s="18" t="str">
        <f t="shared" si="29"/>
        <v/>
      </c>
    </row>
    <row r="53" ht="14.25" hidden="1" customHeight="1" outlineLevel="1">
      <c r="A53" s="214">
        <v>43.0</v>
      </c>
      <c r="B53" s="216"/>
      <c r="C53" s="205"/>
      <c r="D53" s="6"/>
      <c r="E53" s="230"/>
      <c r="F53" s="216"/>
      <c r="G53" s="231"/>
      <c r="H53" s="232"/>
      <c r="I53" s="233"/>
      <c r="J53" s="224"/>
      <c r="K53" s="189" t="s">
        <v>154</v>
      </c>
      <c r="L53" s="225"/>
      <c r="M53" s="193" t="str">
        <f>IF(L53="","",VLOOKUP(L53,Wirkungsgrade!$M$4:$R$5934,3,FALSE)/100)</f>
        <v/>
      </c>
      <c r="N53" s="199" t="str">
        <f t="shared" si="2"/>
        <v/>
      </c>
      <c r="O53" s="203" t="str">
        <f t="shared" si="3"/>
        <v/>
      </c>
      <c r="P53" s="204"/>
      <c r="Q53" s="205"/>
      <c r="R53" s="206"/>
      <c r="S53" s="207">
        <f t="shared" si="4"/>
        <v>1</v>
      </c>
      <c r="T53" s="208" t="str">
        <f t="shared" si="5"/>
        <v/>
      </c>
      <c r="U53" s="208">
        <f t="shared" si="6"/>
        <v>0.75</v>
      </c>
      <c r="V53" s="208" t="str">
        <f t="shared" si="7"/>
        <v/>
      </c>
      <c r="W53" s="208">
        <f t="shared" si="8"/>
        <v>0.5</v>
      </c>
      <c r="X53" s="208" t="str">
        <f t="shared" si="9"/>
        <v/>
      </c>
      <c r="Y53" s="208">
        <f t="shared" si="10"/>
        <v>0.25</v>
      </c>
      <c r="Z53" s="208" t="str">
        <f t="shared" si="11"/>
        <v/>
      </c>
      <c r="AA53" s="212">
        <f t="shared" si="12"/>
        <v>1</v>
      </c>
      <c r="AB53" s="213">
        <f t="shared" si="13"/>
        <v>1</v>
      </c>
      <c r="AC53" s="217" t="str">
        <f t="shared" si="14"/>
        <v/>
      </c>
      <c r="AD53" s="6"/>
      <c r="AE53" s="215"/>
      <c r="AF53" s="216"/>
      <c r="AG53" s="231"/>
      <c r="AH53" s="232"/>
      <c r="AI53" s="233"/>
      <c r="AJ53" s="224"/>
      <c r="AK53" s="226" t="s">
        <v>154</v>
      </c>
      <c r="AL53" s="225"/>
      <c r="AM53" s="193" t="str">
        <f>IF(AL53="","",VLOOKUP(AL53,Wirkungsgrade!$M$4:$R$5934,6,FALSE)/100)</f>
        <v/>
      </c>
      <c r="AN53" s="218" t="str">
        <f t="shared" si="15"/>
        <v/>
      </c>
      <c r="AO53" s="219" t="str">
        <f t="shared" si="16"/>
        <v/>
      </c>
      <c r="AP53" s="163" t="str">
        <f t="shared" si="1"/>
        <v>-</v>
      </c>
      <c r="AQ53" s="206"/>
      <c r="AR53" s="207">
        <f t="shared" si="17"/>
        <v>1</v>
      </c>
      <c r="AS53" s="208" t="str">
        <f t="shared" si="18"/>
        <v/>
      </c>
      <c r="AT53" s="208">
        <f t="shared" si="19"/>
        <v>0.75</v>
      </c>
      <c r="AU53" s="208" t="str">
        <f t="shared" si="20"/>
        <v/>
      </c>
      <c r="AV53" s="208">
        <f t="shared" si="21"/>
        <v>0.5</v>
      </c>
      <c r="AW53" s="208" t="str">
        <f t="shared" si="22"/>
        <v/>
      </c>
      <c r="AX53" s="208">
        <f t="shared" si="23"/>
        <v>0.25</v>
      </c>
      <c r="AY53" s="208" t="str">
        <f t="shared" si="24"/>
        <v/>
      </c>
      <c r="AZ53" s="235">
        <f t="shared" si="25"/>
        <v>1</v>
      </c>
      <c r="BA53" s="236">
        <f t="shared" si="26"/>
        <v>1</v>
      </c>
      <c r="BB53" s="209" t="str">
        <f t="shared" si="27"/>
        <v/>
      </c>
      <c r="BC53" s="6"/>
      <c r="BD53" s="210" t="str">
        <f t="shared" si="28"/>
        <v/>
      </c>
      <c r="BE53" s="211" t="str">
        <f t="shared" si="30"/>
        <v/>
      </c>
      <c r="BF53" s="18" t="str">
        <f t="shared" si="29"/>
        <v/>
      </c>
    </row>
    <row r="54" ht="14.25" hidden="1" customHeight="1" outlineLevel="1">
      <c r="A54" s="214">
        <v>44.0</v>
      </c>
      <c r="B54" s="216"/>
      <c r="C54" s="205"/>
      <c r="D54" s="6"/>
      <c r="E54" s="230"/>
      <c r="F54" s="216"/>
      <c r="G54" s="231"/>
      <c r="H54" s="232"/>
      <c r="I54" s="233"/>
      <c r="J54" s="224"/>
      <c r="K54" s="189" t="s">
        <v>154</v>
      </c>
      <c r="L54" s="225"/>
      <c r="M54" s="193" t="str">
        <f>IF(L54="","",VLOOKUP(L54,Wirkungsgrade!$M$4:$R$5934,3,FALSE)/100)</f>
        <v/>
      </c>
      <c r="N54" s="199" t="str">
        <f t="shared" si="2"/>
        <v/>
      </c>
      <c r="O54" s="203" t="str">
        <f t="shared" si="3"/>
        <v/>
      </c>
      <c r="P54" s="204"/>
      <c r="Q54" s="205"/>
      <c r="R54" s="206"/>
      <c r="S54" s="207">
        <f t="shared" si="4"/>
        <v>1</v>
      </c>
      <c r="T54" s="208" t="str">
        <f t="shared" si="5"/>
        <v/>
      </c>
      <c r="U54" s="208">
        <f t="shared" si="6"/>
        <v>0.75</v>
      </c>
      <c r="V54" s="208" t="str">
        <f t="shared" si="7"/>
        <v/>
      </c>
      <c r="W54" s="208">
        <f t="shared" si="8"/>
        <v>0.5</v>
      </c>
      <c r="X54" s="208" t="str">
        <f t="shared" si="9"/>
        <v/>
      </c>
      <c r="Y54" s="208">
        <f t="shared" si="10"/>
        <v>0.25</v>
      </c>
      <c r="Z54" s="208" t="str">
        <f t="shared" si="11"/>
        <v/>
      </c>
      <c r="AA54" s="212">
        <f t="shared" si="12"/>
        <v>1</v>
      </c>
      <c r="AB54" s="213">
        <f t="shared" si="13"/>
        <v>1</v>
      </c>
      <c r="AC54" s="217" t="str">
        <f t="shared" si="14"/>
        <v/>
      </c>
      <c r="AD54" s="6"/>
      <c r="AE54" s="215"/>
      <c r="AF54" s="216"/>
      <c r="AG54" s="231"/>
      <c r="AH54" s="232"/>
      <c r="AI54" s="233"/>
      <c r="AJ54" s="224"/>
      <c r="AK54" s="226" t="s">
        <v>154</v>
      </c>
      <c r="AL54" s="225"/>
      <c r="AM54" s="193" t="str">
        <f>IF(AL54="","",VLOOKUP(AL54,Wirkungsgrade!$M$4:$R$5934,6,FALSE)/100)</f>
        <v/>
      </c>
      <c r="AN54" s="218" t="str">
        <f t="shared" si="15"/>
        <v/>
      </c>
      <c r="AO54" s="219" t="str">
        <f t="shared" si="16"/>
        <v/>
      </c>
      <c r="AP54" s="163" t="str">
        <f t="shared" si="1"/>
        <v>-</v>
      </c>
      <c r="AQ54" s="206"/>
      <c r="AR54" s="207">
        <f t="shared" si="17"/>
        <v>1</v>
      </c>
      <c r="AS54" s="208" t="str">
        <f t="shared" si="18"/>
        <v/>
      </c>
      <c r="AT54" s="208">
        <f t="shared" si="19"/>
        <v>0.75</v>
      </c>
      <c r="AU54" s="208" t="str">
        <f t="shared" si="20"/>
        <v/>
      </c>
      <c r="AV54" s="208">
        <f t="shared" si="21"/>
        <v>0.5</v>
      </c>
      <c r="AW54" s="208" t="str">
        <f t="shared" si="22"/>
        <v/>
      </c>
      <c r="AX54" s="208">
        <f t="shared" si="23"/>
        <v>0.25</v>
      </c>
      <c r="AY54" s="208" t="str">
        <f t="shared" si="24"/>
        <v/>
      </c>
      <c r="AZ54" s="235">
        <f t="shared" si="25"/>
        <v>1</v>
      </c>
      <c r="BA54" s="236">
        <f t="shared" si="26"/>
        <v>1</v>
      </c>
      <c r="BB54" s="209" t="str">
        <f t="shared" si="27"/>
        <v/>
      </c>
      <c r="BC54" s="6"/>
      <c r="BD54" s="210" t="str">
        <f t="shared" si="28"/>
        <v/>
      </c>
      <c r="BE54" s="211" t="str">
        <f t="shared" si="30"/>
        <v/>
      </c>
      <c r="BF54" s="18" t="str">
        <f t="shared" si="29"/>
        <v/>
      </c>
    </row>
    <row r="55" ht="14.25" hidden="1" customHeight="1" outlineLevel="1">
      <c r="A55" s="214">
        <v>45.0</v>
      </c>
      <c r="B55" s="216"/>
      <c r="C55" s="205"/>
      <c r="D55" s="6"/>
      <c r="E55" s="230"/>
      <c r="F55" s="216"/>
      <c r="G55" s="231"/>
      <c r="H55" s="232"/>
      <c r="I55" s="233"/>
      <c r="J55" s="224"/>
      <c r="K55" s="189" t="s">
        <v>154</v>
      </c>
      <c r="L55" s="225"/>
      <c r="M55" s="193" t="str">
        <f>IF(L55="","",VLOOKUP(L55,Wirkungsgrade!$M$4:$R$5934,3,FALSE)/100)</f>
        <v/>
      </c>
      <c r="N55" s="199" t="str">
        <f t="shared" si="2"/>
        <v/>
      </c>
      <c r="O55" s="203" t="str">
        <f t="shared" si="3"/>
        <v/>
      </c>
      <c r="P55" s="204"/>
      <c r="Q55" s="205"/>
      <c r="R55" s="206"/>
      <c r="S55" s="207">
        <f t="shared" si="4"/>
        <v>1</v>
      </c>
      <c r="T55" s="208" t="str">
        <f t="shared" si="5"/>
        <v/>
      </c>
      <c r="U55" s="208">
        <f t="shared" si="6"/>
        <v>0.75</v>
      </c>
      <c r="V55" s="208" t="str">
        <f t="shared" si="7"/>
        <v/>
      </c>
      <c r="W55" s="208">
        <f t="shared" si="8"/>
        <v>0.5</v>
      </c>
      <c r="X55" s="208" t="str">
        <f t="shared" si="9"/>
        <v/>
      </c>
      <c r="Y55" s="208">
        <f t="shared" si="10"/>
        <v>0.25</v>
      </c>
      <c r="Z55" s="208" t="str">
        <f t="shared" si="11"/>
        <v/>
      </c>
      <c r="AA55" s="212">
        <f t="shared" si="12"/>
        <v>1</v>
      </c>
      <c r="AB55" s="213">
        <f t="shared" si="13"/>
        <v>1</v>
      </c>
      <c r="AC55" s="217" t="str">
        <f t="shared" si="14"/>
        <v/>
      </c>
      <c r="AD55" s="6"/>
      <c r="AE55" s="215"/>
      <c r="AF55" s="216"/>
      <c r="AG55" s="231"/>
      <c r="AH55" s="232"/>
      <c r="AI55" s="233"/>
      <c r="AJ55" s="224"/>
      <c r="AK55" s="226" t="s">
        <v>154</v>
      </c>
      <c r="AL55" s="225"/>
      <c r="AM55" s="193" t="str">
        <f>IF(AL55="","",VLOOKUP(AL55,Wirkungsgrade!$M$4:$R$5934,6,FALSE)/100)</f>
        <v/>
      </c>
      <c r="AN55" s="218" t="str">
        <f t="shared" si="15"/>
        <v/>
      </c>
      <c r="AO55" s="219" t="str">
        <f t="shared" si="16"/>
        <v/>
      </c>
      <c r="AP55" s="163" t="str">
        <f t="shared" si="1"/>
        <v>-</v>
      </c>
      <c r="AQ55" s="206"/>
      <c r="AR55" s="207">
        <f t="shared" si="17"/>
        <v>1</v>
      </c>
      <c r="AS55" s="208" t="str">
        <f t="shared" si="18"/>
        <v/>
      </c>
      <c r="AT55" s="208">
        <f t="shared" si="19"/>
        <v>0.75</v>
      </c>
      <c r="AU55" s="208" t="str">
        <f t="shared" si="20"/>
        <v/>
      </c>
      <c r="AV55" s="208">
        <f t="shared" si="21"/>
        <v>0.5</v>
      </c>
      <c r="AW55" s="208" t="str">
        <f t="shared" si="22"/>
        <v/>
      </c>
      <c r="AX55" s="208">
        <f t="shared" si="23"/>
        <v>0.25</v>
      </c>
      <c r="AY55" s="208" t="str">
        <f t="shared" si="24"/>
        <v/>
      </c>
      <c r="AZ55" s="235">
        <f t="shared" si="25"/>
        <v>1</v>
      </c>
      <c r="BA55" s="236">
        <f t="shared" si="26"/>
        <v>1</v>
      </c>
      <c r="BB55" s="209" t="str">
        <f t="shared" si="27"/>
        <v/>
      </c>
      <c r="BC55" s="6"/>
      <c r="BD55" s="210" t="str">
        <f t="shared" si="28"/>
        <v/>
      </c>
      <c r="BE55" s="211" t="str">
        <f t="shared" si="30"/>
        <v/>
      </c>
      <c r="BF55" s="18" t="str">
        <f t="shared" si="29"/>
        <v/>
      </c>
    </row>
    <row r="56" ht="14.25" hidden="1" customHeight="1" outlineLevel="1">
      <c r="A56" s="214">
        <v>46.0</v>
      </c>
      <c r="B56" s="216"/>
      <c r="C56" s="205"/>
      <c r="D56" s="6"/>
      <c r="E56" s="230"/>
      <c r="F56" s="216"/>
      <c r="G56" s="231"/>
      <c r="H56" s="232"/>
      <c r="I56" s="233"/>
      <c r="J56" s="224"/>
      <c r="K56" s="189" t="s">
        <v>154</v>
      </c>
      <c r="L56" s="225"/>
      <c r="M56" s="193" t="str">
        <f>IF(L56="","",VLOOKUP(L56,Wirkungsgrade!$M$4:$R$5934,3,FALSE)/100)</f>
        <v/>
      </c>
      <c r="N56" s="199" t="str">
        <f t="shared" si="2"/>
        <v/>
      </c>
      <c r="O56" s="203" t="str">
        <f t="shared" si="3"/>
        <v/>
      </c>
      <c r="P56" s="204"/>
      <c r="Q56" s="205"/>
      <c r="R56" s="206"/>
      <c r="S56" s="207">
        <f t="shared" si="4"/>
        <v>1</v>
      </c>
      <c r="T56" s="208" t="str">
        <f t="shared" si="5"/>
        <v/>
      </c>
      <c r="U56" s="208">
        <f t="shared" si="6"/>
        <v>0.75</v>
      </c>
      <c r="V56" s="208" t="str">
        <f t="shared" si="7"/>
        <v/>
      </c>
      <c r="W56" s="208">
        <f t="shared" si="8"/>
        <v>0.5</v>
      </c>
      <c r="X56" s="208" t="str">
        <f t="shared" si="9"/>
        <v/>
      </c>
      <c r="Y56" s="208">
        <f t="shared" si="10"/>
        <v>0.25</v>
      </c>
      <c r="Z56" s="208" t="str">
        <f t="shared" si="11"/>
        <v/>
      </c>
      <c r="AA56" s="212">
        <f t="shared" si="12"/>
        <v>1</v>
      </c>
      <c r="AB56" s="213">
        <f t="shared" si="13"/>
        <v>1</v>
      </c>
      <c r="AC56" s="217" t="str">
        <f t="shared" si="14"/>
        <v/>
      </c>
      <c r="AD56" s="6"/>
      <c r="AE56" s="215"/>
      <c r="AF56" s="216"/>
      <c r="AG56" s="231"/>
      <c r="AH56" s="232"/>
      <c r="AI56" s="233"/>
      <c r="AJ56" s="224"/>
      <c r="AK56" s="226" t="s">
        <v>154</v>
      </c>
      <c r="AL56" s="225"/>
      <c r="AM56" s="193" t="str">
        <f>IF(AL56="","",VLOOKUP(AL56,Wirkungsgrade!$M$4:$R$5934,6,FALSE)/100)</f>
        <v/>
      </c>
      <c r="AN56" s="218" t="str">
        <f t="shared" si="15"/>
        <v/>
      </c>
      <c r="AO56" s="219" t="str">
        <f t="shared" si="16"/>
        <v/>
      </c>
      <c r="AP56" s="163" t="str">
        <f t="shared" si="1"/>
        <v>-</v>
      </c>
      <c r="AQ56" s="206"/>
      <c r="AR56" s="207">
        <f t="shared" si="17"/>
        <v>1</v>
      </c>
      <c r="AS56" s="208" t="str">
        <f t="shared" si="18"/>
        <v/>
      </c>
      <c r="AT56" s="208">
        <f t="shared" si="19"/>
        <v>0.75</v>
      </c>
      <c r="AU56" s="208" t="str">
        <f t="shared" si="20"/>
        <v/>
      </c>
      <c r="AV56" s="208">
        <f t="shared" si="21"/>
        <v>0.5</v>
      </c>
      <c r="AW56" s="208" t="str">
        <f t="shared" si="22"/>
        <v/>
      </c>
      <c r="AX56" s="208">
        <f t="shared" si="23"/>
        <v>0.25</v>
      </c>
      <c r="AY56" s="208" t="str">
        <f t="shared" si="24"/>
        <v/>
      </c>
      <c r="AZ56" s="235">
        <f t="shared" si="25"/>
        <v>1</v>
      </c>
      <c r="BA56" s="236">
        <f t="shared" si="26"/>
        <v>1</v>
      </c>
      <c r="BB56" s="209" t="str">
        <f t="shared" si="27"/>
        <v/>
      </c>
      <c r="BC56" s="6"/>
      <c r="BD56" s="210" t="str">
        <f t="shared" si="28"/>
        <v/>
      </c>
      <c r="BE56" s="211" t="str">
        <f t="shared" si="30"/>
        <v/>
      </c>
      <c r="BF56" s="18" t="str">
        <f t="shared" si="29"/>
        <v/>
      </c>
    </row>
    <row r="57" ht="14.25" hidden="1" customHeight="1" outlineLevel="1">
      <c r="A57" s="214">
        <v>47.0</v>
      </c>
      <c r="B57" s="216"/>
      <c r="C57" s="205"/>
      <c r="D57" s="6"/>
      <c r="E57" s="230"/>
      <c r="F57" s="216"/>
      <c r="G57" s="231"/>
      <c r="H57" s="232"/>
      <c r="I57" s="233"/>
      <c r="J57" s="224"/>
      <c r="K57" s="189" t="s">
        <v>154</v>
      </c>
      <c r="L57" s="225"/>
      <c r="M57" s="193" t="str">
        <f>IF(L57="","",VLOOKUP(L57,Wirkungsgrade!$M$4:$R$5934,3,FALSE)/100)</f>
        <v/>
      </c>
      <c r="N57" s="199" t="str">
        <f t="shared" si="2"/>
        <v/>
      </c>
      <c r="O57" s="203" t="str">
        <f t="shared" si="3"/>
        <v/>
      </c>
      <c r="P57" s="204"/>
      <c r="Q57" s="205"/>
      <c r="R57" s="206"/>
      <c r="S57" s="207">
        <f t="shared" si="4"/>
        <v>1</v>
      </c>
      <c r="T57" s="208" t="str">
        <f t="shared" si="5"/>
        <v/>
      </c>
      <c r="U57" s="208">
        <f t="shared" si="6"/>
        <v>0.75</v>
      </c>
      <c r="V57" s="208" t="str">
        <f t="shared" si="7"/>
        <v/>
      </c>
      <c r="W57" s="208">
        <f t="shared" si="8"/>
        <v>0.5</v>
      </c>
      <c r="X57" s="208" t="str">
        <f t="shared" si="9"/>
        <v/>
      </c>
      <c r="Y57" s="208">
        <f t="shared" si="10"/>
        <v>0.25</v>
      </c>
      <c r="Z57" s="208" t="str">
        <f t="shared" si="11"/>
        <v/>
      </c>
      <c r="AA57" s="212">
        <f t="shared" si="12"/>
        <v>1</v>
      </c>
      <c r="AB57" s="213">
        <f t="shared" si="13"/>
        <v>1</v>
      </c>
      <c r="AC57" s="217" t="str">
        <f t="shared" si="14"/>
        <v/>
      </c>
      <c r="AD57" s="6"/>
      <c r="AE57" s="215"/>
      <c r="AF57" s="216"/>
      <c r="AG57" s="231"/>
      <c r="AH57" s="232"/>
      <c r="AI57" s="233"/>
      <c r="AJ57" s="224"/>
      <c r="AK57" s="226" t="s">
        <v>154</v>
      </c>
      <c r="AL57" s="225"/>
      <c r="AM57" s="193" t="str">
        <f>IF(AL57="","",VLOOKUP(AL57,Wirkungsgrade!$M$4:$R$5934,6,FALSE)/100)</f>
        <v/>
      </c>
      <c r="AN57" s="218" t="str">
        <f t="shared" si="15"/>
        <v/>
      </c>
      <c r="AO57" s="219" t="str">
        <f t="shared" si="16"/>
        <v/>
      </c>
      <c r="AP57" s="163" t="str">
        <f t="shared" si="1"/>
        <v>-</v>
      </c>
      <c r="AQ57" s="206"/>
      <c r="AR57" s="207">
        <f t="shared" si="17"/>
        <v>1</v>
      </c>
      <c r="AS57" s="208" t="str">
        <f t="shared" si="18"/>
        <v/>
      </c>
      <c r="AT57" s="208">
        <f t="shared" si="19"/>
        <v>0.75</v>
      </c>
      <c r="AU57" s="208" t="str">
        <f t="shared" si="20"/>
        <v/>
      </c>
      <c r="AV57" s="208">
        <f t="shared" si="21"/>
        <v>0.5</v>
      </c>
      <c r="AW57" s="208" t="str">
        <f t="shared" si="22"/>
        <v/>
      </c>
      <c r="AX57" s="208">
        <f t="shared" si="23"/>
        <v>0.25</v>
      </c>
      <c r="AY57" s="208" t="str">
        <f t="shared" si="24"/>
        <v/>
      </c>
      <c r="AZ57" s="235">
        <f t="shared" si="25"/>
        <v>1</v>
      </c>
      <c r="BA57" s="236">
        <f t="shared" si="26"/>
        <v>1</v>
      </c>
      <c r="BB57" s="209" t="str">
        <f t="shared" si="27"/>
        <v/>
      </c>
      <c r="BC57" s="6"/>
      <c r="BD57" s="210" t="str">
        <f t="shared" si="28"/>
        <v/>
      </c>
      <c r="BE57" s="211" t="str">
        <f t="shared" si="30"/>
        <v/>
      </c>
      <c r="BF57" s="18" t="str">
        <f t="shared" si="29"/>
        <v/>
      </c>
    </row>
    <row r="58" ht="14.25" hidden="1" customHeight="1" outlineLevel="1">
      <c r="A58" s="214">
        <v>48.0</v>
      </c>
      <c r="B58" s="216"/>
      <c r="C58" s="205"/>
      <c r="D58" s="6"/>
      <c r="E58" s="230"/>
      <c r="F58" s="216"/>
      <c r="G58" s="231"/>
      <c r="H58" s="232"/>
      <c r="I58" s="233"/>
      <c r="J58" s="224"/>
      <c r="K58" s="189" t="s">
        <v>154</v>
      </c>
      <c r="L58" s="225"/>
      <c r="M58" s="193" t="str">
        <f>IF(L58="","",VLOOKUP(L58,Wirkungsgrade!$M$4:$R$5934,3,FALSE)/100)</f>
        <v/>
      </c>
      <c r="N58" s="199" t="str">
        <f t="shared" si="2"/>
        <v/>
      </c>
      <c r="O58" s="203" t="str">
        <f t="shared" si="3"/>
        <v/>
      </c>
      <c r="P58" s="204"/>
      <c r="Q58" s="205"/>
      <c r="R58" s="206"/>
      <c r="S58" s="207">
        <f t="shared" si="4"/>
        <v>1</v>
      </c>
      <c r="T58" s="208" t="str">
        <f t="shared" si="5"/>
        <v/>
      </c>
      <c r="U58" s="208">
        <f t="shared" si="6"/>
        <v>0.75</v>
      </c>
      <c r="V58" s="208" t="str">
        <f t="shared" si="7"/>
        <v/>
      </c>
      <c r="W58" s="208">
        <f t="shared" si="8"/>
        <v>0.5</v>
      </c>
      <c r="X58" s="208" t="str">
        <f t="shared" si="9"/>
        <v/>
      </c>
      <c r="Y58" s="208">
        <f t="shared" si="10"/>
        <v>0.25</v>
      </c>
      <c r="Z58" s="208" t="str">
        <f t="shared" si="11"/>
        <v/>
      </c>
      <c r="AA58" s="212">
        <f t="shared" si="12"/>
        <v>1</v>
      </c>
      <c r="AB58" s="213">
        <f t="shared" si="13"/>
        <v>1</v>
      </c>
      <c r="AC58" s="217" t="str">
        <f t="shared" si="14"/>
        <v/>
      </c>
      <c r="AD58" s="6"/>
      <c r="AE58" s="215"/>
      <c r="AF58" s="216"/>
      <c r="AG58" s="231"/>
      <c r="AH58" s="232"/>
      <c r="AI58" s="233"/>
      <c r="AJ58" s="224"/>
      <c r="AK58" s="226" t="s">
        <v>154</v>
      </c>
      <c r="AL58" s="225"/>
      <c r="AM58" s="193" t="str">
        <f>IF(AL58="","",VLOOKUP(AL58,Wirkungsgrade!$M$4:$R$5934,6,FALSE)/100)</f>
        <v/>
      </c>
      <c r="AN58" s="218" t="str">
        <f t="shared" si="15"/>
        <v/>
      </c>
      <c r="AO58" s="219" t="str">
        <f t="shared" si="16"/>
        <v/>
      </c>
      <c r="AP58" s="163" t="str">
        <f t="shared" si="1"/>
        <v>-</v>
      </c>
      <c r="AQ58" s="206"/>
      <c r="AR58" s="207">
        <f t="shared" si="17"/>
        <v>1</v>
      </c>
      <c r="AS58" s="208" t="str">
        <f t="shared" si="18"/>
        <v/>
      </c>
      <c r="AT58" s="208">
        <f t="shared" si="19"/>
        <v>0.75</v>
      </c>
      <c r="AU58" s="208" t="str">
        <f t="shared" si="20"/>
        <v/>
      </c>
      <c r="AV58" s="208">
        <f t="shared" si="21"/>
        <v>0.5</v>
      </c>
      <c r="AW58" s="208" t="str">
        <f t="shared" si="22"/>
        <v/>
      </c>
      <c r="AX58" s="208">
        <f t="shared" si="23"/>
        <v>0.25</v>
      </c>
      <c r="AY58" s="208" t="str">
        <f t="shared" si="24"/>
        <v/>
      </c>
      <c r="AZ58" s="235">
        <f t="shared" si="25"/>
        <v>1</v>
      </c>
      <c r="BA58" s="236">
        <f t="shared" si="26"/>
        <v>1</v>
      </c>
      <c r="BB58" s="209" t="str">
        <f t="shared" si="27"/>
        <v/>
      </c>
      <c r="BC58" s="6"/>
      <c r="BD58" s="210" t="str">
        <f t="shared" si="28"/>
        <v/>
      </c>
      <c r="BE58" s="211" t="str">
        <f t="shared" si="30"/>
        <v/>
      </c>
      <c r="BF58" s="18" t="str">
        <f t="shared" si="29"/>
        <v/>
      </c>
    </row>
    <row r="59" ht="14.25" hidden="1" customHeight="1" outlineLevel="1">
      <c r="A59" s="214">
        <v>49.0</v>
      </c>
      <c r="B59" s="216"/>
      <c r="C59" s="205"/>
      <c r="D59" s="6"/>
      <c r="E59" s="230"/>
      <c r="F59" s="216"/>
      <c r="G59" s="231"/>
      <c r="H59" s="232"/>
      <c r="I59" s="233"/>
      <c r="J59" s="224"/>
      <c r="K59" s="189" t="s">
        <v>154</v>
      </c>
      <c r="L59" s="225"/>
      <c r="M59" s="193" t="str">
        <f>IF(L59="","",VLOOKUP(L59,Wirkungsgrade!$M$4:$R$5934,3,FALSE)/100)</f>
        <v/>
      </c>
      <c r="N59" s="199" t="str">
        <f t="shared" si="2"/>
        <v/>
      </c>
      <c r="O59" s="203" t="str">
        <f t="shared" si="3"/>
        <v/>
      </c>
      <c r="P59" s="204"/>
      <c r="Q59" s="205"/>
      <c r="R59" s="206"/>
      <c r="S59" s="207">
        <f t="shared" si="4"/>
        <v>1</v>
      </c>
      <c r="T59" s="208" t="str">
        <f t="shared" si="5"/>
        <v/>
      </c>
      <c r="U59" s="208">
        <f t="shared" si="6"/>
        <v>0.75</v>
      </c>
      <c r="V59" s="208" t="str">
        <f t="shared" si="7"/>
        <v/>
      </c>
      <c r="W59" s="208">
        <f t="shared" si="8"/>
        <v>0.5</v>
      </c>
      <c r="X59" s="208" t="str">
        <f t="shared" si="9"/>
        <v/>
      </c>
      <c r="Y59" s="208">
        <f t="shared" si="10"/>
        <v>0.25</v>
      </c>
      <c r="Z59" s="208" t="str">
        <f t="shared" si="11"/>
        <v/>
      </c>
      <c r="AA59" s="212">
        <f t="shared" si="12"/>
        <v>1</v>
      </c>
      <c r="AB59" s="213">
        <f t="shared" si="13"/>
        <v>1</v>
      </c>
      <c r="AC59" s="217" t="str">
        <f t="shared" si="14"/>
        <v/>
      </c>
      <c r="AD59" s="6"/>
      <c r="AE59" s="215"/>
      <c r="AF59" s="216"/>
      <c r="AG59" s="231"/>
      <c r="AH59" s="232"/>
      <c r="AI59" s="233"/>
      <c r="AJ59" s="224"/>
      <c r="AK59" s="226" t="s">
        <v>154</v>
      </c>
      <c r="AL59" s="225"/>
      <c r="AM59" s="193" t="str">
        <f>IF(AL59="","",VLOOKUP(AL59,Wirkungsgrade!$M$4:$R$5934,6,FALSE)/100)</f>
        <v/>
      </c>
      <c r="AN59" s="218" t="str">
        <f t="shared" si="15"/>
        <v/>
      </c>
      <c r="AO59" s="219" t="str">
        <f t="shared" si="16"/>
        <v/>
      </c>
      <c r="AP59" s="163" t="str">
        <f t="shared" si="1"/>
        <v>-</v>
      </c>
      <c r="AQ59" s="206"/>
      <c r="AR59" s="207">
        <f t="shared" si="17"/>
        <v>1</v>
      </c>
      <c r="AS59" s="208" t="str">
        <f t="shared" si="18"/>
        <v/>
      </c>
      <c r="AT59" s="208">
        <f t="shared" si="19"/>
        <v>0.75</v>
      </c>
      <c r="AU59" s="208" t="str">
        <f t="shared" si="20"/>
        <v/>
      </c>
      <c r="AV59" s="208">
        <f t="shared" si="21"/>
        <v>0.5</v>
      </c>
      <c r="AW59" s="208" t="str">
        <f t="shared" si="22"/>
        <v/>
      </c>
      <c r="AX59" s="208">
        <f t="shared" si="23"/>
        <v>0.25</v>
      </c>
      <c r="AY59" s="208" t="str">
        <f t="shared" si="24"/>
        <v/>
      </c>
      <c r="AZ59" s="235">
        <f t="shared" si="25"/>
        <v>1</v>
      </c>
      <c r="BA59" s="236">
        <f t="shared" si="26"/>
        <v>1</v>
      </c>
      <c r="BB59" s="209" t="str">
        <f t="shared" si="27"/>
        <v/>
      </c>
      <c r="BC59" s="6"/>
      <c r="BD59" s="210" t="str">
        <f t="shared" si="28"/>
        <v/>
      </c>
      <c r="BE59" s="211" t="str">
        <f t="shared" si="30"/>
        <v/>
      </c>
      <c r="BF59" s="18" t="str">
        <f t="shared" si="29"/>
        <v/>
      </c>
    </row>
    <row r="60" ht="14.25" hidden="1" customHeight="1" outlineLevel="1">
      <c r="A60" s="214">
        <v>50.0</v>
      </c>
      <c r="B60" s="216"/>
      <c r="C60" s="205"/>
      <c r="D60" s="6"/>
      <c r="E60" s="230"/>
      <c r="F60" s="216"/>
      <c r="G60" s="231"/>
      <c r="H60" s="232"/>
      <c r="I60" s="233"/>
      <c r="J60" s="224"/>
      <c r="K60" s="189" t="s">
        <v>154</v>
      </c>
      <c r="L60" s="225"/>
      <c r="M60" s="193" t="str">
        <f>IF(L60="","",VLOOKUP(L60,Wirkungsgrade!$M$4:$R$5934,3,FALSE)/100)</f>
        <v/>
      </c>
      <c r="N60" s="199" t="str">
        <f t="shared" si="2"/>
        <v/>
      </c>
      <c r="O60" s="203" t="str">
        <f t="shared" si="3"/>
        <v/>
      </c>
      <c r="P60" s="204"/>
      <c r="Q60" s="205"/>
      <c r="R60" s="206"/>
      <c r="S60" s="207">
        <f t="shared" si="4"/>
        <v>1</v>
      </c>
      <c r="T60" s="208" t="str">
        <f t="shared" si="5"/>
        <v/>
      </c>
      <c r="U60" s="208">
        <f t="shared" si="6"/>
        <v>0.75</v>
      </c>
      <c r="V60" s="208" t="str">
        <f t="shared" si="7"/>
        <v/>
      </c>
      <c r="W60" s="208">
        <f t="shared" si="8"/>
        <v>0.5</v>
      </c>
      <c r="X60" s="208" t="str">
        <f t="shared" si="9"/>
        <v/>
      </c>
      <c r="Y60" s="208">
        <f t="shared" si="10"/>
        <v>0.25</v>
      </c>
      <c r="Z60" s="208" t="str">
        <f t="shared" si="11"/>
        <v/>
      </c>
      <c r="AA60" s="212">
        <f t="shared" si="12"/>
        <v>1</v>
      </c>
      <c r="AB60" s="213">
        <f t="shared" si="13"/>
        <v>1</v>
      </c>
      <c r="AC60" s="217" t="str">
        <f t="shared" si="14"/>
        <v/>
      </c>
      <c r="AD60" s="6"/>
      <c r="AE60" s="215"/>
      <c r="AF60" s="216"/>
      <c r="AG60" s="231"/>
      <c r="AH60" s="232"/>
      <c r="AI60" s="233"/>
      <c r="AJ60" s="224"/>
      <c r="AK60" s="226" t="s">
        <v>154</v>
      </c>
      <c r="AL60" s="225"/>
      <c r="AM60" s="193" t="str">
        <f>IF(AL60="","",VLOOKUP(AL60,Wirkungsgrade!$M$4:$R$5934,6,FALSE)/100)</f>
        <v/>
      </c>
      <c r="AN60" s="218" t="str">
        <f t="shared" si="15"/>
        <v/>
      </c>
      <c r="AO60" s="219" t="str">
        <f t="shared" si="16"/>
        <v/>
      </c>
      <c r="AP60" s="163" t="str">
        <f t="shared" si="1"/>
        <v>-</v>
      </c>
      <c r="AQ60" s="206"/>
      <c r="AR60" s="207">
        <f t="shared" si="17"/>
        <v>1</v>
      </c>
      <c r="AS60" s="208" t="str">
        <f t="shared" si="18"/>
        <v/>
      </c>
      <c r="AT60" s="208">
        <f t="shared" si="19"/>
        <v>0.75</v>
      </c>
      <c r="AU60" s="208" t="str">
        <f t="shared" si="20"/>
        <v/>
      </c>
      <c r="AV60" s="208">
        <f t="shared" si="21"/>
        <v>0.5</v>
      </c>
      <c r="AW60" s="208" t="str">
        <f t="shared" si="22"/>
        <v/>
      </c>
      <c r="AX60" s="208">
        <f t="shared" si="23"/>
        <v>0.25</v>
      </c>
      <c r="AY60" s="208" t="str">
        <f t="shared" si="24"/>
        <v/>
      </c>
      <c r="AZ60" s="235">
        <f t="shared" si="25"/>
        <v>1</v>
      </c>
      <c r="BA60" s="236">
        <f t="shared" si="26"/>
        <v>1</v>
      </c>
      <c r="BB60" s="209" t="str">
        <f t="shared" si="27"/>
        <v/>
      </c>
      <c r="BC60" s="6"/>
      <c r="BD60" s="210" t="str">
        <f t="shared" si="28"/>
        <v/>
      </c>
      <c r="BE60" s="211" t="str">
        <f t="shared" si="30"/>
        <v/>
      </c>
      <c r="BF60" s="18" t="str">
        <f t="shared" si="29"/>
        <v/>
      </c>
    </row>
    <row r="61" ht="14.25" customHeight="1" collapsed="1">
      <c r="A61" s="275"/>
      <c r="B61" s="276"/>
      <c r="C61" s="277"/>
      <c r="D61" s="6"/>
      <c r="E61" s="278"/>
      <c r="F61" s="279"/>
      <c r="G61" s="280"/>
      <c r="H61" s="281"/>
      <c r="I61" s="282"/>
      <c r="J61" s="283"/>
      <c r="K61" s="280"/>
      <c r="L61" s="281"/>
      <c r="M61" s="282"/>
      <c r="N61" s="284">
        <f t="shared" ref="N61:O61" si="31">SUM(N11:N60)</f>
        <v>0</v>
      </c>
      <c r="O61" s="285">
        <f t="shared" si="31"/>
        <v>0</v>
      </c>
      <c r="P61" s="278"/>
      <c r="Q61" s="286"/>
      <c r="R61" s="287"/>
      <c r="S61" s="287"/>
      <c r="T61" s="287"/>
      <c r="U61" s="287"/>
      <c r="V61" s="287"/>
      <c r="W61" s="287"/>
      <c r="X61" s="287"/>
      <c r="Y61" s="287"/>
      <c r="Z61" s="287"/>
      <c r="AA61" s="287"/>
      <c r="AB61" s="288"/>
      <c r="AC61" s="289">
        <f>SUM(AC11:AC60)</f>
        <v>0</v>
      </c>
      <c r="AD61" s="6"/>
      <c r="AE61" s="290"/>
      <c r="AF61" s="291"/>
      <c r="AG61" s="292"/>
      <c r="AH61" s="293"/>
      <c r="AI61" s="294"/>
      <c r="AJ61" s="295"/>
      <c r="AK61" s="292"/>
      <c r="AL61" s="296"/>
      <c r="AM61" s="294"/>
      <c r="AN61" s="297">
        <f>SUM(AN11:AN60)</f>
        <v>0</v>
      </c>
      <c r="AO61" s="298"/>
      <c r="AP61" s="299"/>
      <c r="AQ61" s="300"/>
      <c r="AR61" s="300"/>
      <c r="AS61" s="300"/>
      <c r="AT61" s="300"/>
      <c r="AU61" s="300"/>
      <c r="AV61" s="300"/>
      <c r="AW61" s="300"/>
      <c r="AX61" s="300"/>
      <c r="AY61" s="300"/>
      <c r="AZ61" s="300"/>
      <c r="BA61" s="301"/>
      <c r="BB61" s="302">
        <f>SUM(BB11:BB60)</f>
        <v>0</v>
      </c>
      <c r="BC61" s="6"/>
      <c r="BD61" s="303">
        <f>SUM(BD11:BD60)</f>
        <v>0</v>
      </c>
      <c r="BE61" s="304"/>
      <c r="BF61" s="6"/>
    </row>
    <row r="62" ht="14.25" customHeight="1">
      <c r="A62" s="6"/>
      <c r="B62" s="6"/>
      <c r="C62" s="6"/>
      <c r="D62" s="6"/>
      <c r="E62" s="6"/>
      <c r="F62" s="6"/>
      <c r="G62" s="305"/>
      <c r="H62" s="305"/>
      <c r="I62" s="305"/>
      <c r="J62" s="305"/>
      <c r="K62" s="305"/>
      <c r="L62" s="305"/>
      <c r="M62" s="305"/>
      <c r="N62" s="305"/>
      <c r="O62" s="305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305"/>
      <c r="AH62" s="305"/>
      <c r="AI62" s="305"/>
      <c r="AJ62" s="305"/>
      <c r="AK62" s="305"/>
      <c r="AL62" s="305"/>
      <c r="AM62" s="305"/>
      <c r="AN62" s="305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</row>
    <row r="63" ht="14.2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55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</row>
    <row r="64" ht="14.2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</row>
    <row r="65" ht="14.25" customHeight="1">
      <c r="A65" s="6"/>
      <c r="B65" s="6"/>
      <c r="C65" s="6"/>
      <c r="D65" s="6"/>
      <c r="E65" s="6"/>
      <c r="F65" s="6"/>
      <c r="G65" s="305"/>
      <c r="H65" s="305"/>
      <c r="I65" s="305"/>
      <c r="J65" s="305"/>
      <c r="K65" s="305"/>
      <c r="L65" s="305"/>
      <c r="M65" s="305"/>
      <c r="N65" s="305"/>
      <c r="O65" s="305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305"/>
      <c r="AH65" s="305"/>
      <c r="AI65" s="305"/>
      <c r="AJ65" s="305"/>
      <c r="AK65" s="305"/>
      <c r="AL65" s="305"/>
      <c r="AM65" s="305"/>
      <c r="AN65" s="305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</row>
    <row r="66" ht="14.2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</row>
    <row r="67" ht="14.2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</row>
    <row r="68" ht="14.25" customHeight="1">
      <c r="A68" s="6"/>
      <c r="B68" s="6"/>
      <c r="C68" s="6"/>
      <c r="D68" s="6"/>
      <c r="E68" s="6"/>
      <c r="F68" s="6"/>
      <c r="G68" s="305"/>
      <c r="H68" s="305"/>
      <c r="I68" s="305"/>
      <c r="J68" s="305"/>
      <c r="K68" s="305"/>
      <c r="L68" s="305"/>
      <c r="M68" s="305"/>
      <c r="N68" s="305"/>
      <c r="O68" s="305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305"/>
      <c r="AH68" s="305"/>
      <c r="AI68" s="305"/>
      <c r="AJ68" s="305"/>
      <c r="AK68" s="305"/>
      <c r="AL68" s="305"/>
      <c r="AM68" s="305"/>
      <c r="AN68" s="305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</row>
    <row r="69" ht="14.2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</row>
    <row r="70" ht="14.2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</row>
    <row r="71" ht="14.2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</row>
    <row r="72" ht="14.2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</row>
    <row r="73" ht="14.2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</row>
    <row r="74" ht="14.2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</row>
    <row r="75" ht="14.2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</row>
    <row r="76" ht="14.2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</row>
    <row r="77" ht="14.2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</row>
    <row r="78" ht="14.2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</row>
    <row r="79" ht="14.2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</row>
    <row r="80" ht="14.2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</row>
    <row r="81" ht="14.2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</row>
    <row r="82" ht="14.2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</row>
    <row r="83" ht="14.2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</row>
    <row r="84" ht="14.2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</row>
    <row r="85" ht="14.2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</row>
    <row r="86" ht="14.2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</row>
    <row r="87" ht="14.2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</row>
    <row r="88" ht="14.2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</row>
    <row r="89" ht="14.2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</row>
    <row r="90" ht="14.2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</row>
    <row r="91" ht="14.2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</row>
    <row r="92" ht="14.2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</row>
    <row r="93" ht="14.2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</row>
    <row r="94" ht="14.2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</row>
    <row r="95" ht="14.2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</row>
    <row r="96" ht="14.2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</row>
    <row r="97" ht="14.2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</row>
    <row r="98" ht="14.2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</row>
    <row r="99" ht="14.2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</row>
    <row r="100" ht="14.2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</row>
    <row r="101" ht="14.2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</row>
    <row r="102" ht="14.2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</row>
    <row r="103" ht="14.2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</row>
    <row r="104" ht="14.2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</row>
    <row r="105" ht="14.2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</row>
    <row r="106" ht="14.2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</row>
    <row r="107" ht="14.2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</row>
    <row r="108" ht="14.2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</row>
    <row r="109" ht="14.2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</row>
    <row r="110" ht="14.2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</row>
    <row r="111" ht="14.2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</row>
    <row r="112" ht="14.2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</row>
    <row r="113" ht="14.2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</row>
    <row r="114" ht="14.2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</row>
    <row r="115" ht="14.2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</row>
    <row r="116" ht="14.2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</row>
    <row r="117" ht="14.2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</row>
    <row r="118" ht="14.2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</row>
    <row r="119" ht="14.2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</row>
    <row r="120" ht="14.2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</row>
    <row r="121" ht="14.2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</row>
    <row r="122" ht="14.2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</row>
    <row r="123" ht="14.2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</row>
    <row r="124" ht="14.2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</row>
    <row r="125" ht="14.2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</row>
    <row r="126" ht="14.2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</row>
    <row r="127" ht="14.2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</row>
    <row r="128" ht="14.2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</row>
    <row r="129" ht="14.2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</row>
    <row r="130" ht="14.2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</row>
    <row r="131" ht="14.2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</row>
    <row r="132" ht="14.2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</row>
    <row r="133" ht="14.2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</row>
    <row r="134" ht="14.2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</row>
    <row r="135" ht="14.2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</row>
    <row r="136" ht="14.2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</row>
    <row r="137" ht="14.2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</row>
    <row r="138" ht="14.2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</row>
    <row r="139" ht="14.2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</row>
    <row r="140" ht="14.2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</row>
    <row r="141" ht="14.2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</row>
    <row r="142" ht="14.2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</row>
    <row r="143" ht="14.2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</row>
    <row r="144" ht="14.2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</row>
    <row r="145" ht="14.2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</row>
    <row r="146" ht="14.2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</row>
    <row r="147" ht="14.2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</row>
    <row r="148" ht="14.2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</row>
    <row r="149" ht="14.2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</row>
    <row r="150" ht="14.2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</row>
    <row r="151" ht="14.2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</row>
    <row r="152" ht="14.2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</row>
    <row r="153" ht="14.2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</row>
    <row r="154" ht="14.2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</row>
    <row r="155" ht="14.2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</row>
    <row r="156" ht="14.2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</row>
    <row r="157" ht="14.2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</row>
    <row r="158" ht="14.2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</row>
    <row r="159" ht="14.2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</row>
    <row r="160" ht="14.2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</row>
    <row r="161" ht="14.2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</row>
    <row r="162" ht="14.2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</row>
    <row r="163" ht="14.2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</row>
    <row r="164" ht="14.2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</row>
    <row r="165" ht="14.2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</row>
    <row r="166" ht="14.2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</row>
    <row r="167" ht="14.2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</row>
    <row r="168" ht="14.2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</row>
    <row r="169" ht="14.2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</row>
    <row r="170" ht="14.2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</row>
    <row r="171" ht="14.2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</row>
    <row r="172" ht="14.2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</row>
    <row r="173" ht="14.2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</row>
    <row r="174" ht="14.2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</row>
    <row r="175" ht="14.2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</row>
    <row r="176" ht="14.2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</row>
    <row r="177" ht="14.2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</row>
    <row r="178" ht="14.2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</row>
    <row r="179" ht="14.2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</row>
    <row r="180" ht="14.2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</row>
    <row r="181" ht="14.2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</row>
    <row r="182" ht="14.2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</row>
    <row r="183" ht="14.2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</row>
    <row r="184" ht="14.2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</row>
    <row r="185" ht="14.2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</row>
    <row r="186" ht="14.2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</row>
    <row r="187" ht="14.2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</row>
    <row r="188" ht="14.2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</row>
    <row r="189" ht="14.2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</row>
    <row r="190" ht="14.2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</row>
    <row r="191" ht="14.2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</row>
    <row r="192" ht="14.2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</row>
    <row r="193" ht="14.2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</row>
    <row r="194" ht="14.2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</row>
    <row r="195" ht="14.2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</row>
    <row r="196" ht="14.2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</row>
    <row r="197" ht="14.2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</row>
    <row r="198" ht="14.2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</row>
    <row r="199" ht="14.2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</row>
    <row r="200" ht="14.2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</row>
    <row r="201" ht="14.2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</row>
    <row r="202" ht="14.2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</row>
    <row r="203" ht="14.2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</row>
    <row r="204" ht="14.2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</row>
    <row r="205" ht="14.2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</row>
    <row r="206" ht="14.2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</row>
    <row r="207" ht="14.2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</row>
    <row r="208" ht="14.2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</row>
    <row r="209" ht="14.2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</row>
    <row r="210" ht="14.2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</row>
    <row r="211" ht="14.2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</row>
    <row r="212" ht="14.2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</row>
    <row r="213" ht="14.2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</row>
    <row r="214" ht="14.2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</row>
    <row r="215" ht="14.2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</row>
    <row r="216" ht="14.2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</row>
    <row r="217" ht="14.2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</row>
    <row r="218" ht="14.2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</row>
    <row r="219" ht="14.2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</row>
    <row r="220" ht="14.2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</row>
    <row r="221" ht="14.2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</row>
    <row r="222" ht="14.2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</row>
    <row r="223" ht="14.2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</row>
    <row r="224" ht="14.2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</row>
    <row r="225" ht="14.2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</row>
    <row r="226" ht="14.2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</row>
    <row r="227" ht="14.2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</row>
    <row r="228" ht="14.2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</row>
    <row r="229" ht="14.2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</row>
    <row r="230" ht="14.2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</row>
    <row r="231" ht="14.2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</row>
    <row r="232" ht="14.2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</row>
    <row r="233" ht="14.2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</row>
    <row r="234" ht="14.2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</row>
    <row r="235" ht="14.2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</row>
    <row r="236" ht="14.2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</row>
    <row r="237" ht="14.2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</row>
    <row r="238" ht="14.2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</row>
    <row r="239" ht="14.2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</row>
    <row r="240" ht="14.2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</row>
    <row r="241" ht="14.2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</row>
    <row r="242" ht="14.2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</row>
    <row r="243" ht="14.2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</row>
    <row r="244" ht="14.2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</row>
    <row r="245" ht="14.25" customHeight="1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</row>
    <row r="246" ht="14.25" customHeight="1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</row>
    <row r="247" ht="14.25" customHeight="1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</row>
    <row r="248" ht="14.25" customHeight="1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</row>
    <row r="249" ht="14.25" customHeight="1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</row>
    <row r="250" ht="14.25" customHeight="1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</row>
    <row r="251" ht="14.25" customHeight="1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</row>
    <row r="252" ht="14.25" customHeight="1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</row>
    <row r="253" ht="14.25" customHeight="1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</row>
    <row r="254" ht="14.25" customHeight="1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</row>
    <row r="255" ht="14.25" customHeight="1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</row>
    <row r="256" ht="14.2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</row>
    <row r="257" ht="14.2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</row>
    <row r="258" ht="14.2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</row>
    <row r="259" ht="14.2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</row>
    <row r="260" ht="14.2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</row>
    <row r="261" ht="14.2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</row>
    <row r="262" ht="14.2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</row>
    <row r="263" ht="14.2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</row>
    <row r="264" ht="14.2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</row>
    <row r="265" ht="14.2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</row>
    <row r="266" ht="14.2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</row>
    <row r="267" ht="14.2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</row>
    <row r="268" ht="14.2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</row>
    <row r="269" ht="14.2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</row>
    <row r="270" ht="14.2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</row>
    <row r="271" ht="14.2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</row>
    <row r="272" ht="14.2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</row>
    <row r="273" ht="14.2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</row>
    <row r="274" ht="14.2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</row>
    <row r="275" ht="14.2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</row>
    <row r="276" ht="14.2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</row>
    <row r="277" ht="14.2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</row>
    <row r="278" ht="14.2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</row>
    <row r="279" ht="14.2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</row>
    <row r="280" ht="14.2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</row>
    <row r="281" ht="14.2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</row>
    <row r="282" ht="14.2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</row>
    <row r="283" ht="14.2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</row>
    <row r="284" ht="14.2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</row>
    <row r="285" ht="14.2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</row>
    <row r="286" ht="14.2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</row>
    <row r="287" ht="14.2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</row>
    <row r="288" ht="14.2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</row>
    <row r="289" ht="14.2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</row>
    <row r="290" ht="14.2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</row>
    <row r="291" ht="14.2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</row>
    <row r="292" ht="14.2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</row>
    <row r="293" ht="14.2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</row>
    <row r="294" ht="14.2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</row>
    <row r="295" ht="14.2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</row>
    <row r="296" ht="14.2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</row>
    <row r="297" ht="14.2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</row>
    <row r="298" ht="14.2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</row>
    <row r="299" ht="14.2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</row>
    <row r="300" ht="14.2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</row>
    <row r="301" ht="14.2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</row>
    <row r="302" ht="14.2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</row>
    <row r="303" ht="14.2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</row>
    <row r="304" ht="14.2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</row>
    <row r="305" ht="14.2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</row>
    <row r="306" ht="14.2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</row>
    <row r="307" ht="14.2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</row>
    <row r="308" ht="14.2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</row>
    <row r="309" ht="14.2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</row>
    <row r="310" ht="14.2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</row>
    <row r="311" ht="14.2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</row>
    <row r="312" ht="14.2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</row>
    <row r="313" ht="14.2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</row>
    <row r="314" ht="14.2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</row>
    <row r="315" ht="14.2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</row>
    <row r="316" ht="14.2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</row>
    <row r="317" ht="14.2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</row>
    <row r="318" ht="14.2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</row>
    <row r="319" ht="14.2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</row>
    <row r="320" ht="14.2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</row>
    <row r="321" ht="14.2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</row>
    <row r="322" ht="14.2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</row>
    <row r="323" ht="14.2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</row>
    <row r="324" ht="14.2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</row>
    <row r="325" ht="14.2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</row>
    <row r="326" ht="14.2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</row>
    <row r="327" ht="14.2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</row>
    <row r="328" ht="14.2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</row>
    <row r="329" ht="14.2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</row>
    <row r="330" ht="14.2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</row>
    <row r="331" ht="14.2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</row>
    <row r="332" ht="14.2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</row>
    <row r="333" ht="14.2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</row>
    <row r="334" ht="14.2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</row>
    <row r="335" ht="14.2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</row>
    <row r="336" ht="14.2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</row>
    <row r="337" ht="14.2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</row>
    <row r="338" ht="14.2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</row>
    <row r="339" ht="14.2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</row>
    <row r="340" ht="14.2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</row>
    <row r="341" ht="14.2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</row>
    <row r="342" ht="14.2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</row>
    <row r="343" ht="14.2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</row>
    <row r="344" ht="14.2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</row>
    <row r="345" ht="14.2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</row>
    <row r="346" ht="14.2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</row>
    <row r="347" ht="14.2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</row>
    <row r="348" ht="14.2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</row>
    <row r="349" ht="14.2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</row>
    <row r="350" ht="14.2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</row>
    <row r="351" ht="14.2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</row>
    <row r="352" ht="14.2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</row>
    <row r="353" ht="14.2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</row>
    <row r="354" ht="14.2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</row>
    <row r="355" ht="14.2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</row>
    <row r="356" ht="14.2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</row>
    <row r="357" ht="14.2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</row>
    <row r="358" ht="14.2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</row>
    <row r="359" ht="14.2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</row>
    <row r="360" ht="14.2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</row>
    <row r="361" ht="14.2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</row>
    <row r="362" ht="14.2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</row>
    <row r="363" ht="14.2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</row>
    <row r="364" ht="14.2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</row>
    <row r="365" ht="14.2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</row>
    <row r="366" ht="14.2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</row>
    <row r="367" ht="14.2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</row>
    <row r="368" ht="14.2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</row>
    <row r="369" ht="14.2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</row>
    <row r="370" ht="14.2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</row>
    <row r="371" ht="14.2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</row>
    <row r="372" ht="14.2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</row>
    <row r="373" ht="14.2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</row>
    <row r="374" ht="14.2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</row>
    <row r="375" ht="14.2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</row>
    <row r="376" ht="14.2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</row>
    <row r="377" ht="14.2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</row>
    <row r="378" ht="14.2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</row>
    <row r="379" ht="14.2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</row>
    <row r="380" ht="14.2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</row>
    <row r="381" ht="14.2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</row>
    <row r="382" ht="14.2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</row>
    <row r="383" ht="14.2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</row>
    <row r="384" ht="14.2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</row>
    <row r="385" ht="14.2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</row>
    <row r="386" ht="14.2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</row>
    <row r="387" ht="14.2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</row>
    <row r="388" ht="14.2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</row>
    <row r="389" ht="14.2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</row>
    <row r="390" ht="14.2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</row>
    <row r="391" ht="14.2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</row>
    <row r="392" ht="14.2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</row>
    <row r="393" ht="14.2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</row>
    <row r="394" ht="14.2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</row>
    <row r="395" ht="14.2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</row>
    <row r="396" ht="14.2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</row>
    <row r="397" ht="14.2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</row>
    <row r="398" ht="14.2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</row>
    <row r="399" ht="14.2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</row>
    <row r="400" ht="14.2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</row>
    <row r="401" ht="14.2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</row>
    <row r="402" ht="14.2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</row>
    <row r="403" ht="14.2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</row>
    <row r="404" ht="14.2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</row>
    <row r="405" ht="14.2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</row>
    <row r="406" ht="14.2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</row>
    <row r="407" ht="14.2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</row>
    <row r="408" ht="14.2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</row>
    <row r="409" ht="14.2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</row>
    <row r="410" ht="14.2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</row>
    <row r="411" ht="14.2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</row>
    <row r="412" ht="14.2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</row>
    <row r="413" ht="14.2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</row>
    <row r="414" ht="14.2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</row>
    <row r="415" ht="14.2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</row>
    <row r="416" ht="14.2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</row>
    <row r="417" ht="14.2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</row>
    <row r="418" ht="14.2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</row>
    <row r="419" ht="14.2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</row>
    <row r="420" ht="14.2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</row>
    <row r="421" ht="14.2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</row>
    <row r="422" ht="14.2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</row>
    <row r="423" ht="14.2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</row>
    <row r="424" ht="14.2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</row>
    <row r="425" ht="14.2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</row>
    <row r="426" ht="14.2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</row>
    <row r="427" ht="14.2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</row>
    <row r="428" ht="14.2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</row>
    <row r="429" ht="14.2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</row>
    <row r="430" ht="14.2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</row>
    <row r="431" ht="14.2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</row>
    <row r="432" ht="14.2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</row>
    <row r="433" ht="14.2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</row>
    <row r="434" ht="14.2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</row>
    <row r="435" ht="14.2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</row>
    <row r="436" ht="14.2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</row>
    <row r="437" ht="14.2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</row>
    <row r="438" ht="14.2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</row>
    <row r="439" ht="14.2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</row>
    <row r="440" ht="14.2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</row>
    <row r="441" ht="14.2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</row>
    <row r="442" ht="14.2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</row>
    <row r="443" ht="14.2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</row>
    <row r="444" ht="14.2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</row>
    <row r="445" ht="14.2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</row>
    <row r="446" ht="14.2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</row>
    <row r="447" ht="14.2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</row>
    <row r="448" ht="14.2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</row>
    <row r="449" ht="14.2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</row>
    <row r="450" ht="14.2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</row>
    <row r="451" ht="14.2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</row>
    <row r="452" ht="14.2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</row>
    <row r="453" ht="14.2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</row>
    <row r="454" ht="14.2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</row>
    <row r="455" ht="14.2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</row>
    <row r="456" ht="14.2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</row>
    <row r="457" ht="14.2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</row>
    <row r="458" ht="14.2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</row>
    <row r="459" ht="14.2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</row>
    <row r="460" ht="14.2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</row>
    <row r="461" ht="14.2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</row>
    <row r="462" ht="14.2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</row>
    <row r="463" ht="14.2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</row>
    <row r="464" ht="14.2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</row>
    <row r="465" ht="14.2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</row>
    <row r="466" ht="14.2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</row>
    <row r="467" ht="14.2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</row>
    <row r="468" ht="14.2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</row>
    <row r="469" ht="14.2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</row>
    <row r="470" ht="14.2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</row>
    <row r="471" ht="14.2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</row>
    <row r="472" ht="14.2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</row>
    <row r="473" ht="14.2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</row>
    <row r="474" ht="14.2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</row>
    <row r="475" ht="14.2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</row>
    <row r="476" ht="14.2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</row>
    <row r="477" ht="14.2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</row>
    <row r="478" ht="14.2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</row>
    <row r="479" ht="14.2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</row>
    <row r="480" ht="14.2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</row>
    <row r="481" ht="14.2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</row>
    <row r="482" ht="14.2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</row>
    <row r="483" ht="14.2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</row>
    <row r="484" ht="14.2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</row>
    <row r="485" ht="14.2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</row>
    <row r="486" ht="14.2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</row>
    <row r="487" ht="14.2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</row>
    <row r="488" ht="14.2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</row>
    <row r="489" ht="14.2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</row>
    <row r="490" ht="14.2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</row>
    <row r="491" ht="14.2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</row>
    <row r="492" ht="14.2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</row>
    <row r="493" ht="14.2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</row>
    <row r="494" ht="14.2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</row>
    <row r="495" ht="14.2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</row>
    <row r="496" ht="14.2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</row>
    <row r="497" ht="14.2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</row>
    <row r="498" ht="14.2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</row>
    <row r="499" ht="14.2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</row>
    <row r="500" ht="14.2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</row>
    <row r="501" ht="14.2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</row>
    <row r="502" ht="14.2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</row>
    <row r="503" ht="14.2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</row>
    <row r="504" ht="14.2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</row>
    <row r="505" ht="14.2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</row>
    <row r="506" ht="14.2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</row>
    <row r="507" ht="14.2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</row>
    <row r="508" ht="14.2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</row>
    <row r="509" ht="14.2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</row>
    <row r="510" ht="14.2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</row>
    <row r="511" ht="14.2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</row>
    <row r="512" ht="14.2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</row>
    <row r="513" ht="14.2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</row>
    <row r="514" ht="14.2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</row>
    <row r="515" ht="14.2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</row>
    <row r="516" ht="14.2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</row>
    <row r="517" ht="14.2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</row>
    <row r="518" ht="14.2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</row>
    <row r="519" ht="14.2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</row>
    <row r="520" ht="14.2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</row>
    <row r="521" ht="14.2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</row>
    <row r="522" ht="14.2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</row>
    <row r="523" ht="14.2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</row>
    <row r="524" ht="14.2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</row>
    <row r="525" ht="14.2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</row>
    <row r="526" ht="14.2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</row>
    <row r="527" ht="14.2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</row>
    <row r="528" ht="14.2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</row>
    <row r="529" ht="14.2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</row>
    <row r="530" ht="14.2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</row>
    <row r="531" ht="14.2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</row>
    <row r="532" ht="14.2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</row>
    <row r="533" ht="14.2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</row>
    <row r="534" ht="14.2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</row>
    <row r="535" ht="14.2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</row>
    <row r="536" ht="14.2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</row>
    <row r="537" ht="14.2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</row>
    <row r="538" ht="14.2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</row>
    <row r="539" ht="14.2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</row>
    <row r="540" ht="14.2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</row>
    <row r="541" ht="14.2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</row>
    <row r="542" ht="14.2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</row>
    <row r="543" ht="14.2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</row>
    <row r="544" ht="14.2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</row>
    <row r="545" ht="14.2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</row>
    <row r="546" ht="14.2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</row>
    <row r="547" ht="14.2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</row>
    <row r="548" ht="14.2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</row>
    <row r="549" ht="14.2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</row>
    <row r="550" ht="14.2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</row>
    <row r="551" ht="14.2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</row>
    <row r="552" ht="14.2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</row>
    <row r="553" ht="14.2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</row>
    <row r="554" ht="14.2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</row>
    <row r="555" ht="14.2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</row>
    <row r="556" ht="14.2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</row>
    <row r="557" ht="14.2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</row>
    <row r="558" ht="14.2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</row>
    <row r="559" ht="14.2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</row>
    <row r="560" ht="14.2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</row>
    <row r="561" ht="14.2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</row>
    <row r="562" ht="14.2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</row>
    <row r="563" ht="14.2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</row>
    <row r="564" ht="14.2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</row>
    <row r="565" ht="14.2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</row>
    <row r="566" ht="14.2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</row>
    <row r="567" ht="14.2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</row>
    <row r="568" ht="14.2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</row>
    <row r="569" ht="14.2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</row>
    <row r="570" ht="14.2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</row>
    <row r="571" ht="14.2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</row>
    <row r="572" ht="14.2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</row>
    <row r="573" ht="14.2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</row>
    <row r="574" ht="14.2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</row>
    <row r="575" ht="14.2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</row>
    <row r="576" ht="14.2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</row>
    <row r="577" ht="14.2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</row>
    <row r="578" ht="14.2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</row>
    <row r="579" ht="14.2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</row>
    <row r="580" ht="14.2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</row>
    <row r="581" ht="14.2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</row>
    <row r="582" ht="14.2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</row>
    <row r="583" ht="14.2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</row>
    <row r="584" ht="14.2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</row>
    <row r="585" ht="14.2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</row>
    <row r="586" ht="14.2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</row>
    <row r="587" ht="14.2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</row>
    <row r="588" ht="14.2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</row>
    <row r="589" ht="14.2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</row>
    <row r="590" ht="14.2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</row>
    <row r="591" ht="14.2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</row>
    <row r="592" ht="14.2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</row>
    <row r="593" ht="14.2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</row>
    <row r="594" ht="14.2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</row>
    <row r="595" ht="14.2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</row>
    <row r="596" ht="14.2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</row>
    <row r="597" ht="14.2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</row>
    <row r="598" ht="14.2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</row>
    <row r="599" ht="14.2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</row>
    <row r="600" ht="14.2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</row>
    <row r="601" ht="14.2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</row>
    <row r="602" ht="14.2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</row>
    <row r="603" ht="14.2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</row>
    <row r="604" ht="14.2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</row>
    <row r="605" ht="14.2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</row>
    <row r="606" ht="14.2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</row>
    <row r="607" ht="14.2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</row>
    <row r="608" ht="14.2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</row>
    <row r="609" ht="14.2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</row>
    <row r="610" ht="14.2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</row>
    <row r="611" ht="14.2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</row>
    <row r="612" ht="14.2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</row>
    <row r="613" ht="14.2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</row>
    <row r="614" ht="14.2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</row>
    <row r="615" ht="14.2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</row>
    <row r="616" ht="14.2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</row>
    <row r="617" ht="14.2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</row>
    <row r="618" ht="14.2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</row>
    <row r="619" ht="14.2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</row>
    <row r="620" ht="14.2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</row>
    <row r="621" ht="14.2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</row>
    <row r="622" ht="14.2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</row>
    <row r="623" ht="14.2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</row>
    <row r="624" ht="14.2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</row>
    <row r="625" ht="14.2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</row>
    <row r="626" ht="14.2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</row>
    <row r="627" ht="14.2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</row>
    <row r="628" ht="14.2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</row>
    <row r="629" ht="14.2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</row>
    <row r="630" ht="14.2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</row>
    <row r="631" ht="14.2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</row>
    <row r="632" ht="14.2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</row>
    <row r="633" ht="14.2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</row>
    <row r="634" ht="14.2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</row>
    <row r="635" ht="14.2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</row>
    <row r="636" ht="14.2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</row>
    <row r="637" ht="14.2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</row>
    <row r="638" ht="14.2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</row>
    <row r="639" ht="14.2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</row>
    <row r="640" ht="14.2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</row>
    <row r="641" ht="14.2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</row>
    <row r="642" ht="14.2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</row>
    <row r="643" ht="14.2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</row>
    <row r="644" ht="14.2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</row>
    <row r="645" ht="14.2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</row>
    <row r="646" ht="14.2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</row>
    <row r="647" ht="14.2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</row>
    <row r="648" ht="14.2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</row>
    <row r="649" ht="14.2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</row>
    <row r="650" ht="14.2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</row>
    <row r="651" ht="14.2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</row>
    <row r="652" ht="14.2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</row>
    <row r="653" ht="14.2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</row>
    <row r="654" ht="14.2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</row>
    <row r="655" ht="14.2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</row>
    <row r="656" ht="14.2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</row>
    <row r="657" ht="14.2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</row>
    <row r="658" ht="14.2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</row>
    <row r="659" ht="14.2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</row>
    <row r="660" ht="14.2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</row>
    <row r="661" ht="14.2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</row>
    <row r="662" ht="14.2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</row>
    <row r="663" ht="14.2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</row>
    <row r="664" ht="14.2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</row>
    <row r="665" ht="14.2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</row>
    <row r="666" ht="14.2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</row>
    <row r="667" ht="14.2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</row>
    <row r="668" ht="14.2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</row>
    <row r="669" ht="14.2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</row>
    <row r="670" ht="14.2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</row>
    <row r="671" ht="14.2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</row>
    <row r="672" ht="14.2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</row>
    <row r="673" ht="14.2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</row>
    <row r="674" ht="14.2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</row>
    <row r="675" ht="14.2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</row>
    <row r="676" ht="14.2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</row>
    <row r="677" ht="14.2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</row>
    <row r="678" ht="14.2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</row>
    <row r="679" ht="14.2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</row>
    <row r="680" ht="14.2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</row>
    <row r="681" ht="14.2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</row>
    <row r="682" ht="14.2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</row>
    <row r="683" ht="14.2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</row>
    <row r="684" ht="14.2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</row>
    <row r="685" ht="14.2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</row>
    <row r="686" ht="14.2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</row>
    <row r="687" ht="14.2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</row>
    <row r="688" ht="14.2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</row>
    <row r="689" ht="14.2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</row>
    <row r="690" ht="14.2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</row>
    <row r="691" ht="14.2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</row>
    <row r="692" ht="14.2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</row>
    <row r="693" ht="14.2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</row>
    <row r="694" ht="14.2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</row>
    <row r="695" ht="14.2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</row>
    <row r="696" ht="14.2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</row>
    <row r="697" ht="14.2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</row>
    <row r="698" ht="14.2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</row>
    <row r="699" ht="14.2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</row>
    <row r="700" ht="14.2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</row>
    <row r="701" ht="14.2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</row>
    <row r="702" ht="14.2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</row>
    <row r="703" ht="14.2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</row>
    <row r="704" ht="14.2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</row>
    <row r="705" ht="14.2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</row>
    <row r="706" ht="14.2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</row>
    <row r="707" ht="14.2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</row>
    <row r="708" ht="14.2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</row>
    <row r="709" ht="14.2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</row>
    <row r="710" ht="14.2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</row>
    <row r="711" ht="14.2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</row>
    <row r="712" ht="14.2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</row>
    <row r="713" ht="14.2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</row>
    <row r="714" ht="14.2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</row>
    <row r="715" ht="14.2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</row>
    <row r="716" ht="14.2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</row>
    <row r="717" ht="14.2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</row>
    <row r="718" ht="14.2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</row>
    <row r="719" ht="14.2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</row>
    <row r="720" ht="14.2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</row>
    <row r="721" ht="14.2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</row>
    <row r="722" ht="14.2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</row>
    <row r="723" ht="14.2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</row>
    <row r="724" ht="14.2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</row>
    <row r="725" ht="14.2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</row>
    <row r="726" ht="14.2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</row>
    <row r="727" ht="14.2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</row>
    <row r="728" ht="14.2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</row>
    <row r="729" ht="14.2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</row>
    <row r="730" ht="14.2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</row>
    <row r="731" ht="14.2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</row>
    <row r="732" ht="14.2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</row>
    <row r="733" ht="14.2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</row>
    <row r="734" ht="14.2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</row>
    <row r="735" ht="14.2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</row>
    <row r="736" ht="14.2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</row>
    <row r="737" ht="14.2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</row>
    <row r="738" ht="14.2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</row>
    <row r="739" ht="14.2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</row>
    <row r="740" ht="14.2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</row>
    <row r="741" ht="14.2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</row>
    <row r="742" ht="14.2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</row>
    <row r="743" ht="14.2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</row>
    <row r="744" ht="14.2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</row>
    <row r="745" ht="14.2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</row>
    <row r="746" ht="14.2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</row>
    <row r="747" ht="14.2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</row>
    <row r="748" ht="14.2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</row>
    <row r="749" ht="14.2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</row>
    <row r="750" ht="14.2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</row>
    <row r="751" ht="14.2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</row>
    <row r="752" ht="14.2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</row>
    <row r="753" ht="14.2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</row>
    <row r="754" ht="14.2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</row>
    <row r="755" ht="14.2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</row>
    <row r="756" ht="14.2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</row>
    <row r="757" ht="14.2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</row>
    <row r="758" ht="14.2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</row>
    <row r="759" ht="14.2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</row>
    <row r="760" ht="14.2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</row>
    <row r="761" ht="14.2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</row>
    <row r="762" ht="14.2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</row>
    <row r="763" ht="14.2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</row>
    <row r="764" ht="14.2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</row>
    <row r="765" ht="14.2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</row>
    <row r="766" ht="14.2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</row>
    <row r="767" ht="14.2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</row>
    <row r="768" ht="14.2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</row>
    <row r="769" ht="14.2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</row>
    <row r="770" ht="14.2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</row>
    <row r="771" ht="14.2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</row>
    <row r="772" ht="14.2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</row>
    <row r="773" ht="14.2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</row>
    <row r="774" ht="14.2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</row>
    <row r="775" ht="14.2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</row>
    <row r="776" ht="14.2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</row>
    <row r="777" ht="14.2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</row>
    <row r="778" ht="14.2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</row>
    <row r="779" ht="14.2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</row>
    <row r="780" ht="14.2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</row>
    <row r="781" ht="14.2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</row>
    <row r="782" ht="14.2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</row>
    <row r="783" ht="14.2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</row>
    <row r="784" ht="14.2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</row>
    <row r="785" ht="14.2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</row>
    <row r="786" ht="14.2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</row>
    <row r="787" ht="14.2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</row>
    <row r="788" ht="14.2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</row>
    <row r="789" ht="14.2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</row>
    <row r="790" ht="14.2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</row>
    <row r="791" ht="14.2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</row>
    <row r="792" ht="14.2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</row>
    <row r="793" ht="14.2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</row>
    <row r="794" ht="14.2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</row>
    <row r="795" ht="14.2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</row>
    <row r="796" ht="14.2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</row>
    <row r="797" ht="14.2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</row>
    <row r="798" ht="14.2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</row>
    <row r="799" ht="14.2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</row>
    <row r="800" ht="14.2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</row>
    <row r="801" ht="14.2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</row>
    <row r="802" ht="14.2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</row>
    <row r="803" ht="14.2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</row>
    <row r="804" ht="14.2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</row>
    <row r="805" ht="14.2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</row>
    <row r="806" ht="14.2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</row>
    <row r="807" ht="14.2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</row>
    <row r="808" ht="14.2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</row>
    <row r="809" ht="14.2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</row>
    <row r="810" ht="14.2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</row>
    <row r="811" ht="14.2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</row>
    <row r="812" ht="14.2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</row>
    <row r="813" ht="14.2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</row>
    <row r="814" ht="14.2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</row>
    <row r="815" ht="14.2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</row>
    <row r="816" ht="14.2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</row>
    <row r="817" ht="14.2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</row>
    <row r="818" ht="14.2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</row>
    <row r="819" ht="14.2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</row>
    <row r="820" ht="14.2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</row>
    <row r="821" ht="14.2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</row>
    <row r="822" ht="14.2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</row>
    <row r="823" ht="14.2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</row>
    <row r="824" ht="14.2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</row>
    <row r="825" ht="14.2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</row>
    <row r="826" ht="14.2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</row>
    <row r="827" ht="14.2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</row>
    <row r="828" ht="14.2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</row>
    <row r="829" ht="14.2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</row>
    <row r="830" ht="14.2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</row>
    <row r="831" ht="14.2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</row>
    <row r="832" ht="14.2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</row>
    <row r="833" ht="14.2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</row>
    <row r="834" ht="14.2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</row>
    <row r="835" ht="14.2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</row>
    <row r="836" ht="14.2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</row>
    <row r="837" ht="14.2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</row>
    <row r="838" ht="14.2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</row>
    <row r="839" ht="14.2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</row>
    <row r="840" ht="14.2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</row>
    <row r="841" ht="14.2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</row>
    <row r="842" ht="14.2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</row>
    <row r="843" ht="14.2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</row>
    <row r="844" ht="14.2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</row>
    <row r="845" ht="14.2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</row>
    <row r="846" ht="14.2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</row>
    <row r="847" ht="14.2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</row>
    <row r="848" ht="14.2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</row>
    <row r="849" ht="14.2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</row>
    <row r="850" ht="14.2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</row>
    <row r="851" ht="14.2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</row>
    <row r="852" ht="14.2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</row>
    <row r="853" ht="14.2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</row>
    <row r="854" ht="14.2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</row>
    <row r="855" ht="14.2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</row>
    <row r="856" ht="14.2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</row>
    <row r="857" ht="14.2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</row>
    <row r="858" ht="14.2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</row>
    <row r="859" ht="14.2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</row>
    <row r="860" ht="14.2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</row>
    <row r="861" ht="14.2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</row>
    <row r="862" ht="14.2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</row>
    <row r="863" ht="14.2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</row>
    <row r="864" ht="14.2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</row>
    <row r="865" ht="14.2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</row>
    <row r="866" ht="14.2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</row>
    <row r="867" ht="14.2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</row>
    <row r="868" ht="14.2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</row>
    <row r="869" ht="14.2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</row>
    <row r="870" ht="14.2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</row>
    <row r="871" ht="14.2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</row>
    <row r="872" ht="14.2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</row>
    <row r="873" ht="14.2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</row>
    <row r="874" ht="14.2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</row>
    <row r="875" ht="14.2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</row>
    <row r="876" ht="14.2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</row>
    <row r="877" ht="14.2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</row>
    <row r="878" ht="14.2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</row>
    <row r="879" ht="14.2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</row>
    <row r="880" ht="14.2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</row>
    <row r="881" ht="14.2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</row>
    <row r="882" ht="14.2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</row>
    <row r="883" ht="14.2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</row>
    <row r="884" ht="14.2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</row>
    <row r="885" ht="14.2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</row>
    <row r="886" ht="14.2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</row>
    <row r="887" ht="14.2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</row>
    <row r="888" ht="14.2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</row>
    <row r="889" ht="14.2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</row>
    <row r="890" ht="14.2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</row>
    <row r="891" ht="14.2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</row>
    <row r="892" ht="14.2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</row>
    <row r="893" ht="14.2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</row>
    <row r="894" ht="14.2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</row>
    <row r="895" ht="14.2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</row>
    <row r="896" ht="14.2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</row>
    <row r="897" ht="14.2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</row>
    <row r="898" ht="14.2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</row>
    <row r="899" ht="14.2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</row>
    <row r="900" ht="14.2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</row>
    <row r="901" ht="14.2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</row>
    <row r="902" ht="14.2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</row>
    <row r="903" ht="14.2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</row>
    <row r="904" ht="14.2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</row>
    <row r="905" ht="14.2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</row>
    <row r="906" ht="14.2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</row>
    <row r="907" ht="14.2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</row>
    <row r="908" ht="14.2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</row>
    <row r="909" ht="14.2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</row>
    <row r="910" ht="14.2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</row>
    <row r="911" ht="14.2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</row>
    <row r="912" ht="14.2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</row>
    <row r="913" ht="14.2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</row>
    <row r="914" ht="14.2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</row>
    <row r="915" ht="14.2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</row>
    <row r="916" ht="14.2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</row>
    <row r="917" ht="14.2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</row>
    <row r="918" ht="14.2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</row>
    <row r="919" ht="14.2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</row>
    <row r="920" ht="14.2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</row>
    <row r="921" ht="14.2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</row>
    <row r="922" ht="14.2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</row>
    <row r="923" ht="14.2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</row>
    <row r="924" ht="14.2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</row>
    <row r="925" ht="14.2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</row>
    <row r="926" ht="14.2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</row>
    <row r="927" ht="14.2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</row>
    <row r="928" ht="14.2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</row>
    <row r="929" ht="14.2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</row>
    <row r="930" ht="14.2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</row>
    <row r="931" ht="14.2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</row>
    <row r="932" ht="14.2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</row>
    <row r="933" ht="14.2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</row>
    <row r="934" ht="14.2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</row>
    <row r="935" ht="14.2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</row>
    <row r="936" ht="14.2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</row>
    <row r="937" ht="14.2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</row>
    <row r="938" ht="14.2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</row>
    <row r="939" ht="14.2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</row>
    <row r="940" ht="14.2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</row>
    <row r="941" ht="14.2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</row>
    <row r="942" ht="14.2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</row>
    <row r="943" ht="14.2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</row>
    <row r="944" ht="14.2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</row>
    <row r="945" ht="14.2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</row>
    <row r="946" ht="14.2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</row>
    <row r="947" ht="14.2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</row>
    <row r="948" ht="14.2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</row>
    <row r="949" ht="14.2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</row>
    <row r="950" ht="14.2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</row>
    <row r="951" ht="14.2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</row>
    <row r="952" ht="14.2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</row>
    <row r="953" ht="14.2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</row>
    <row r="954" ht="14.2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</row>
    <row r="955" ht="14.2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</row>
    <row r="956" ht="14.2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</row>
    <row r="957" ht="14.2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</row>
    <row r="958" ht="14.2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</row>
    <row r="959" ht="14.2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</row>
    <row r="960" ht="14.2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</row>
    <row r="961" ht="14.2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</row>
    <row r="962" ht="14.2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</row>
    <row r="963" ht="14.2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</row>
    <row r="964" ht="14.2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</row>
    <row r="965" ht="14.2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</row>
    <row r="966" ht="14.2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</row>
    <row r="967" ht="14.2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</row>
    <row r="968" ht="14.2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</row>
    <row r="969" ht="14.2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</row>
    <row r="970" ht="14.2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</row>
    <row r="971" ht="14.2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</row>
    <row r="972" ht="14.2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</row>
    <row r="973" ht="14.2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</row>
    <row r="974" ht="14.2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</row>
    <row r="975" ht="14.2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</row>
    <row r="976" ht="14.2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</row>
    <row r="977" ht="14.2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</row>
    <row r="978" ht="14.2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</row>
    <row r="979" ht="14.2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</row>
    <row r="980" ht="14.2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</row>
    <row r="981" ht="14.2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</row>
    <row r="982" ht="14.2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</row>
    <row r="983" ht="14.2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</row>
    <row r="984" ht="14.2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</row>
    <row r="985" ht="14.2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</row>
    <row r="986" ht="14.2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</row>
    <row r="987" ht="14.2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  <c r="AL987" s="6"/>
      <c r="AM987" s="6"/>
      <c r="AN987" s="6"/>
      <c r="AO987" s="6"/>
      <c r="AP987" s="6"/>
      <c r="AQ987" s="6"/>
      <c r="AR987" s="6"/>
      <c r="AS987" s="6"/>
      <c r="AT987" s="6"/>
      <c r="AU987" s="6"/>
      <c r="AV987" s="6"/>
      <c r="AW987" s="6"/>
      <c r="AX987" s="6"/>
      <c r="AY987" s="6"/>
      <c r="AZ987" s="6"/>
      <c r="BA987" s="6"/>
      <c r="BB987" s="6"/>
      <c r="BC987" s="6"/>
      <c r="BD987" s="6"/>
      <c r="BE987" s="6"/>
      <c r="BF987" s="6"/>
    </row>
    <row r="988" ht="14.2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  <c r="AL988" s="6"/>
      <c r="AM988" s="6"/>
      <c r="AN988" s="6"/>
      <c r="AO988" s="6"/>
      <c r="AP988" s="6"/>
      <c r="AQ988" s="6"/>
      <c r="AR988" s="6"/>
      <c r="AS988" s="6"/>
      <c r="AT988" s="6"/>
      <c r="AU988" s="6"/>
      <c r="AV988" s="6"/>
      <c r="AW988" s="6"/>
      <c r="AX988" s="6"/>
      <c r="AY988" s="6"/>
      <c r="AZ988" s="6"/>
      <c r="BA988" s="6"/>
      <c r="BB988" s="6"/>
      <c r="BC988" s="6"/>
      <c r="BD988" s="6"/>
      <c r="BE988" s="6"/>
      <c r="BF988" s="6"/>
    </row>
    <row r="989" ht="14.2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  <c r="AL989" s="6"/>
      <c r="AM989" s="6"/>
      <c r="AN989" s="6"/>
      <c r="AO989" s="6"/>
      <c r="AP989" s="6"/>
      <c r="AQ989" s="6"/>
      <c r="AR989" s="6"/>
      <c r="AS989" s="6"/>
      <c r="AT989" s="6"/>
      <c r="AU989" s="6"/>
      <c r="AV989" s="6"/>
      <c r="AW989" s="6"/>
      <c r="AX989" s="6"/>
      <c r="AY989" s="6"/>
      <c r="AZ989" s="6"/>
      <c r="BA989" s="6"/>
      <c r="BB989" s="6"/>
      <c r="BC989" s="6"/>
      <c r="BD989" s="6"/>
      <c r="BE989" s="6"/>
      <c r="BF989" s="6"/>
    </row>
    <row r="990" ht="14.2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  <c r="AL990" s="6"/>
      <c r="AM990" s="6"/>
      <c r="AN990" s="6"/>
      <c r="AO990" s="6"/>
      <c r="AP990" s="6"/>
      <c r="AQ990" s="6"/>
      <c r="AR990" s="6"/>
      <c r="AS990" s="6"/>
      <c r="AT990" s="6"/>
      <c r="AU990" s="6"/>
      <c r="AV990" s="6"/>
      <c r="AW990" s="6"/>
      <c r="AX990" s="6"/>
      <c r="AY990" s="6"/>
      <c r="AZ990" s="6"/>
      <c r="BA990" s="6"/>
      <c r="BB990" s="6"/>
      <c r="BC990" s="6"/>
      <c r="BD990" s="6"/>
      <c r="BE990" s="6"/>
      <c r="BF990" s="6"/>
    </row>
    <row r="991" ht="14.2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  <c r="AL991" s="6"/>
      <c r="AM991" s="6"/>
      <c r="AN991" s="6"/>
      <c r="AO991" s="6"/>
      <c r="AP991" s="6"/>
      <c r="AQ991" s="6"/>
      <c r="AR991" s="6"/>
      <c r="AS991" s="6"/>
      <c r="AT991" s="6"/>
      <c r="AU991" s="6"/>
      <c r="AV991" s="6"/>
      <c r="AW991" s="6"/>
      <c r="AX991" s="6"/>
      <c r="AY991" s="6"/>
      <c r="AZ991" s="6"/>
      <c r="BA991" s="6"/>
      <c r="BB991" s="6"/>
      <c r="BC991" s="6"/>
      <c r="BD991" s="6"/>
      <c r="BE991" s="6"/>
      <c r="BF991" s="6"/>
    </row>
    <row r="992" ht="14.2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  <c r="AL992" s="6"/>
      <c r="AM992" s="6"/>
      <c r="AN992" s="6"/>
      <c r="AO992" s="6"/>
      <c r="AP992" s="6"/>
      <c r="AQ992" s="6"/>
      <c r="AR992" s="6"/>
      <c r="AS992" s="6"/>
      <c r="AT992" s="6"/>
      <c r="AU992" s="6"/>
      <c r="AV992" s="6"/>
      <c r="AW992" s="6"/>
      <c r="AX992" s="6"/>
      <c r="AY992" s="6"/>
      <c r="AZ992" s="6"/>
      <c r="BA992" s="6"/>
      <c r="BB992" s="6"/>
      <c r="BC992" s="6"/>
      <c r="BD992" s="6"/>
      <c r="BE992" s="6"/>
      <c r="BF992" s="6"/>
    </row>
    <row r="993" ht="14.2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  <c r="AL993" s="6"/>
      <c r="AM993" s="6"/>
      <c r="AN993" s="6"/>
      <c r="AO993" s="6"/>
      <c r="AP993" s="6"/>
      <c r="AQ993" s="6"/>
      <c r="AR993" s="6"/>
      <c r="AS993" s="6"/>
      <c r="AT993" s="6"/>
      <c r="AU993" s="6"/>
      <c r="AV993" s="6"/>
      <c r="AW993" s="6"/>
      <c r="AX993" s="6"/>
      <c r="AY993" s="6"/>
      <c r="AZ993" s="6"/>
      <c r="BA993" s="6"/>
      <c r="BB993" s="6"/>
      <c r="BC993" s="6"/>
      <c r="BD993" s="6"/>
      <c r="BE993" s="6"/>
      <c r="BF993" s="6"/>
    </row>
    <row r="994" ht="14.2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  <c r="AL994" s="6"/>
      <c r="AM994" s="6"/>
      <c r="AN994" s="6"/>
      <c r="AO994" s="6"/>
      <c r="AP994" s="6"/>
      <c r="AQ994" s="6"/>
      <c r="AR994" s="6"/>
      <c r="AS994" s="6"/>
      <c r="AT994" s="6"/>
      <c r="AU994" s="6"/>
      <c r="AV994" s="6"/>
      <c r="AW994" s="6"/>
      <c r="AX994" s="6"/>
      <c r="AY994" s="6"/>
      <c r="AZ994" s="6"/>
      <c r="BA994" s="6"/>
      <c r="BB994" s="6"/>
      <c r="BC994" s="6"/>
      <c r="BD994" s="6"/>
      <c r="BE994" s="6"/>
      <c r="BF994" s="6"/>
    </row>
    <row r="995" ht="14.2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  <c r="AL995" s="6"/>
      <c r="AM995" s="6"/>
      <c r="AN995" s="6"/>
      <c r="AO995" s="6"/>
      <c r="AP995" s="6"/>
      <c r="AQ995" s="6"/>
      <c r="AR995" s="6"/>
      <c r="AS995" s="6"/>
      <c r="AT995" s="6"/>
      <c r="AU995" s="6"/>
      <c r="AV995" s="6"/>
      <c r="AW995" s="6"/>
      <c r="AX995" s="6"/>
      <c r="AY995" s="6"/>
      <c r="AZ995" s="6"/>
      <c r="BA995" s="6"/>
      <c r="BB995" s="6"/>
      <c r="BC995" s="6"/>
      <c r="BD995" s="6"/>
      <c r="BE995" s="6"/>
      <c r="BF995" s="6"/>
    </row>
    <row r="996" ht="14.2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  <c r="AL996" s="6"/>
      <c r="AM996" s="6"/>
      <c r="AN996" s="6"/>
      <c r="AO996" s="6"/>
      <c r="AP996" s="6"/>
      <c r="AQ996" s="6"/>
      <c r="AR996" s="6"/>
      <c r="AS996" s="6"/>
      <c r="AT996" s="6"/>
      <c r="AU996" s="6"/>
      <c r="AV996" s="6"/>
      <c r="AW996" s="6"/>
      <c r="AX996" s="6"/>
      <c r="AY996" s="6"/>
      <c r="AZ996" s="6"/>
      <c r="BA996" s="6"/>
      <c r="BB996" s="6"/>
      <c r="BC996" s="6"/>
      <c r="BD996" s="6"/>
      <c r="BE996" s="6"/>
      <c r="BF996" s="6"/>
    </row>
    <row r="997" ht="14.2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  <c r="AL997" s="6"/>
      <c r="AM997" s="6"/>
      <c r="AN997" s="6"/>
      <c r="AO997" s="6"/>
      <c r="AP997" s="6"/>
      <c r="AQ997" s="6"/>
      <c r="AR997" s="6"/>
      <c r="AS997" s="6"/>
      <c r="AT997" s="6"/>
      <c r="AU997" s="6"/>
      <c r="AV997" s="6"/>
      <c r="AW997" s="6"/>
      <c r="AX997" s="6"/>
      <c r="AY997" s="6"/>
      <c r="AZ997" s="6"/>
      <c r="BA997" s="6"/>
      <c r="BB997" s="6"/>
      <c r="BC997" s="6"/>
      <c r="BD997" s="6"/>
      <c r="BE997" s="6"/>
      <c r="BF997" s="6"/>
    </row>
    <row r="998" ht="14.2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  <c r="AL998" s="6"/>
      <c r="AM998" s="6"/>
      <c r="AN998" s="6"/>
      <c r="AO998" s="6"/>
      <c r="AP998" s="6"/>
      <c r="AQ998" s="6"/>
      <c r="AR998" s="6"/>
      <c r="AS998" s="6"/>
      <c r="AT998" s="6"/>
      <c r="AU998" s="6"/>
      <c r="AV998" s="6"/>
      <c r="AW998" s="6"/>
      <c r="AX998" s="6"/>
      <c r="AY998" s="6"/>
      <c r="AZ998" s="6"/>
      <c r="BA998" s="6"/>
      <c r="BB998" s="6"/>
      <c r="BC998" s="6"/>
      <c r="BD998" s="6"/>
      <c r="BE998" s="6"/>
      <c r="BF998" s="6"/>
    </row>
    <row r="999" ht="14.2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  <c r="AL999" s="6"/>
      <c r="AM999" s="6"/>
      <c r="AN999" s="6"/>
      <c r="AO999" s="6"/>
      <c r="AP999" s="6"/>
      <c r="AQ999" s="6"/>
      <c r="AR999" s="6"/>
      <c r="AS999" s="6"/>
      <c r="AT999" s="6"/>
      <c r="AU999" s="6"/>
      <c r="AV999" s="6"/>
      <c r="AW999" s="6"/>
      <c r="AX999" s="6"/>
      <c r="AY999" s="6"/>
      <c r="AZ999" s="6"/>
      <c r="BA999" s="6"/>
      <c r="BB999" s="6"/>
      <c r="BC999" s="6"/>
      <c r="BD999" s="6"/>
      <c r="BE999" s="6"/>
      <c r="BF999" s="6"/>
    </row>
    <row r="1000" ht="14.2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  <c r="AL1000" s="6"/>
      <c r="AM1000" s="6"/>
      <c r="AN1000" s="6"/>
      <c r="AO1000" s="6"/>
      <c r="AP1000" s="6"/>
      <c r="AQ1000" s="6"/>
      <c r="AR1000" s="6"/>
      <c r="AS1000" s="6"/>
      <c r="AT1000" s="6"/>
      <c r="AU1000" s="6"/>
      <c r="AV1000" s="6"/>
      <c r="AW1000" s="6"/>
      <c r="AX1000" s="6"/>
      <c r="AY1000" s="6"/>
      <c r="AZ1000" s="6"/>
      <c r="BA1000" s="6"/>
      <c r="BB1000" s="6"/>
      <c r="BC1000" s="6"/>
      <c r="BD1000" s="6"/>
      <c r="BE1000" s="6"/>
      <c r="BF1000" s="6"/>
    </row>
  </sheetData>
  <mergeCells count="23">
    <mergeCell ref="G5:J6"/>
    <mergeCell ref="H7:J7"/>
    <mergeCell ref="G10:J10"/>
    <mergeCell ref="AH7:AJ7"/>
    <mergeCell ref="BD7:BE7"/>
    <mergeCell ref="C2:C5"/>
    <mergeCell ref="N2:O5"/>
    <mergeCell ref="R2:AC5"/>
    <mergeCell ref="AN2:AN5"/>
    <mergeCell ref="AQ2:BB5"/>
    <mergeCell ref="AG6:AJ6"/>
    <mergeCell ref="A7:C7"/>
    <mergeCell ref="AT9:AU9"/>
    <mergeCell ref="AV9:AW9"/>
    <mergeCell ref="AG10:AJ10"/>
    <mergeCell ref="S8:Z8"/>
    <mergeCell ref="AR8:AY8"/>
    <mergeCell ref="S9:T9"/>
    <mergeCell ref="U9:V9"/>
    <mergeCell ref="W9:X9"/>
    <mergeCell ref="Y9:Z9"/>
    <mergeCell ref="AR9:AS9"/>
    <mergeCell ref="AX9:AY9"/>
  </mergeCells>
  <dataValidations>
    <dataValidation type="list" allowBlank="1" showErrorMessage="1" sqref="C10:C60">
      <formula1>Pumpensystem</formula1>
    </dataValidation>
    <dataValidation type="list" allowBlank="1" showErrorMessage="1" sqref="R10:R60 AQ10:AQ60">
      <formula1>FU</formula1>
    </dataValidation>
    <dataValidation type="list" allowBlank="1" showErrorMessage="1" sqref="K10:K60 AK11:AK60">
      <formula1>Transmission</formula1>
    </dataValidation>
  </dataValidations>
  <printOptions/>
  <pageMargins bottom="0.787401575" footer="0.0" header="0.0" left="0.7" right="0.7" top="0.7874015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99"/>
    <pageSetUpPr/>
  </sheetPr>
  <sheetViews>
    <sheetView workbookViewId="0"/>
  </sheetViews>
  <sheetFormatPr customHeight="1" defaultColWidth="14.43" defaultRowHeight="15.0" outlineLevelCol="1" outlineLevelRow="1"/>
  <cols>
    <col customWidth="1" hidden="1" min="1" max="1" width="5.14"/>
    <col customWidth="1" min="2" max="2" width="26.86"/>
    <col customWidth="1" min="3" max="3" width="11.0"/>
    <col customWidth="1" hidden="1" min="4" max="4" width="14.57"/>
    <col customWidth="1" min="5" max="5" width="11.43"/>
    <col customWidth="1" min="6" max="6" width="15.57"/>
    <col customWidth="1" min="7" max="7" width="24.86"/>
    <col customWidth="1" hidden="1" min="8" max="8" width="12.14"/>
    <col customWidth="1" min="9" max="9" width="8.86"/>
    <col customWidth="1" min="10" max="10" width="9.0"/>
    <col customWidth="1" min="11" max="11" width="25.43"/>
    <col customWidth="1" min="12" max="12" width="30.14"/>
    <col customWidth="1" min="13" max="26" width="10.71"/>
  </cols>
  <sheetData>
    <row r="1" ht="14.25" customHeight="1">
      <c r="A1" s="1"/>
      <c r="B1" s="3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4.25" customHeight="1">
      <c r="A2" s="2" t="s">
        <v>2</v>
      </c>
      <c r="B2" s="2" t="s">
        <v>3</v>
      </c>
      <c r="C2" s="2" t="s">
        <v>4</v>
      </c>
      <c r="D2" s="2" t="s">
        <v>5</v>
      </c>
      <c r="E2" s="8" t="s">
        <v>6</v>
      </c>
      <c r="F2" s="8" t="s">
        <v>8</v>
      </c>
      <c r="G2" s="8" t="s">
        <v>9</v>
      </c>
      <c r="H2" s="2" t="s">
        <v>10</v>
      </c>
      <c r="I2" s="8" t="s">
        <v>11</v>
      </c>
      <c r="J2" s="8" t="s">
        <v>12</v>
      </c>
      <c r="K2" s="12" t="s">
        <v>13</v>
      </c>
      <c r="L2" s="12" t="s">
        <v>15</v>
      </c>
    </row>
    <row r="3" ht="14.25" customHeight="1">
      <c r="A3" s="2"/>
      <c r="B3" s="2"/>
      <c r="C3" s="2"/>
      <c r="D3" s="2"/>
      <c r="E3" s="8"/>
      <c r="F3" s="8" t="s">
        <v>16</v>
      </c>
      <c r="G3" s="8" t="s">
        <v>17</v>
      </c>
      <c r="H3" s="2"/>
      <c r="I3" s="8" t="s">
        <v>17</v>
      </c>
      <c r="J3" s="8" t="s">
        <v>17</v>
      </c>
      <c r="K3" s="17"/>
      <c r="L3" s="17" t="s">
        <v>17</v>
      </c>
    </row>
    <row r="4" ht="14.25" customHeight="1">
      <c r="A4" s="6">
        <v>63.0</v>
      </c>
      <c r="B4" s="6" t="s">
        <v>21</v>
      </c>
      <c r="D4" s="21" t="s">
        <v>22</v>
      </c>
      <c r="E4" s="22">
        <v>0.17</v>
      </c>
      <c r="F4" s="24">
        <v>18.0</v>
      </c>
      <c r="G4" s="24">
        <v>767.0</v>
      </c>
      <c r="H4" s="6">
        <v>16.0</v>
      </c>
      <c r="I4" s="6">
        <v>190.0</v>
      </c>
      <c r="J4" s="6">
        <v>730.0</v>
      </c>
      <c r="K4" s="26">
        <v>0.4</v>
      </c>
      <c r="L4" s="44">
        <f>(I4+J4)*K4</f>
        <v>368</v>
      </c>
    </row>
    <row r="5" ht="14.25" customHeight="1">
      <c r="A5" s="6">
        <v>76.0</v>
      </c>
      <c r="B5" s="6" t="s">
        <v>44</v>
      </c>
      <c r="E5" s="49">
        <v>0.17</v>
      </c>
      <c r="F5" s="6">
        <v>6.6</v>
      </c>
      <c r="K5" s="26">
        <v>0.4</v>
      </c>
      <c r="L5" s="44">
        <v>181.0</v>
      </c>
    </row>
    <row r="6" ht="14.25" customHeight="1">
      <c r="A6" s="6">
        <v>77.0</v>
      </c>
      <c r="B6" s="6" t="s">
        <v>46</v>
      </c>
      <c r="D6" s="21" t="s">
        <v>22</v>
      </c>
      <c r="E6" s="22">
        <v>0.17</v>
      </c>
      <c r="F6" s="6">
        <v>7.0</v>
      </c>
      <c r="H6" s="6">
        <v>16.0</v>
      </c>
      <c r="I6" s="6">
        <v>100.0</v>
      </c>
      <c r="J6" s="6">
        <v>462.5</v>
      </c>
      <c r="K6" s="26">
        <v>0.4</v>
      </c>
      <c r="L6" s="44">
        <f t="shared" ref="L6:L8" si="1">(I6+J6)*K6</f>
        <v>225</v>
      </c>
    </row>
    <row r="7" ht="14.25" customHeight="1">
      <c r="A7" s="6">
        <v>72.0</v>
      </c>
      <c r="B7" s="6" t="s">
        <v>54</v>
      </c>
      <c r="D7" s="21" t="s">
        <v>22</v>
      </c>
      <c r="E7" s="22">
        <v>0.17</v>
      </c>
      <c r="F7" s="62">
        <v>12.0</v>
      </c>
      <c r="G7" s="62">
        <v>759.0</v>
      </c>
      <c r="H7" s="6">
        <v>16.0</v>
      </c>
      <c r="I7" s="6">
        <v>150.0</v>
      </c>
      <c r="J7" s="6">
        <v>730.0</v>
      </c>
      <c r="K7" s="26">
        <v>0.4</v>
      </c>
      <c r="L7" s="44">
        <f t="shared" si="1"/>
        <v>352</v>
      </c>
    </row>
    <row r="8" ht="14.25" customHeight="1">
      <c r="A8" s="6">
        <v>74.0</v>
      </c>
      <c r="B8" s="6" t="s">
        <v>60</v>
      </c>
      <c r="D8" s="21" t="s">
        <v>22</v>
      </c>
      <c r="E8" s="22">
        <v>0.17</v>
      </c>
      <c r="F8" s="62">
        <v>15.0</v>
      </c>
      <c r="G8" s="62">
        <v>1343.0</v>
      </c>
      <c r="H8" s="6">
        <v>16.0</v>
      </c>
      <c r="I8" s="6">
        <v>220.0</v>
      </c>
      <c r="J8" s="6">
        <v>1250.0</v>
      </c>
      <c r="K8" s="26">
        <v>0.4</v>
      </c>
      <c r="L8" s="44">
        <f t="shared" si="1"/>
        <v>588</v>
      </c>
    </row>
    <row r="9" ht="14.25" customHeight="1">
      <c r="A9" s="6">
        <v>223.0</v>
      </c>
      <c r="B9" s="62" t="s">
        <v>64</v>
      </c>
      <c r="E9" s="49">
        <v>0.17</v>
      </c>
      <c r="F9" s="6">
        <v>7.0</v>
      </c>
      <c r="K9" s="26">
        <v>0.4</v>
      </c>
      <c r="L9" s="44">
        <v>268.0</v>
      </c>
    </row>
    <row r="10" ht="14.25" customHeight="1">
      <c r="A10" s="6">
        <v>224.0</v>
      </c>
      <c r="B10" s="62" t="s">
        <v>68</v>
      </c>
      <c r="D10" s="73" t="str">
        <f t="shared" ref="D10:D14" si="2">#REF!&amp;" "&amp;#REF!</f>
        <v>#REF!</v>
      </c>
      <c r="E10" s="22">
        <v>0.17</v>
      </c>
      <c r="F10" s="6">
        <v>7.0</v>
      </c>
      <c r="H10" s="6">
        <v>16.0</v>
      </c>
      <c r="I10" s="6">
        <v>190.0</v>
      </c>
      <c r="J10" s="6">
        <v>700.0</v>
      </c>
      <c r="K10" s="26">
        <v>0.4</v>
      </c>
      <c r="L10" s="44">
        <f t="shared" ref="L10:L25" si="3">(I10+J10)*K10</f>
        <v>356</v>
      </c>
    </row>
    <row r="11" ht="14.25" customHeight="1">
      <c r="A11" s="6">
        <v>226.0</v>
      </c>
      <c r="B11" s="62" t="s">
        <v>71</v>
      </c>
      <c r="D11" s="73" t="str">
        <f t="shared" si="2"/>
        <v>#REF!</v>
      </c>
      <c r="E11" s="22">
        <v>0.17</v>
      </c>
      <c r="F11" s="6">
        <v>7.0</v>
      </c>
      <c r="H11" s="6">
        <v>6.0</v>
      </c>
      <c r="I11" s="6">
        <v>190.0</v>
      </c>
      <c r="J11" s="6">
        <v>700.0</v>
      </c>
      <c r="K11" s="26">
        <v>0.4</v>
      </c>
      <c r="L11" s="44">
        <f t="shared" si="3"/>
        <v>356</v>
      </c>
    </row>
    <row r="12" ht="14.25" customHeight="1">
      <c r="A12" s="6">
        <v>79.0</v>
      </c>
      <c r="B12" s="6" t="s">
        <v>76</v>
      </c>
      <c r="D12" s="73" t="str">
        <f t="shared" si="2"/>
        <v>#REF!</v>
      </c>
      <c r="E12" s="22">
        <v>0.17</v>
      </c>
      <c r="F12" s="62">
        <v>12.0</v>
      </c>
      <c r="G12" s="62">
        <v>1476.0</v>
      </c>
      <c r="H12" s="6">
        <v>16.0</v>
      </c>
      <c r="I12" s="6">
        <v>210.0</v>
      </c>
      <c r="J12" s="6">
        <v>1250.0</v>
      </c>
      <c r="K12" s="26">
        <v>0.4</v>
      </c>
      <c r="L12" s="44">
        <f t="shared" si="3"/>
        <v>584</v>
      </c>
    </row>
    <row r="13" ht="14.25" customHeight="1">
      <c r="A13" s="6">
        <v>221.0</v>
      </c>
      <c r="B13" s="6" t="s">
        <v>78</v>
      </c>
      <c r="D13" s="73" t="str">
        <f t="shared" si="2"/>
        <v>#REF!</v>
      </c>
      <c r="E13" s="22">
        <v>0.17</v>
      </c>
      <c r="F13" s="62">
        <v>12.0</v>
      </c>
      <c r="G13" s="62">
        <v>1476.0</v>
      </c>
      <c r="H13" s="6">
        <v>6.0</v>
      </c>
      <c r="I13" s="6">
        <v>210.0</v>
      </c>
      <c r="J13" s="6">
        <v>1250.0</v>
      </c>
      <c r="K13" s="26">
        <v>0.4</v>
      </c>
      <c r="L13" s="44">
        <f t="shared" si="3"/>
        <v>584</v>
      </c>
    </row>
    <row r="14" ht="14.25" customHeight="1">
      <c r="A14" s="6">
        <v>19.0</v>
      </c>
      <c r="B14" s="6" t="s">
        <v>79</v>
      </c>
      <c r="D14" s="73" t="str">
        <f t="shared" si="2"/>
        <v>#REF!</v>
      </c>
      <c r="E14" s="22">
        <v>0.17</v>
      </c>
      <c r="F14" s="62">
        <v>12.0</v>
      </c>
      <c r="G14" s="62">
        <v>1551.0</v>
      </c>
      <c r="H14" s="6">
        <v>16.0</v>
      </c>
      <c r="I14" s="6">
        <v>200.0</v>
      </c>
      <c r="J14" s="6">
        <v>1400.0</v>
      </c>
      <c r="K14" s="26">
        <v>0.4</v>
      </c>
      <c r="L14" s="44">
        <f t="shared" si="3"/>
        <v>640</v>
      </c>
      <c r="N14" s="62" t="s">
        <v>80</v>
      </c>
    </row>
    <row r="15" ht="14.25" customHeight="1">
      <c r="A15" s="6">
        <v>518.0</v>
      </c>
      <c r="B15" s="6" t="s">
        <v>81</v>
      </c>
      <c r="D15" s="21" t="s">
        <v>22</v>
      </c>
      <c r="E15" s="22">
        <v>0.17</v>
      </c>
      <c r="F15" s="62">
        <v>18.0</v>
      </c>
      <c r="G15" s="62">
        <v>767.0</v>
      </c>
      <c r="H15" s="6">
        <v>16.0</v>
      </c>
      <c r="I15" s="6">
        <v>190.0</v>
      </c>
      <c r="J15" s="6">
        <v>730.0</v>
      </c>
      <c r="K15" s="26">
        <v>0.4</v>
      </c>
      <c r="L15" s="44">
        <f t="shared" si="3"/>
        <v>368</v>
      </c>
    </row>
    <row r="16" ht="14.25" customHeight="1">
      <c r="A16" s="6">
        <v>521.0</v>
      </c>
      <c r="B16" s="6" t="s">
        <v>83</v>
      </c>
      <c r="D16" s="21" t="s">
        <v>22</v>
      </c>
      <c r="E16" s="22">
        <v>0.17</v>
      </c>
      <c r="F16" s="62">
        <v>12.0</v>
      </c>
      <c r="G16" s="62">
        <v>759.0</v>
      </c>
      <c r="H16" s="6">
        <v>16.0</v>
      </c>
      <c r="I16" s="6">
        <v>150.0</v>
      </c>
      <c r="J16" s="6">
        <v>730.0</v>
      </c>
      <c r="K16" s="26">
        <v>0.4</v>
      </c>
      <c r="L16" s="44">
        <f t="shared" si="3"/>
        <v>352</v>
      </c>
    </row>
    <row r="17" ht="14.25" customHeight="1">
      <c r="A17" s="6">
        <v>522.0</v>
      </c>
      <c r="B17" s="6" t="s">
        <v>84</v>
      </c>
      <c r="D17" s="21" t="s">
        <v>22</v>
      </c>
      <c r="E17" s="22">
        <v>0.17</v>
      </c>
      <c r="F17" s="62">
        <v>15.0</v>
      </c>
      <c r="G17" s="62">
        <v>1343.0</v>
      </c>
      <c r="H17" s="6">
        <v>16.0</v>
      </c>
      <c r="I17" s="6">
        <v>220.0</v>
      </c>
      <c r="J17" s="6">
        <v>1250.0</v>
      </c>
      <c r="K17" s="26">
        <v>0.4</v>
      </c>
      <c r="L17" s="44">
        <f t="shared" si="3"/>
        <v>588</v>
      </c>
    </row>
    <row r="18" ht="14.25" customHeight="1">
      <c r="A18" s="6">
        <v>523.0</v>
      </c>
      <c r="B18" s="6" t="s">
        <v>85</v>
      </c>
      <c r="D18" s="21" t="s">
        <v>22</v>
      </c>
      <c r="E18" s="22">
        <v>0.17</v>
      </c>
      <c r="F18" s="6">
        <v>7.0</v>
      </c>
      <c r="H18" s="6">
        <v>16.0</v>
      </c>
      <c r="I18" s="6">
        <v>100.0</v>
      </c>
      <c r="J18" s="6">
        <v>462.5</v>
      </c>
      <c r="K18" s="26">
        <v>0.4</v>
      </c>
      <c r="L18" s="44">
        <f t="shared" si="3"/>
        <v>225</v>
      </c>
    </row>
    <row r="19" ht="14.25" customHeight="1">
      <c r="A19" s="6">
        <v>524.0</v>
      </c>
      <c r="B19" s="6" t="s">
        <v>86</v>
      </c>
      <c r="D19" s="21" t="s">
        <v>22</v>
      </c>
      <c r="E19" s="22">
        <v>0.17</v>
      </c>
      <c r="F19" s="62">
        <v>12.0</v>
      </c>
      <c r="G19" s="62">
        <v>1476.0</v>
      </c>
      <c r="H19" s="6">
        <v>16.0</v>
      </c>
      <c r="I19" s="6">
        <v>210.0</v>
      </c>
      <c r="J19" s="6">
        <v>1250.0</v>
      </c>
      <c r="K19" s="26">
        <v>0.4</v>
      </c>
      <c r="L19" s="44">
        <f t="shared" si="3"/>
        <v>584</v>
      </c>
    </row>
    <row r="20" ht="14.25" customHeight="1">
      <c r="A20" s="6">
        <v>525.0</v>
      </c>
      <c r="B20" s="6" t="s">
        <v>87</v>
      </c>
      <c r="D20" s="73">
        <v>6.0</v>
      </c>
      <c r="E20" s="22">
        <v>0.17</v>
      </c>
      <c r="F20" s="62">
        <v>12.0</v>
      </c>
      <c r="G20" s="62">
        <v>1476.0</v>
      </c>
      <c r="H20" s="6">
        <v>6.0</v>
      </c>
      <c r="I20" s="6">
        <v>210.0</v>
      </c>
      <c r="J20" s="6">
        <v>1250.0</v>
      </c>
      <c r="K20" s="26">
        <v>0.4</v>
      </c>
      <c r="L20" s="44">
        <f t="shared" si="3"/>
        <v>584</v>
      </c>
    </row>
    <row r="21" ht="14.25" customHeight="1">
      <c r="A21" s="6">
        <v>526.0</v>
      </c>
      <c r="B21" s="6" t="s">
        <v>88</v>
      </c>
      <c r="D21" s="21" t="s">
        <v>22</v>
      </c>
      <c r="E21" s="22">
        <v>0.17</v>
      </c>
      <c r="F21" s="6">
        <v>7.0</v>
      </c>
      <c r="H21" s="6">
        <v>16.0</v>
      </c>
      <c r="I21" s="6">
        <v>190.0</v>
      </c>
      <c r="J21" s="6">
        <v>700.0</v>
      </c>
      <c r="K21" s="26">
        <v>0.4</v>
      </c>
      <c r="L21" s="44">
        <f t="shared" si="3"/>
        <v>356</v>
      </c>
    </row>
    <row r="22" ht="14.25" customHeight="1">
      <c r="A22" s="6">
        <v>527.0</v>
      </c>
      <c r="B22" s="6" t="s">
        <v>90</v>
      </c>
      <c r="D22" s="73">
        <v>6.0</v>
      </c>
      <c r="E22" s="22">
        <v>0.17</v>
      </c>
      <c r="F22" s="6">
        <v>7.0</v>
      </c>
      <c r="H22" s="6">
        <v>6.0</v>
      </c>
      <c r="I22" s="6">
        <v>190.0</v>
      </c>
      <c r="J22" s="6">
        <v>700.0</v>
      </c>
      <c r="K22" s="26">
        <v>0.4</v>
      </c>
      <c r="L22" s="44">
        <f t="shared" si="3"/>
        <v>356</v>
      </c>
    </row>
    <row r="23" ht="14.25" customHeight="1">
      <c r="A23" s="6">
        <v>228.0</v>
      </c>
      <c r="B23" s="6" t="s">
        <v>91</v>
      </c>
      <c r="D23" s="21" t="s">
        <v>22</v>
      </c>
      <c r="E23" s="22">
        <v>0.17</v>
      </c>
      <c r="F23" s="62">
        <v>12.0</v>
      </c>
      <c r="G23" s="62">
        <v>1551.0</v>
      </c>
      <c r="H23" s="6">
        <v>16.0</v>
      </c>
      <c r="I23" s="6">
        <v>200.0</v>
      </c>
      <c r="J23" s="6">
        <v>1400.0</v>
      </c>
      <c r="K23" s="26">
        <v>0.4</v>
      </c>
      <c r="L23" s="44">
        <f t="shared" si="3"/>
        <v>640</v>
      </c>
    </row>
    <row r="24" ht="14.25" customHeight="1">
      <c r="A24" s="6">
        <v>229.0</v>
      </c>
      <c r="B24" s="6" t="s">
        <v>93</v>
      </c>
      <c r="D24" s="73">
        <v>6.0</v>
      </c>
      <c r="E24" s="22">
        <v>0.17</v>
      </c>
      <c r="F24" s="62">
        <v>12.0</v>
      </c>
      <c r="G24" s="62">
        <v>1551.0</v>
      </c>
      <c r="H24" s="6">
        <v>6.0</v>
      </c>
      <c r="I24" s="6">
        <v>200.0</v>
      </c>
      <c r="J24" s="6">
        <v>1400.0</v>
      </c>
      <c r="K24" s="26">
        <v>0.4</v>
      </c>
      <c r="L24" s="44">
        <f t="shared" si="3"/>
        <v>640</v>
      </c>
    </row>
    <row r="25" ht="14.25" customHeight="1">
      <c r="A25" s="6">
        <v>528.0</v>
      </c>
      <c r="B25" s="62" t="s">
        <v>97</v>
      </c>
      <c r="E25" s="49">
        <v>0.15</v>
      </c>
      <c r="F25" s="6">
        <v>2.5</v>
      </c>
      <c r="I25" s="6">
        <v>7.0</v>
      </c>
      <c r="J25" s="6">
        <v>15.0</v>
      </c>
      <c r="K25" s="26">
        <v>0.4</v>
      </c>
      <c r="L25" s="44">
        <f t="shared" si="3"/>
        <v>8.8</v>
      </c>
    </row>
    <row r="26" ht="14.25" customHeight="1">
      <c r="A26" s="6">
        <v>529.0</v>
      </c>
      <c r="B26" s="62" t="s">
        <v>99</v>
      </c>
      <c r="E26" s="49">
        <v>0.15</v>
      </c>
      <c r="F26" s="6">
        <v>2.3</v>
      </c>
      <c r="K26" s="26">
        <v>0.4</v>
      </c>
      <c r="L26" s="44">
        <v>8.2</v>
      </c>
    </row>
    <row r="27" ht="14.25" customHeight="1">
      <c r="A27" s="6">
        <v>530.0</v>
      </c>
      <c r="B27" s="6" t="s">
        <v>102</v>
      </c>
      <c r="E27" s="49">
        <v>0.16</v>
      </c>
      <c r="F27" s="6">
        <v>3.0</v>
      </c>
      <c r="I27" s="6">
        <v>8.0</v>
      </c>
      <c r="J27" s="6">
        <v>19.0</v>
      </c>
      <c r="K27" s="26">
        <v>0.4</v>
      </c>
      <c r="L27" s="44">
        <f>(I27+J27)*K27</f>
        <v>10.8</v>
      </c>
    </row>
    <row r="28" ht="14.25" customHeight="1">
      <c r="A28" s="6">
        <v>532.0</v>
      </c>
      <c r="B28" s="6" t="s">
        <v>106</v>
      </c>
      <c r="E28" s="49">
        <v>0.17</v>
      </c>
      <c r="F28" s="6">
        <v>4.0</v>
      </c>
      <c r="K28" s="26">
        <v>0.4</v>
      </c>
      <c r="L28" s="44">
        <v>17.6</v>
      </c>
    </row>
    <row r="29" ht="14.25" customHeight="1">
      <c r="A29" s="6">
        <v>534.0</v>
      </c>
      <c r="B29" s="62" t="s">
        <v>110</v>
      </c>
      <c r="E29" s="49">
        <v>0.15</v>
      </c>
      <c r="F29" s="6">
        <v>2.5</v>
      </c>
      <c r="I29" s="6">
        <v>7.0</v>
      </c>
      <c r="J29" s="6">
        <v>15.0</v>
      </c>
      <c r="K29" s="26">
        <v>0.4</v>
      </c>
      <c r="L29" s="44">
        <f>(I29+J29)*K29</f>
        <v>8.8</v>
      </c>
    </row>
    <row r="30" ht="14.25" customHeight="1">
      <c r="A30" s="6">
        <v>536.0</v>
      </c>
      <c r="B30" s="62" t="s">
        <v>113</v>
      </c>
      <c r="E30" s="49">
        <v>0.15</v>
      </c>
      <c r="F30" s="6">
        <v>2.3</v>
      </c>
      <c r="K30" s="26">
        <v>0.4</v>
      </c>
      <c r="L30" s="44">
        <v>8.2</v>
      </c>
    </row>
    <row r="31" ht="14.25" customHeight="1">
      <c r="A31" s="6">
        <v>660.0</v>
      </c>
      <c r="B31" s="6" t="s">
        <v>115</v>
      </c>
      <c r="E31" s="49">
        <v>0.16</v>
      </c>
      <c r="F31" s="6">
        <v>3.0</v>
      </c>
      <c r="I31" s="6">
        <v>8.0</v>
      </c>
      <c r="J31" s="6">
        <v>19.0</v>
      </c>
      <c r="K31" s="26">
        <v>0.4</v>
      </c>
      <c r="L31" s="44">
        <f>(I31+J31)*K31</f>
        <v>10.8</v>
      </c>
    </row>
    <row r="32" ht="14.25" customHeight="1">
      <c r="A32" s="6">
        <v>662.0</v>
      </c>
      <c r="B32" s="6" t="s">
        <v>119</v>
      </c>
      <c r="E32" s="49">
        <v>0.17</v>
      </c>
      <c r="F32" s="6">
        <v>4.0</v>
      </c>
      <c r="K32" s="26">
        <v>0.4</v>
      </c>
      <c r="L32" s="44">
        <v>17.6</v>
      </c>
    </row>
    <row r="33" ht="14.25" customHeight="1">
      <c r="A33" s="6">
        <v>664.0</v>
      </c>
      <c r="B33" s="62" t="s">
        <v>121</v>
      </c>
      <c r="E33" s="49">
        <v>0.15</v>
      </c>
      <c r="F33" s="6">
        <v>2.5</v>
      </c>
      <c r="I33" s="6">
        <v>7.0</v>
      </c>
      <c r="J33" s="6">
        <v>15.0</v>
      </c>
      <c r="K33" s="26">
        <v>0.4</v>
      </c>
      <c r="L33" s="44">
        <f>(I33+J33)*K33</f>
        <v>8.8</v>
      </c>
    </row>
    <row r="34" ht="14.25" customHeight="1">
      <c r="A34" s="6">
        <v>666.0</v>
      </c>
      <c r="B34" s="62" t="s">
        <v>122</v>
      </c>
      <c r="E34" s="49">
        <v>0.15</v>
      </c>
      <c r="F34" s="6">
        <v>2.3</v>
      </c>
      <c r="K34" s="26">
        <v>0.4</v>
      </c>
      <c r="L34" s="44">
        <v>8.2</v>
      </c>
    </row>
    <row r="35" ht="14.25" customHeight="1">
      <c r="A35" s="6">
        <v>667.0</v>
      </c>
      <c r="B35" s="6" t="s">
        <v>124</v>
      </c>
      <c r="E35" s="49">
        <v>0.16</v>
      </c>
      <c r="F35" s="6">
        <v>3.0</v>
      </c>
      <c r="I35" s="6">
        <v>8.0</v>
      </c>
      <c r="J35" s="6">
        <v>19.0</v>
      </c>
      <c r="K35" s="26">
        <v>0.4</v>
      </c>
      <c r="L35" s="44">
        <f>(I35+J35)*K35</f>
        <v>10.8</v>
      </c>
    </row>
    <row r="36" ht="14.25" customHeight="1">
      <c r="A36" s="6">
        <v>687.0</v>
      </c>
      <c r="B36" s="6" t="s">
        <v>127</v>
      </c>
      <c r="E36" s="49">
        <v>0.17</v>
      </c>
      <c r="F36" s="6">
        <v>4.0</v>
      </c>
      <c r="K36" s="26">
        <v>0.4</v>
      </c>
      <c r="L36" s="44">
        <v>17.6</v>
      </c>
    </row>
    <row r="37" ht="14.25" customHeight="1"/>
    <row r="38" ht="14.25" customHeight="1"/>
    <row r="39" ht="14.25" customHeight="1">
      <c r="B39" s="62"/>
      <c r="G39" s="62" t="s">
        <v>129</v>
      </c>
    </row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</sheetData>
  <printOptions/>
  <pageMargins bottom="0.787401575" footer="0.0" header="0.0" left="0.7" right="0.7" top="0.7874015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99"/>
    <pageSetUpPr/>
  </sheetPr>
  <sheetViews>
    <sheetView workbookViewId="0"/>
  </sheetViews>
  <sheetFormatPr customHeight="1" defaultColWidth="14.43" defaultRowHeight="15.0" outlineLevelCol="1" outlineLevelRow="1"/>
  <cols>
    <col customWidth="1" hidden="1" min="1" max="1" width="10.71"/>
    <col customWidth="1" min="2" max="2" width="23.43"/>
    <col customWidth="1" min="3" max="3" width="10.71"/>
    <col customWidth="1" hidden="1" min="4" max="4" width="10.71"/>
    <col customWidth="1" min="5" max="5" width="10.71"/>
    <col customWidth="1" min="6" max="6" width="15.0"/>
    <col customWidth="1" min="7" max="7" width="24.43"/>
    <col customWidth="1" hidden="1" min="8" max="8" width="10.86"/>
    <col customWidth="1" min="9" max="12" width="10.71"/>
    <col customWidth="1" min="13" max="13" width="5.86"/>
    <col customWidth="1" min="14" max="26" width="10.71"/>
  </cols>
  <sheetData>
    <row r="1" ht="14.25" customHeight="1">
      <c r="B1" s="3" t="s">
        <v>170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4.25" customHeight="1">
      <c r="A2" s="2" t="s">
        <v>2</v>
      </c>
      <c r="B2" s="2" t="s">
        <v>3</v>
      </c>
      <c r="C2" s="2" t="s">
        <v>4</v>
      </c>
      <c r="D2" s="2" t="s">
        <v>5</v>
      </c>
      <c r="E2" s="8" t="s">
        <v>6</v>
      </c>
      <c r="F2" s="8" t="s">
        <v>8</v>
      </c>
      <c r="G2" s="8" t="s">
        <v>9</v>
      </c>
      <c r="H2" s="2" t="s">
        <v>10</v>
      </c>
      <c r="I2" s="8" t="s">
        <v>11</v>
      </c>
      <c r="J2" s="8" t="s">
        <v>12</v>
      </c>
      <c r="K2" s="12" t="s">
        <v>13</v>
      </c>
      <c r="L2" s="12" t="s">
        <v>15</v>
      </c>
      <c r="M2" s="2"/>
    </row>
    <row r="3" ht="14.25" customHeight="1">
      <c r="A3" s="2"/>
      <c r="B3" s="2"/>
      <c r="C3" s="2"/>
      <c r="D3" s="2"/>
      <c r="E3" s="8"/>
      <c r="F3" s="8" t="s">
        <v>16</v>
      </c>
      <c r="G3" s="8" t="s">
        <v>17</v>
      </c>
      <c r="H3" s="2"/>
      <c r="I3" s="8" t="s">
        <v>17</v>
      </c>
      <c r="J3" s="8" t="s">
        <v>17</v>
      </c>
      <c r="K3" s="17"/>
      <c r="L3" s="17" t="s">
        <v>17</v>
      </c>
      <c r="M3" s="2"/>
    </row>
    <row r="4" ht="14.25" customHeight="1">
      <c r="A4" s="6">
        <v>90.0</v>
      </c>
      <c r="B4" s="62" t="s">
        <v>171</v>
      </c>
      <c r="E4" s="49">
        <v>0.15</v>
      </c>
      <c r="F4" s="6">
        <v>3.0</v>
      </c>
      <c r="K4" s="26">
        <v>0.4</v>
      </c>
      <c r="L4" s="44">
        <v>9.8</v>
      </c>
    </row>
    <row r="5" ht="14.25" customHeight="1">
      <c r="A5" s="6">
        <v>108.0</v>
      </c>
      <c r="B5" s="62" t="s">
        <v>172</v>
      </c>
      <c r="E5" s="49">
        <v>0.15</v>
      </c>
      <c r="F5" s="6">
        <v>3.0</v>
      </c>
      <c r="H5" s="6">
        <v>10.0</v>
      </c>
      <c r="I5" s="6">
        <v>7.0</v>
      </c>
      <c r="J5" s="6">
        <v>16.5</v>
      </c>
      <c r="K5" s="26">
        <v>0.4</v>
      </c>
      <c r="L5" s="44">
        <f>(I5+J5)*K5</f>
        <v>9.4</v>
      </c>
    </row>
    <row r="6" ht="14.25" customHeight="1">
      <c r="A6" s="6">
        <v>91.0</v>
      </c>
      <c r="B6" s="62" t="s">
        <v>173</v>
      </c>
      <c r="E6" s="49">
        <v>0.17</v>
      </c>
      <c r="F6" s="6">
        <v>4.5</v>
      </c>
      <c r="K6" s="26">
        <v>0.4</v>
      </c>
      <c r="L6" s="44">
        <v>18.8</v>
      </c>
    </row>
    <row r="7" ht="14.25" customHeight="1">
      <c r="A7" s="6">
        <v>109.0</v>
      </c>
      <c r="B7" s="62" t="s">
        <v>174</v>
      </c>
      <c r="E7" s="49">
        <v>0.17</v>
      </c>
      <c r="F7" s="6">
        <v>3.5</v>
      </c>
      <c r="H7" s="6">
        <v>10.0</v>
      </c>
      <c r="I7" s="6">
        <v>12.8</v>
      </c>
      <c r="J7" s="6">
        <v>34.0</v>
      </c>
      <c r="K7" s="26">
        <v>0.4</v>
      </c>
      <c r="L7" s="44">
        <f>(I7+J7)*K7</f>
        <v>18.72</v>
      </c>
    </row>
    <row r="8" ht="14.25" customHeight="1">
      <c r="A8" s="6">
        <v>93.0</v>
      </c>
      <c r="B8" s="6" t="s">
        <v>175</v>
      </c>
      <c r="E8" s="49">
        <v>0.15</v>
      </c>
      <c r="F8" s="6">
        <v>3.0</v>
      </c>
      <c r="K8" s="26">
        <v>0.4</v>
      </c>
      <c r="L8" s="44">
        <v>9.8</v>
      </c>
    </row>
    <row r="9" ht="14.25" customHeight="1">
      <c r="A9" s="6">
        <v>94.0</v>
      </c>
      <c r="B9" s="6" t="s">
        <v>176</v>
      </c>
      <c r="E9" s="49">
        <v>0.17</v>
      </c>
      <c r="F9" s="6">
        <v>4.5</v>
      </c>
      <c r="K9" s="26">
        <v>0.4</v>
      </c>
      <c r="L9" s="44">
        <v>18.8</v>
      </c>
    </row>
    <row r="10" ht="14.25" customHeight="1">
      <c r="A10" s="6">
        <v>96.0</v>
      </c>
      <c r="B10" s="6" t="s">
        <v>177</v>
      </c>
      <c r="E10" s="49">
        <v>0.15</v>
      </c>
      <c r="F10" s="6">
        <v>3.0</v>
      </c>
      <c r="K10" s="26">
        <v>0.4</v>
      </c>
      <c r="L10" s="44">
        <v>9.8</v>
      </c>
    </row>
    <row r="11" ht="14.25" customHeight="1">
      <c r="A11" s="6">
        <v>97.0</v>
      </c>
      <c r="B11" s="6" t="s">
        <v>178</v>
      </c>
      <c r="E11" s="49">
        <v>0.17</v>
      </c>
      <c r="F11" s="6">
        <v>4.5</v>
      </c>
      <c r="K11" s="26">
        <v>0.4</v>
      </c>
      <c r="L11" s="44">
        <v>18.8</v>
      </c>
    </row>
    <row r="12" ht="14.25" customHeight="1">
      <c r="A12" s="6">
        <v>99.0</v>
      </c>
      <c r="B12" s="6" t="s">
        <v>179</v>
      </c>
      <c r="E12" s="49">
        <v>0.15</v>
      </c>
      <c r="F12" s="6">
        <v>3.0</v>
      </c>
      <c r="K12" s="26">
        <v>0.4</v>
      </c>
      <c r="L12" s="44">
        <v>9.8</v>
      </c>
    </row>
    <row r="13" ht="14.25" customHeight="1">
      <c r="A13" s="6">
        <v>100.0</v>
      </c>
      <c r="B13" s="6" t="s">
        <v>180</v>
      </c>
      <c r="E13" s="49">
        <v>0.17</v>
      </c>
      <c r="F13" s="6">
        <v>4.5</v>
      </c>
      <c r="K13" s="26">
        <v>0.4</v>
      </c>
      <c r="L13" s="44">
        <v>18.8</v>
      </c>
    </row>
    <row r="14" ht="14.25" customHeight="1">
      <c r="A14" s="6">
        <v>102.0</v>
      </c>
      <c r="B14" s="6" t="s">
        <v>181</v>
      </c>
      <c r="E14" s="49">
        <v>0.15</v>
      </c>
      <c r="F14" s="6">
        <v>3.0</v>
      </c>
      <c r="K14" s="26">
        <v>0.4</v>
      </c>
      <c r="L14" s="44">
        <v>9.8</v>
      </c>
    </row>
    <row r="15" ht="14.25" customHeight="1">
      <c r="A15" s="6">
        <v>103.0</v>
      </c>
      <c r="B15" s="6" t="s">
        <v>182</v>
      </c>
      <c r="E15" s="49">
        <v>0.17</v>
      </c>
      <c r="F15" s="6">
        <v>4.5</v>
      </c>
      <c r="K15" s="26">
        <v>0.4</v>
      </c>
      <c r="L15" s="44">
        <v>18.8</v>
      </c>
    </row>
    <row r="16" ht="14.25" customHeight="1">
      <c r="A16" s="6">
        <v>105.0</v>
      </c>
      <c r="B16" s="6" t="s">
        <v>183</v>
      </c>
      <c r="E16" s="49">
        <v>0.15</v>
      </c>
      <c r="F16" s="6">
        <v>3.0</v>
      </c>
      <c r="K16" s="26">
        <v>0.4</v>
      </c>
      <c r="L16" s="44">
        <v>9.8</v>
      </c>
    </row>
    <row r="17" ht="14.25" customHeight="1">
      <c r="A17" s="6">
        <v>106.0</v>
      </c>
      <c r="B17" s="6" t="s">
        <v>184</v>
      </c>
      <c r="E17" s="49">
        <v>0.17</v>
      </c>
      <c r="F17" s="6">
        <v>4.5</v>
      </c>
      <c r="K17" s="26">
        <v>0.4</v>
      </c>
      <c r="L17" s="44">
        <v>18.8</v>
      </c>
    </row>
    <row r="18" ht="14.25" customHeight="1">
      <c r="A18" s="6">
        <v>110.0</v>
      </c>
      <c r="B18" s="6" t="s">
        <v>185</v>
      </c>
      <c r="E18" s="49">
        <v>0.15</v>
      </c>
      <c r="F18" s="6">
        <v>3.0</v>
      </c>
      <c r="H18" s="6">
        <v>10.0</v>
      </c>
      <c r="I18" s="6">
        <v>7.5</v>
      </c>
      <c r="J18" s="6">
        <v>17.5</v>
      </c>
      <c r="K18" s="26">
        <v>0.4</v>
      </c>
      <c r="L18" s="44">
        <f t="shared" ref="L18:L21" si="1">(I18+J18)*K18</f>
        <v>10</v>
      </c>
    </row>
    <row r="19" ht="14.25" customHeight="1">
      <c r="A19" s="6">
        <v>112.0</v>
      </c>
      <c r="B19" s="6" t="s">
        <v>186</v>
      </c>
      <c r="E19" s="49">
        <v>0.17</v>
      </c>
      <c r="F19" s="6">
        <v>4.5</v>
      </c>
      <c r="H19" s="6">
        <v>10.0</v>
      </c>
      <c r="I19" s="6">
        <v>12.5</v>
      </c>
      <c r="J19" s="6">
        <v>35.0</v>
      </c>
      <c r="K19" s="26">
        <v>0.4</v>
      </c>
      <c r="L19" s="44">
        <f t="shared" si="1"/>
        <v>19</v>
      </c>
    </row>
    <row r="20" ht="14.25" customHeight="1">
      <c r="A20" s="6">
        <v>114.0</v>
      </c>
      <c r="B20" s="6" t="s">
        <v>187</v>
      </c>
      <c r="E20" s="49">
        <v>0.15</v>
      </c>
      <c r="F20" s="6">
        <v>3.0</v>
      </c>
      <c r="H20" s="6">
        <v>10.0</v>
      </c>
      <c r="I20" s="6">
        <v>7.5</v>
      </c>
      <c r="J20" s="6">
        <v>17.5</v>
      </c>
      <c r="K20" s="26">
        <v>0.4</v>
      </c>
      <c r="L20" s="44">
        <f t="shared" si="1"/>
        <v>10</v>
      </c>
    </row>
    <row r="21" ht="14.25" customHeight="1">
      <c r="A21" s="6">
        <v>115.0</v>
      </c>
      <c r="B21" s="6" t="s">
        <v>188</v>
      </c>
      <c r="E21" s="49">
        <v>0.17</v>
      </c>
      <c r="F21" s="6">
        <v>4.5</v>
      </c>
      <c r="H21" s="6">
        <v>10.0</v>
      </c>
      <c r="I21" s="6">
        <v>12.5</v>
      </c>
      <c r="J21" s="6">
        <v>35.0</v>
      </c>
      <c r="K21" s="26">
        <v>0.4</v>
      </c>
      <c r="L21" s="44">
        <f t="shared" si="1"/>
        <v>19</v>
      </c>
    </row>
    <row r="22" ht="14.25" customHeight="1">
      <c r="A22" s="6"/>
      <c r="B22" s="6" t="s">
        <v>189</v>
      </c>
      <c r="E22" s="49">
        <v>0.17</v>
      </c>
      <c r="F22" s="6">
        <v>12.0</v>
      </c>
      <c r="G22" s="221">
        <v>498.0</v>
      </c>
      <c r="H22" s="6"/>
      <c r="I22" s="6"/>
      <c r="J22" s="6"/>
      <c r="K22" s="26">
        <v>0.4</v>
      </c>
      <c r="L22" s="44"/>
    </row>
    <row r="23" ht="14.25" customHeight="1">
      <c r="A23" s="6">
        <v>160.0</v>
      </c>
      <c r="B23" s="6" t="s">
        <v>190</v>
      </c>
      <c r="D23" s="49"/>
      <c r="E23" s="49">
        <v>0.17</v>
      </c>
      <c r="F23" s="62">
        <v>15.0</v>
      </c>
      <c r="G23" s="62">
        <v>601.0</v>
      </c>
      <c r="H23" s="6">
        <v>10.0</v>
      </c>
      <c r="I23" s="6">
        <v>183.0</v>
      </c>
      <c r="J23" s="6">
        <v>600.0</v>
      </c>
      <c r="K23" s="26">
        <v>0.4</v>
      </c>
      <c r="L23" s="44">
        <f t="shared" ref="L23:L29" si="2">(I23+J23)*K23</f>
        <v>313.2</v>
      </c>
    </row>
    <row r="24" ht="14.25" customHeight="1">
      <c r="A24" s="6">
        <v>161.0</v>
      </c>
      <c r="B24" s="6" t="s">
        <v>191</v>
      </c>
      <c r="E24" s="49">
        <v>0.17</v>
      </c>
      <c r="F24" s="62">
        <v>18.0</v>
      </c>
      <c r="G24" s="62">
        <v>764.0</v>
      </c>
      <c r="H24" s="6">
        <v>10.0</v>
      </c>
      <c r="I24" s="6">
        <v>170.0</v>
      </c>
      <c r="J24" s="6">
        <v>750.0</v>
      </c>
      <c r="K24" s="26">
        <v>0.4</v>
      </c>
      <c r="L24" s="44">
        <f t="shared" si="2"/>
        <v>368</v>
      </c>
    </row>
    <row r="25" ht="14.25" customHeight="1">
      <c r="A25" s="6">
        <v>577.0</v>
      </c>
      <c r="B25" s="6" t="s">
        <v>192</v>
      </c>
      <c r="E25" s="49">
        <v>0.17</v>
      </c>
      <c r="F25" s="6">
        <v>7.0</v>
      </c>
      <c r="H25" s="6">
        <v>10.0</v>
      </c>
      <c r="I25" s="6">
        <v>125.0</v>
      </c>
      <c r="J25" s="6">
        <v>470.0</v>
      </c>
      <c r="K25" s="26">
        <v>0.4</v>
      </c>
      <c r="L25" s="44">
        <f t="shared" si="2"/>
        <v>238</v>
      </c>
    </row>
    <row r="26" ht="14.25" customHeight="1">
      <c r="A26" s="6">
        <v>168.0</v>
      </c>
      <c r="B26" s="6" t="s">
        <v>193</v>
      </c>
      <c r="E26" s="49">
        <v>0.17</v>
      </c>
      <c r="F26" s="6">
        <v>9.0</v>
      </c>
      <c r="H26" s="6">
        <v>10.0</v>
      </c>
      <c r="I26" s="6">
        <v>125.0</v>
      </c>
      <c r="J26" s="6">
        <v>600.0</v>
      </c>
      <c r="K26" s="26">
        <v>0.4</v>
      </c>
      <c r="L26" s="44">
        <f t="shared" si="2"/>
        <v>290</v>
      </c>
    </row>
    <row r="27" ht="14.25" customHeight="1">
      <c r="A27" s="6">
        <v>169.0</v>
      </c>
      <c r="B27" s="6" t="s">
        <v>194</v>
      </c>
      <c r="E27" s="49">
        <v>0.17</v>
      </c>
      <c r="F27" s="62">
        <v>12.0</v>
      </c>
      <c r="G27" s="62">
        <v>763.0</v>
      </c>
      <c r="H27" s="6">
        <v>10.0</v>
      </c>
      <c r="I27" s="6">
        <v>150.0</v>
      </c>
      <c r="J27" s="6">
        <v>750.0</v>
      </c>
      <c r="K27" s="26">
        <v>0.4</v>
      </c>
      <c r="L27" s="44">
        <f t="shared" si="2"/>
        <v>360</v>
      </c>
    </row>
    <row r="28" ht="14.25" customHeight="1">
      <c r="A28" s="6">
        <v>170.0</v>
      </c>
      <c r="B28" s="6" t="s">
        <v>195</v>
      </c>
      <c r="E28" s="49">
        <v>0.17</v>
      </c>
      <c r="F28" s="62">
        <v>15.0</v>
      </c>
      <c r="G28" s="62">
        <v>1377.0</v>
      </c>
      <c r="H28" s="6">
        <v>10.0</v>
      </c>
      <c r="I28" s="6">
        <v>260.0</v>
      </c>
      <c r="J28" s="6">
        <v>1280.0</v>
      </c>
      <c r="K28" s="26">
        <v>0.4</v>
      </c>
      <c r="L28" s="44">
        <f t="shared" si="2"/>
        <v>616</v>
      </c>
    </row>
    <row r="29" ht="14.25" customHeight="1">
      <c r="A29" s="6">
        <v>580.0</v>
      </c>
      <c r="B29" s="6" t="s">
        <v>196</v>
      </c>
      <c r="E29" s="49">
        <v>0.17</v>
      </c>
      <c r="F29" s="6">
        <v>3.7</v>
      </c>
      <c r="H29" s="6">
        <v>10.0</v>
      </c>
      <c r="I29" s="6">
        <v>110.0</v>
      </c>
      <c r="J29" s="6">
        <v>250.0</v>
      </c>
      <c r="K29" s="26">
        <v>0.4</v>
      </c>
      <c r="L29" s="44">
        <f t="shared" si="2"/>
        <v>144</v>
      </c>
    </row>
    <row r="30" ht="14.25" customHeight="1">
      <c r="A30" s="6">
        <v>581.0</v>
      </c>
      <c r="B30" s="6" t="s">
        <v>196</v>
      </c>
      <c r="E30" s="49">
        <v>0.17</v>
      </c>
      <c r="F30" s="6">
        <v>3.7</v>
      </c>
      <c r="K30" s="26">
        <v>0.4</v>
      </c>
      <c r="L30" s="44">
        <v>136.0</v>
      </c>
    </row>
    <row r="31" ht="14.25" customHeight="1">
      <c r="A31" s="6">
        <v>582.0</v>
      </c>
      <c r="B31" s="6" t="s">
        <v>197</v>
      </c>
      <c r="E31" s="49">
        <v>0.17</v>
      </c>
      <c r="F31" s="6">
        <v>5.0</v>
      </c>
      <c r="H31" s="6">
        <v>10.0</v>
      </c>
      <c r="I31" s="6">
        <v>150.0</v>
      </c>
      <c r="J31" s="6">
        <v>450.0</v>
      </c>
      <c r="K31" s="26">
        <v>0.4</v>
      </c>
      <c r="L31" s="44">
        <f>(I31+J31)*K31</f>
        <v>240</v>
      </c>
    </row>
    <row r="32" ht="14.25" customHeight="1">
      <c r="A32" s="6">
        <v>583.0</v>
      </c>
      <c r="B32" s="6" t="s">
        <v>197</v>
      </c>
      <c r="E32" s="49">
        <v>0.17</v>
      </c>
      <c r="F32" s="6">
        <v>5.0</v>
      </c>
      <c r="K32" s="26">
        <v>0.4</v>
      </c>
      <c r="L32" s="44">
        <v>226.0</v>
      </c>
    </row>
    <row r="33" ht="14.25" customHeight="1">
      <c r="A33" s="6">
        <v>584.0</v>
      </c>
      <c r="B33" s="6" t="s">
        <v>198</v>
      </c>
      <c r="E33" s="49">
        <v>0.17</v>
      </c>
      <c r="F33" s="6">
        <v>7.0</v>
      </c>
      <c r="H33" s="6">
        <v>10.0</v>
      </c>
      <c r="I33" s="6">
        <v>200.0</v>
      </c>
      <c r="J33" s="6">
        <v>700.0</v>
      </c>
      <c r="K33" s="26">
        <v>0.4</v>
      </c>
      <c r="L33" s="44">
        <f>(I33+J33)*K33</f>
        <v>360</v>
      </c>
    </row>
    <row r="34" ht="14.25" customHeight="1">
      <c r="A34" s="6">
        <v>585.0</v>
      </c>
      <c r="B34" s="6" t="s">
        <v>198</v>
      </c>
      <c r="E34" s="49">
        <v>0.17</v>
      </c>
      <c r="F34" s="6">
        <v>7.0</v>
      </c>
      <c r="K34" s="26">
        <v>0.4</v>
      </c>
      <c r="L34" s="44">
        <v>356.0</v>
      </c>
    </row>
    <row r="35" ht="14.25" customHeight="1">
      <c r="A35" s="6">
        <v>578.0</v>
      </c>
      <c r="B35" s="6" t="s">
        <v>199</v>
      </c>
      <c r="E35" s="49">
        <v>0.17</v>
      </c>
      <c r="F35" s="6">
        <v>9.0</v>
      </c>
      <c r="H35" s="6">
        <v>10.0</v>
      </c>
      <c r="I35" s="6">
        <v>230.0</v>
      </c>
      <c r="J35" s="6">
        <v>1040.0</v>
      </c>
      <c r="K35" s="26">
        <v>0.4</v>
      </c>
      <c r="L35" s="44">
        <f t="shared" ref="L35:L37" si="3">(I35+J35)*K35</f>
        <v>508</v>
      </c>
    </row>
    <row r="36" ht="14.25" customHeight="1">
      <c r="A36" s="6">
        <v>579.0</v>
      </c>
      <c r="B36" s="6" t="s">
        <v>200</v>
      </c>
      <c r="E36" s="49">
        <v>0.17</v>
      </c>
      <c r="F36" s="62">
        <v>12.0</v>
      </c>
      <c r="G36" s="62">
        <v>1496.0</v>
      </c>
      <c r="H36" s="6">
        <v>10.0</v>
      </c>
      <c r="I36" s="6">
        <v>280.0</v>
      </c>
      <c r="J36" s="6">
        <v>1280.0</v>
      </c>
      <c r="K36" s="26">
        <v>0.4</v>
      </c>
      <c r="L36" s="44">
        <f t="shared" si="3"/>
        <v>624</v>
      </c>
    </row>
    <row r="37" ht="14.25" customHeight="1">
      <c r="A37" s="6">
        <v>119.0</v>
      </c>
      <c r="B37" s="6" t="s">
        <v>201</v>
      </c>
      <c r="E37" s="49">
        <v>0.17</v>
      </c>
      <c r="F37" s="6">
        <v>3.7</v>
      </c>
      <c r="H37" s="6">
        <v>10.0</v>
      </c>
      <c r="I37" s="6">
        <v>130.0</v>
      </c>
      <c r="J37" s="6">
        <v>275.0</v>
      </c>
      <c r="K37" s="26">
        <v>0.4</v>
      </c>
      <c r="L37" s="44">
        <f t="shared" si="3"/>
        <v>162</v>
      </c>
    </row>
    <row r="38" ht="14.25" customHeight="1">
      <c r="A38" s="6">
        <v>120.0</v>
      </c>
      <c r="B38" s="6" t="s">
        <v>201</v>
      </c>
      <c r="E38" s="49">
        <v>0.17</v>
      </c>
      <c r="F38" s="6">
        <v>3.7</v>
      </c>
      <c r="K38" s="26">
        <v>0.4</v>
      </c>
      <c r="L38" s="44">
        <v>164.0</v>
      </c>
    </row>
    <row r="39" ht="14.25" customHeight="1">
      <c r="A39" s="6">
        <v>121.0</v>
      </c>
      <c r="B39" s="6" t="s">
        <v>202</v>
      </c>
      <c r="E39" s="49">
        <v>0.17</v>
      </c>
      <c r="F39" s="6">
        <v>5.0</v>
      </c>
      <c r="H39" s="6">
        <v>10.0</v>
      </c>
      <c r="I39" s="6">
        <v>175.0</v>
      </c>
      <c r="J39" s="6">
        <v>450.0</v>
      </c>
      <c r="K39" s="26">
        <v>0.4</v>
      </c>
      <c r="L39" s="44">
        <f>(I39+J39)*K39</f>
        <v>250</v>
      </c>
    </row>
    <row r="40" ht="14.25" customHeight="1">
      <c r="A40" s="6">
        <v>122.0</v>
      </c>
      <c r="B40" s="6" t="s">
        <v>202</v>
      </c>
      <c r="E40" s="49">
        <v>0.17</v>
      </c>
      <c r="F40" s="6">
        <v>4.9</v>
      </c>
      <c r="K40" s="26">
        <v>0.4</v>
      </c>
      <c r="L40" s="44">
        <v>240.0</v>
      </c>
    </row>
    <row r="41" ht="14.25" customHeight="1">
      <c r="A41" s="6">
        <v>123.0</v>
      </c>
      <c r="B41" s="6" t="s">
        <v>203</v>
      </c>
      <c r="E41" s="49">
        <v>0.17</v>
      </c>
      <c r="F41" s="6">
        <v>7.0</v>
      </c>
      <c r="H41" s="6">
        <v>10.0</v>
      </c>
      <c r="I41" s="6">
        <v>220.0</v>
      </c>
      <c r="J41" s="6">
        <v>800.0</v>
      </c>
      <c r="K41" s="26">
        <v>0.4</v>
      </c>
      <c r="L41" s="44">
        <f>(I41+J41)*K41</f>
        <v>408</v>
      </c>
    </row>
    <row r="42" ht="14.25" customHeight="1">
      <c r="A42" s="6">
        <v>124.0</v>
      </c>
      <c r="B42" s="6" t="s">
        <v>203</v>
      </c>
      <c r="E42" s="49">
        <v>0.17</v>
      </c>
      <c r="F42" s="6">
        <v>6.8</v>
      </c>
      <c r="K42" s="26">
        <v>0.4</v>
      </c>
      <c r="L42" s="44">
        <v>384.5</v>
      </c>
    </row>
    <row r="43" ht="14.25" customHeight="1">
      <c r="A43" s="6">
        <v>117.0</v>
      </c>
      <c r="B43" s="6" t="s">
        <v>204</v>
      </c>
      <c r="E43" s="49">
        <v>0.17</v>
      </c>
      <c r="F43" s="6">
        <v>9.0</v>
      </c>
      <c r="H43" s="6">
        <v>10.0</v>
      </c>
      <c r="I43" s="6">
        <v>280.0</v>
      </c>
      <c r="J43" s="6">
        <v>1220.0</v>
      </c>
      <c r="K43" s="26">
        <v>0.4</v>
      </c>
      <c r="L43" s="44">
        <f t="shared" ref="L43:L53" si="4">(I43+J43)*K43</f>
        <v>600</v>
      </c>
    </row>
    <row r="44" ht="14.25" customHeight="1">
      <c r="A44" s="6">
        <v>118.0</v>
      </c>
      <c r="B44" s="6" t="s">
        <v>205</v>
      </c>
      <c r="E44" s="49">
        <v>0.17</v>
      </c>
      <c r="F44" s="62">
        <v>12.0</v>
      </c>
      <c r="G44" s="62">
        <v>1546.0</v>
      </c>
      <c r="H44" s="6">
        <v>10.0</v>
      </c>
      <c r="I44" s="6">
        <v>300.0</v>
      </c>
      <c r="J44" s="6">
        <v>1400.0</v>
      </c>
      <c r="K44" s="26">
        <v>0.4</v>
      </c>
      <c r="L44" s="44">
        <f t="shared" si="4"/>
        <v>680</v>
      </c>
    </row>
    <row r="45" ht="14.25" customHeight="1">
      <c r="A45" s="6">
        <v>619.0</v>
      </c>
      <c r="B45" s="6" t="s">
        <v>206</v>
      </c>
      <c r="E45" s="49">
        <v>0.17</v>
      </c>
      <c r="F45" s="6">
        <v>7.0</v>
      </c>
      <c r="H45" s="6">
        <v>10.0</v>
      </c>
      <c r="I45" s="6">
        <v>125.0</v>
      </c>
      <c r="J45" s="6">
        <v>470.0</v>
      </c>
      <c r="K45" s="26">
        <v>0.4</v>
      </c>
      <c r="L45" s="44">
        <f t="shared" si="4"/>
        <v>238</v>
      </c>
    </row>
    <row r="46" ht="14.25" customHeight="1">
      <c r="A46" s="6">
        <v>614.0</v>
      </c>
      <c r="B46" s="6" t="s">
        <v>207</v>
      </c>
      <c r="E46" s="49">
        <v>0.17</v>
      </c>
      <c r="F46" s="6">
        <v>9.0</v>
      </c>
      <c r="H46" s="6">
        <v>10.0</v>
      </c>
      <c r="I46" s="6">
        <v>150.0</v>
      </c>
      <c r="J46" s="6">
        <v>610.0</v>
      </c>
      <c r="K46" s="26">
        <v>0.4</v>
      </c>
      <c r="L46" s="44">
        <f t="shared" si="4"/>
        <v>304</v>
      </c>
    </row>
    <row r="47" ht="14.25" customHeight="1">
      <c r="A47" s="6">
        <v>615.0</v>
      </c>
      <c r="B47" s="6" t="s">
        <v>208</v>
      </c>
      <c r="E47" s="49">
        <v>0.17</v>
      </c>
      <c r="F47" s="62">
        <v>12.0</v>
      </c>
      <c r="G47" s="62">
        <v>777.0</v>
      </c>
      <c r="H47" s="6">
        <v>10.0</v>
      </c>
      <c r="I47" s="6">
        <v>180.0</v>
      </c>
      <c r="J47" s="6">
        <v>750.0</v>
      </c>
      <c r="K47" s="26">
        <v>0.4</v>
      </c>
      <c r="L47" s="44">
        <f t="shared" si="4"/>
        <v>372</v>
      </c>
    </row>
    <row r="48" ht="14.25" customHeight="1">
      <c r="A48" s="6">
        <v>616.0</v>
      </c>
      <c r="B48" s="6" t="s">
        <v>209</v>
      </c>
      <c r="E48" s="49">
        <v>0.17</v>
      </c>
      <c r="F48" s="62">
        <v>15.0</v>
      </c>
      <c r="G48" s="62">
        <v>1409.0</v>
      </c>
      <c r="H48" s="6">
        <v>10.0</v>
      </c>
      <c r="I48" s="6">
        <v>240.0</v>
      </c>
      <c r="J48" s="6">
        <v>1280.0</v>
      </c>
      <c r="K48" s="26">
        <v>0.4</v>
      </c>
      <c r="L48" s="44">
        <f t="shared" si="4"/>
        <v>608</v>
      </c>
    </row>
    <row r="49" ht="14.25" customHeight="1">
      <c r="A49" s="6">
        <v>620.0</v>
      </c>
      <c r="B49" s="6" t="s">
        <v>210</v>
      </c>
      <c r="E49" s="49">
        <v>0.17</v>
      </c>
      <c r="F49" s="6">
        <v>9.0</v>
      </c>
      <c r="H49" s="6">
        <v>10.0</v>
      </c>
      <c r="I49" s="6">
        <v>230.0</v>
      </c>
      <c r="J49" s="6">
        <v>1040.0</v>
      </c>
      <c r="K49" s="26">
        <v>0.4</v>
      </c>
      <c r="L49" s="44">
        <f t="shared" si="4"/>
        <v>508</v>
      </c>
    </row>
    <row r="50" ht="14.25" customHeight="1">
      <c r="A50" s="6">
        <v>621.0</v>
      </c>
      <c r="B50" s="6" t="s">
        <v>211</v>
      </c>
      <c r="E50" s="49">
        <v>0.17</v>
      </c>
      <c r="F50" s="62">
        <v>12.0</v>
      </c>
      <c r="G50" s="62">
        <v>1508.0</v>
      </c>
      <c r="H50" s="6">
        <v>10.0</v>
      </c>
      <c r="I50" s="6">
        <v>250.0</v>
      </c>
      <c r="J50" s="6">
        <v>1300.0</v>
      </c>
      <c r="K50" s="26">
        <v>0.4</v>
      </c>
      <c r="L50" s="44">
        <f t="shared" si="4"/>
        <v>620</v>
      </c>
    </row>
    <row r="51" ht="14.25" customHeight="1">
      <c r="A51" s="6">
        <v>590.0</v>
      </c>
      <c r="B51" s="6" t="s">
        <v>212</v>
      </c>
      <c r="E51" s="49">
        <v>0.17</v>
      </c>
      <c r="F51" s="6">
        <v>7.0</v>
      </c>
      <c r="H51" s="6">
        <v>10.0</v>
      </c>
      <c r="I51" s="6">
        <v>220.0</v>
      </c>
      <c r="J51" s="6">
        <v>800.0</v>
      </c>
      <c r="K51" s="26">
        <v>0.4</v>
      </c>
      <c r="L51" s="44">
        <f t="shared" si="4"/>
        <v>408</v>
      </c>
    </row>
    <row r="52" ht="14.25" customHeight="1">
      <c r="A52" s="6">
        <v>586.0</v>
      </c>
      <c r="B52" s="6" t="s">
        <v>213</v>
      </c>
      <c r="E52" s="49">
        <v>0.17</v>
      </c>
      <c r="F52" s="6">
        <v>9.0</v>
      </c>
      <c r="H52" s="6">
        <v>10.0</v>
      </c>
      <c r="I52" s="6">
        <v>280.0</v>
      </c>
      <c r="J52" s="6">
        <v>1220.0</v>
      </c>
      <c r="K52" s="26">
        <v>0.4</v>
      </c>
      <c r="L52" s="44">
        <f t="shared" si="4"/>
        <v>600</v>
      </c>
    </row>
    <row r="53" ht="14.25" customHeight="1">
      <c r="A53" s="6">
        <v>587.0</v>
      </c>
      <c r="B53" s="6" t="s">
        <v>214</v>
      </c>
      <c r="E53" s="49">
        <v>0.17</v>
      </c>
      <c r="F53" s="62">
        <v>12.0</v>
      </c>
      <c r="G53" s="62">
        <v>1550.0</v>
      </c>
      <c r="H53" s="6">
        <v>10.0</v>
      </c>
      <c r="I53" s="6">
        <v>300.0</v>
      </c>
      <c r="J53" s="6">
        <v>1550.0</v>
      </c>
      <c r="K53" s="26">
        <v>0.4</v>
      </c>
      <c r="L53" s="44">
        <f t="shared" si="4"/>
        <v>740</v>
      </c>
    </row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</sheetData>
  <printOptions/>
  <pageMargins bottom="0.787401575" footer="0.0" header="0.0" left="0.7" right="0.7" top="0.7874015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99"/>
    <pageSetUpPr/>
  </sheetPr>
  <sheetViews>
    <sheetView workbookViewId="0"/>
  </sheetViews>
  <sheetFormatPr customHeight="1" defaultColWidth="14.43" defaultRowHeight="15.0" outlineLevelCol="1" outlineLevelRow="1"/>
  <cols>
    <col customWidth="1" hidden="1" min="1" max="1" width="10.71"/>
    <col customWidth="1" min="2" max="2" width="24.57"/>
    <col customWidth="1" min="3" max="3" width="10.71"/>
    <col customWidth="1" hidden="1" min="4" max="4" width="10.71"/>
    <col customWidth="1" min="5" max="6" width="10.71"/>
    <col customWidth="1" min="7" max="7" width="24.43"/>
    <col customWidth="1" hidden="1" min="8" max="8" width="1.86"/>
    <col customWidth="1" min="9" max="26" width="10.71"/>
  </cols>
  <sheetData>
    <row r="1" ht="14.25" customHeight="1">
      <c r="B1" s="3" t="s">
        <v>215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4.25" customHeight="1">
      <c r="A2" s="2" t="s">
        <v>2</v>
      </c>
      <c r="B2" s="2" t="s">
        <v>3</v>
      </c>
      <c r="C2" s="2" t="s">
        <v>4</v>
      </c>
      <c r="D2" s="2" t="s">
        <v>5</v>
      </c>
      <c r="E2" s="8" t="s">
        <v>6</v>
      </c>
      <c r="F2" s="8" t="s">
        <v>8</v>
      </c>
      <c r="G2" s="8" t="s">
        <v>9</v>
      </c>
      <c r="H2" s="2" t="s">
        <v>10</v>
      </c>
      <c r="I2" s="8" t="s">
        <v>11</v>
      </c>
      <c r="J2" s="8" t="s">
        <v>12</v>
      </c>
      <c r="K2" s="12" t="s">
        <v>13</v>
      </c>
      <c r="L2" s="12" t="s">
        <v>15</v>
      </c>
    </row>
    <row r="3" ht="14.25" customHeight="1">
      <c r="A3" s="2"/>
      <c r="B3" s="2"/>
      <c r="C3" s="2"/>
      <c r="D3" s="2"/>
      <c r="E3" s="8"/>
      <c r="F3" s="8" t="s">
        <v>16</v>
      </c>
      <c r="G3" s="8" t="s">
        <v>17</v>
      </c>
      <c r="H3" s="2"/>
      <c r="I3" s="8" t="s">
        <v>17</v>
      </c>
      <c r="J3" s="8" t="s">
        <v>17</v>
      </c>
      <c r="K3" s="17"/>
      <c r="L3" s="17" t="s">
        <v>17</v>
      </c>
    </row>
    <row r="4" ht="14.25" customHeight="1">
      <c r="A4" s="6">
        <v>296.0</v>
      </c>
      <c r="B4" s="227" t="s">
        <v>216</v>
      </c>
      <c r="E4" s="228">
        <v>0.17</v>
      </c>
      <c r="F4" s="229">
        <v>2.7</v>
      </c>
      <c r="I4" s="229">
        <v>10.0</v>
      </c>
      <c r="J4" s="229">
        <v>13.0</v>
      </c>
      <c r="K4" s="26">
        <v>0.4</v>
      </c>
      <c r="L4" s="44">
        <f t="shared" ref="L4:L33" si="1">(I4+J4)*K4</f>
        <v>9.2</v>
      </c>
    </row>
    <row r="5" ht="14.25" customHeight="1">
      <c r="A5" s="6">
        <v>299.0</v>
      </c>
      <c r="B5" s="227" t="s">
        <v>217</v>
      </c>
      <c r="E5" s="228">
        <v>0.16</v>
      </c>
      <c r="F5" s="229">
        <v>2.7</v>
      </c>
      <c r="I5" s="229">
        <v>9.0</v>
      </c>
      <c r="J5" s="229">
        <v>17.0</v>
      </c>
      <c r="K5" s="26">
        <v>0.4</v>
      </c>
      <c r="L5" s="44">
        <f t="shared" si="1"/>
        <v>10.4</v>
      </c>
    </row>
    <row r="6" ht="14.25" customHeight="1">
      <c r="A6" s="6">
        <v>300.0</v>
      </c>
      <c r="B6" s="227" t="s">
        <v>218</v>
      </c>
      <c r="E6" s="228">
        <v>0.16</v>
      </c>
      <c r="F6" s="229">
        <v>2.6</v>
      </c>
      <c r="I6" s="229">
        <v>7.5</v>
      </c>
      <c r="J6" s="229">
        <v>13.0</v>
      </c>
      <c r="K6" s="26">
        <v>0.4</v>
      </c>
      <c r="L6" s="44">
        <f t="shared" si="1"/>
        <v>8.2</v>
      </c>
    </row>
    <row r="7" ht="14.25" customHeight="1">
      <c r="A7" s="6">
        <v>305.0</v>
      </c>
      <c r="B7" s="227" t="s">
        <v>219</v>
      </c>
      <c r="E7" s="228">
        <v>0.16</v>
      </c>
      <c r="F7" s="229">
        <v>2.7</v>
      </c>
      <c r="I7" s="229">
        <v>9.0</v>
      </c>
      <c r="J7" s="229">
        <v>17.0</v>
      </c>
      <c r="K7" s="26">
        <v>0.4</v>
      </c>
      <c r="L7" s="44">
        <f t="shared" si="1"/>
        <v>10.4</v>
      </c>
    </row>
    <row r="8" ht="14.25" customHeight="1">
      <c r="A8" s="6">
        <v>306.0</v>
      </c>
      <c r="B8" s="227" t="s">
        <v>220</v>
      </c>
      <c r="E8" s="228">
        <v>0.16</v>
      </c>
      <c r="F8" s="229">
        <v>2.6</v>
      </c>
      <c r="I8" s="229">
        <v>7.5</v>
      </c>
      <c r="J8" s="229">
        <v>13.0</v>
      </c>
      <c r="K8" s="26">
        <v>0.4</v>
      </c>
      <c r="L8" s="44">
        <f t="shared" si="1"/>
        <v>8.2</v>
      </c>
    </row>
    <row r="9" ht="14.25" customHeight="1">
      <c r="A9" s="6">
        <v>311.0</v>
      </c>
      <c r="B9" s="227" t="s">
        <v>221</v>
      </c>
      <c r="E9" s="228">
        <v>0.17</v>
      </c>
      <c r="F9" s="229">
        <v>2.5</v>
      </c>
      <c r="I9" s="229">
        <v>9.0</v>
      </c>
      <c r="J9" s="229">
        <v>15.0</v>
      </c>
      <c r="K9" s="26">
        <v>0.4</v>
      </c>
      <c r="L9" s="44">
        <f t="shared" si="1"/>
        <v>9.6</v>
      </c>
    </row>
    <row r="10" ht="14.25" customHeight="1">
      <c r="A10" s="6">
        <v>314.0</v>
      </c>
      <c r="B10" s="227" t="s">
        <v>222</v>
      </c>
      <c r="E10" s="228">
        <v>0.17</v>
      </c>
      <c r="F10" s="229">
        <v>2.7</v>
      </c>
      <c r="I10" s="229">
        <v>10.0</v>
      </c>
      <c r="J10" s="229">
        <v>13.0</v>
      </c>
      <c r="K10" s="26">
        <v>0.4</v>
      </c>
      <c r="L10" s="44">
        <f t="shared" si="1"/>
        <v>9.2</v>
      </c>
    </row>
    <row r="11" ht="14.25" customHeight="1">
      <c r="A11" s="6">
        <v>317.0</v>
      </c>
      <c r="B11" s="227" t="s">
        <v>223</v>
      </c>
      <c r="E11" s="228">
        <v>0.16</v>
      </c>
      <c r="F11" s="229">
        <v>2.7</v>
      </c>
      <c r="I11" s="229">
        <v>9.0</v>
      </c>
      <c r="J11" s="229">
        <v>17.0</v>
      </c>
      <c r="K11" s="26">
        <v>0.4</v>
      </c>
      <c r="L11" s="44">
        <f t="shared" si="1"/>
        <v>10.4</v>
      </c>
    </row>
    <row r="12" ht="14.25" customHeight="1">
      <c r="A12" s="6">
        <v>318.0</v>
      </c>
      <c r="B12" s="227" t="s">
        <v>224</v>
      </c>
      <c r="E12" s="228">
        <v>0.16</v>
      </c>
      <c r="F12" s="229">
        <v>2.6</v>
      </c>
      <c r="I12" s="229">
        <v>7.5</v>
      </c>
      <c r="J12" s="229">
        <v>13.0</v>
      </c>
      <c r="K12" s="26">
        <v>0.4</v>
      </c>
      <c r="L12" s="44">
        <f t="shared" si="1"/>
        <v>8.2</v>
      </c>
    </row>
    <row r="13" ht="14.25" customHeight="1">
      <c r="A13" s="6">
        <v>323.0</v>
      </c>
      <c r="B13" s="227" t="s">
        <v>225</v>
      </c>
      <c r="E13" s="228">
        <v>0.16</v>
      </c>
      <c r="F13" s="229">
        <v>2.7</v>
      </c>
      <c r="I13" s="229">
        <v>9.0</v>
      </c>
      <c r="J13" s="229">
        <v>17.0</v>
      </c>
      <c r="K13" s="26">
        <v>0.4</v>
      </c>
      <c r="L13" s="44">
        <f t="shared" si="1"/>
        <v>10.4</v>
      </c>
    </row>
    <row r="14" ht="14.25" customHeight="1">
      <c r="A14" s="6">
        <v>324.0</v>
      </c>
      <c r="B14" s="227" t="s">
        <v>226</v>
      </c>
      <c r="E14" s="228">
        <v>0.16</v>
      </c>
      <c r="F14" s="229">
        <v>2.6</v>
      </c>
      <c r="I14" s="229">
        <v>7.5</v>
      </c>
      <c r="J14" s="229">
        <v>13.0</v>
      </c>
      <c r="K14" s="26">
        <v>0.4</v>
      </c>
      <c r="L14" s="44">
        <f t="shared" si="1"/>
        <v>8.2</v>
      </c>
    </row>
    <row r="15" ht="14.25" customHeight="1">
      <c r="A15" s="6">
        <v>329.0</v>
      </c>
      <c r="B15" s="227" t="s">
        <v>227</v>
      </c>
      <c r="E15" s="228">
        <v>0.17</v>
      </c>
      <c r="F15" s="229">
        <v>2.5</v>
      </c>
      <c r="I15" s="229">
        <v>9.0</v>
      </c>
      <c r="J15" s="229">
        <v>15.0</v>
      </c>
      <c r="K15" s="26">
        <v>0.4</v>
      </c>
      <c r="L15" s="44">
        <f t="shared" si="1"/>
        <v>9.6</v>
      </c>
    </row>
    <row r="16" ht="14.25" customHeight="1">
      <c r="A16" s="6">
        <v>332.0</v>
      </c>
      <c r="B16" s="227" t="s">
        <v>228</v>
      </c>
      <c r="E16" s="228">
        <v>0.17</v>
      </c>
      <c r="F16" s="229">
        <v>2.7</v>
      </c>
      <c r="I16" s="229">
        <v>10.0</v>
      </c>
      <c r="J16" s="229">
        <v>13.0</v>
      </c>
      <c r="K16" s="26">
        <v>0.4</v>
      </c>
      <c r="L16" s="44">
        <f t="shared" si="1"/>
        <v>9.2</v>
      </c>
    </row>
    <row r="17" ht="14.25" customHeight="1">
      <c r="A17" s="6">
        <v>335.0</v>
      </c>
      <c r="B17" s="227" t="s">
        <v>229</v>
      </c>
      <c r="E17" s="228">
        <v>0.16</v>
      </c>
      <c r="F17" s="229">
        <v>2.7</v>
      </c>
      <c r="I17" s="229">
        <v>9.0</v>
      </c>
      <c r="J17" s="229">
        <v>17.0</v>
      </c>
      <c r="K17" s="26">
        <v>0.4</v>
      </c>
      <c r="L17" s="44">
        <f t="shared" si="1"/>
        <v>10.4</v>
      </c>
    </row>
    <row r="18" ht="14.25" customHeight="1">
      <c r="A18" s="6">
        <v>336.0</v>
      </c>
      <c r="B18" s="227" t="s">
        <v>230</v>
      </c>
      <c r="E18" s="228">
        <v>0.16</v>
      </c>
      <c r="F18" s="229">
        <v>2.6</v>
      </c>
      <c r="I18" s="229">
        <v>7.5</v>
      </c>
      <c r="J18" s="229">
        <v>13.0</v>
      </c>
      <c r="K18" s="26">
        <v>0.4</v>
      </c>
      <c r="L18" s="44">
        <f t="shared" si="1"/>
        <v>8.2</v>
      </c>
    </row>
    <row r="19" ht="14.25" customHeight="1">
      <c r="A19" s="6">
        <v>341.0</v>
      </c>
      <c r="B19" s="227" t="s">
        <v>231</v>
      </c>
      <c r="E19" s="228">
        <v>0.16</v>
      </c>
      <c r="F19" s="229">
        <v>2.7</v>
      </c>
      <c r="I19" s="229">
        <v>9.0</v>
      </c>
      <c r="J19" s="229">
        <v>17.0</v>
      </c>
      <c r="K19" s="26">
        <v>0.4</v>
      </c>
      <c r="L19" s="44">
        <f t="shared" si="1"/>
        <v>10.4</v>
      </c>
    </row>
    <row r="20" ht="14.25" customHeight="1">
      <c r="A20" s="6">
        <v>342.0</v>
      </c>
      <c r="B20" s="227" t="s">
        <v>232</v>
      </c>
      <c r="E20" s="228">
        <v>0.16</v>
      </c>
      <c r="F20" s="229">
        <v>2.6</v>
      </c>
      <c r="I20" s="229">
        <v>7.5</v>
      </c>
      <c r="J20" s="229">
        <v>13.0</v>
      </c>
      <c r="K20" s="26">
        <v>0.4</v>
      </c>
      <c r="L20" s="44">
        <f t="shared" si="1"/>
        <v>8.2</v>
      </c>
    </row>
    <row r="21" ht="14.25" customHeight="1">
      <c r="A21" s="6">
        <v>347.0</v>
      </c>
      <c r="B21" s="227" t="s">
        <v>233</v>
      </c>
      <c r="E21" s="228">
        <v>0.17</v>
      </c>
      <c r="F21" s="229">
        <v>2.5</v>
      </c>
      <c r="I21" s="229">
        <v>9.0</v>
      </c>
      <c r="J21" s="229">
        <v>15.0</v>
      </c>
      <c r="K21" s="26">
        <v>0.4</v>
      </c>
      <c r="L21" s="44">
        <f t="shared" si="1"/>
        <v>9.6</v>
      </c>
    </row>
    <row r="22" ht="14.25" customHeight="1">
      <c r="A22" s="6">
        <v>350.0</v>
      </c>
      <c r="B22" s="227" t="s">
        <v>234</v>
      </c>
      <c r="E22" s="228">
        <v>0.17</v>
      </c>
      <c r="F22" s="229">
        <v>2.7</v>
      </c>
      <c r="I22" s="229">
        <v>10.0</v>
      </c>
      <c r="J22" s="229">
        <v>13.0</v>
      </c>
      <c r="K22" s="26">
        <v>0.4</v>
      </c>
      <c r="L22" s="44">
        <f t="shared" si="1"/>
        <v>9.2</v>
      </c>
    </row>
    <row r="23" ht="14.25" customHeight="1">
      <c r="A23" s="6">
        <v>353.0</v>
      </c>
      <c r="B23" s="227" t="s">
        <v>235</v>
      </c>
      <c r="E23" s="228">
        <v>0.16</v>
      </c>
      <c r="F23" s="229">
        <v>2.7</v>
      </c>
      <c r="I23" s="229">
        <v>9.0</v>
      </c>
      <c r="J23" s="229">
        <v>17.0</v>
      </c>
      <c r="K23" s="26">
        <v>0.4</v>
      </c>
      <c r="L23" s="44">
        <f t="shared" si="1"/>
        <v>10.4</v>
      </c>
    </row>
    <row r="24" ht="14.25" customHeight="1">
      <c r="A24" s="6">
        <v>354.0</v>
      </c>
      <c r="B24" s="227" t="s">
        <v>236</v>
      </c>
      <c r="E24" s="228">
        <v>0.16</v>
      </c>
      <c r="F24" s="229">
        <v>2.6</v>
      </c>
      <c r="I24" s="229">
        <v>7.5</v>
      </c>
      <c r="J24" s="229">
        <v>13.0</v>
      </c>
      <c r="K24" s="26">
        <v>0.4</v>
      </c>
      <c r="L24" s="44">
        <f t="shared" si="1"/>
        <v>8.2</v>
      </c>
    </row>
    <row r="25" ht="14.25" customHeight="1">
      <c r="A25" s="6">
        <v>359.0</v>
      </c>
      <c r="B25" s="227" t="s">
        <v>237</v>
      </c>
      <c r="E25" s="228">
        <v>0.16</v>
      </c>
      <c r="F25" s="229">
        <v>2.7</v>
      </c>
      <c r="I25" s="229">
        <v>9.0</v>
      </c>
      <c r="J25" s="229">
        <v>17.0</v>
      </c>
      <c r="K25" s="26">
        <v>0.4</v>
      </c>
      <c r="L25" s="44">
        <f t="shared" si="1"/>
        <v>10.4</v>
      </c>
    </row>
    <row r="26" ht="14.25" customHeight="1">
      <c r="A26" s="6">
        <v>360.0</v>
      </c>
      <c r="B26" s="227" t="s">
        <v>238</v>
      </c>
      <c r="E26" s="228">
        <v>0.16</v>
      </c>
      <c r="F26" s="229">
        <v>2.6</v>
      </c>
      <c r="I26" s="229">
        <v>7.5</v>
      </c>
      <c r="J26" s="229">
        <v>13.0</v>
      </c>
      <c r="K26" s="26">
        <v>0.4</v>
      </c>
      <c r="L26" s="44">
        <f t="shared" si="1"/>
        <v>8.2</v>
      </c>
    </row>
    <row r="27" ht="14.25" customHeight="1">
      <c r="A27" s="6">
        <v>365.0</v>
      </c>
      <c r="B27" s="227" t="s">
        <v>239</v>
      </c>
      <c r="E27" s="228">
        <v>0.17</v>
      </c>
      <c r="F27" s="229">
        <v>2.5</v>
      </c>
      <c r="I27" s="229">
        <v>9.0</v>
      </c>
      <c r="J27" s="229">
        <v>15.0</v>
      </c>
      <c r="K27" s="26">
        <v>0.4</v>
      </c>
      <c r="L27" s="44">
        <f t="shared" si="1"/>
        <v>9.6</v>
      </c>
    </row>
    <row r="28" ht="14.25" customHeight="1">
      <c r="A28" s="6">
        <v>378.0</v>
      </c>
      <c r="B28" s="227" t="s">
        <v>240</v>
      </c>
      <c r="E28" s="228">
        <v>0.15</v>
      </c>
      <c r="F28" s="229">
        <v>2.7</v>
      </c>
      <c r="I28" s="229">
        <v>9.0</v>
      </c>
      <c r="J28" s="229">
        <v>17.0</v>
      </c>
      <c r="K28" s="26">
        <v>0.4</v>
      </c>
      <c r="L28" s="44">
        <f t="shared" si="1"/>
        <v>10.4</v>
      </c>
    </row>
    <row r="29" ht="14.25" customHeight="1">
      <c r="A29" s="6">
        <v>379.0</v>
      </c>
      <c r="B29" s="227" t="s">
        <v>241</v>
      </c>
      <c r="E29" s="228">
        <v>0.17</v>
      </c>
      <c r="F29" s="229">
        <v>4.15</v>
      </c>
      <c r="I29" s="229">
        <v>11.5</v>
      </c>
      <c r="J29" s="229">
        <v>25.0</v>
      </c>
      <c r="K29" s="26">
        <v>0.4</v>
      </c>
      <c r="L29" s="44">
        <f t="shared" si="1"/>
        <v>14.6</v>
      </c>
    </row>
    <row r="30" ht="14.25" customHeight="1">
      <c r="A30" s="6">
        <v>381.0</v>
      </c>
      <c r="B30" s="227" t="s">
        <v>242</v>
      </c>
      <c r="E30" s="228">
        <v>0.15</v>
      </c>
      <c r="F30" s="229">
        <v>2.7</v>
      </c>
      <c r="I30" s="229">
        <v>9.0</v>
      </c>
      <c r="J30" s="229">
        <v>17.0</v>
      </c>
      <c r="K30" s="26">
        <v>0.4</v>
      </c>
      <c r="L30" s="44">
        <f t="shared" si="1"/>
        <v>10.4</v>
      </c>
    </row>
    <row r="31" ht="14.25" customHeight="1">
      <c r="A31" s="6">
        <v>382.0</v>
      </c>
      <c r="B31" s="227" t="s">
        <v>243</v>
      </c>
      <c r="E31" s="228">
        <v>0.17</v>
      </c>
      <c r="F31" s="229">
        <v>4.15</v>
      </c>
      <c r="I31" s="229">
        <v>11.5</v>
      </c>
      <c r="J31" s="229">
        <v>25.0</v>
      </c>
      <c r="K31" s="26">
        <v>0.4</v>
      </c>
      <c r="L31" s="44">
        <f t="shared" si="1"/>
        <v>14.6</v>
      </c>
    </row>
    <row r="32" ht="14.25" customHeight="1">
      <c r="A32" s="6">
        <v>456.0</v>
      </c>
      <c r="B32" s="227" t="s">
        <v>244</v>
      </c>
      <c r="E32" s="228">
        <v>0.17</v>
      </c>
      <c r="F32" s="229">
        <v>2.6</v>
      </c>
      <c r="I32" s="229">
        <v>7.5</v>
      </c>
      <c r="J32" s="229">
        <v>13.0</v>
      </c>
      <c r="K32" s="26">
        <v>0.4</v>
      </c>
      <c r="L32" s="44">
        <f t="shared" si="1"/>
        <v>8.2</v>
      </c>
    </row>
    <row r="33" ht="14.25" customHeight="1">
      <c r="A33" s="6">
        <v>458.0</v>
      </c>
      <c r="B33" s="227" t="s">
        <v>245</v>
      </c>
      <c r="E33" s="228">
        <v>0.16</v>
      </c>
      <c r="F33" s="229">
        <v>2.5</v>
      </c>
      <c r="I33" s="229">
        <v>9.0</v>
      </c>
      <c r="J33" s="229">
        <v>15.0</v>
      </c>
      <c r="K33" s="26">
        <v>0.4</v>
      </c>
      <c r="L33" s="44">
        <f t="shared" si="1"/>
        <v>9.6</v>
      </c>
    </row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</sheetData>
  <printOptions/>
  <pageMargins bottom="0.787401575" footer="0.0" header="0.0" left="0.7" right="0.7" top="0.7874015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99"/>
    <pageSetUpPr/>
  </sheetPr>
  <sheetViews>
    <sheetView workbookViewId="0"/>
  </sheetViews>
  <sheetFormatPr customHeight="1" defaultColWidth="14.43" defaultRowHeight="15.0" outlineLevelCol="1" outlineLevelRow="1"/>
  <cols>
    <col customWidth="1" hidden="1" min="1" max="1" width="9.14"/>
    <col customWidth="1" min="2" max="2" width="22.14"/>
    <col customWidth="1" min="3" max="3" width="10.71"/>
    <col customWidth="1" hidden="1" min="4" max="4" width="10.86"/>
    <col customWidth="1" min="5" max="5" width="10.71"/>
    <col customWidth="1" min="6" max="6" width="15.29"/>
    <col customWidth="1" min="7" max="7" width="24.14"/>
    <col customWidth="1" hidden="1" min="8" max="8" width="10.86"/>
    <col customWidth="1" min="9" max="26" width="10.71"/>
  </cols>
  <sheetData>
    <row r="1" ht="14.25" customHeight="1">
      <c r="B1" s="3" t="s">
        <v>246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4.25" customHeight="1">
      <c r="A2" s="2"/>
      <c r="B2" s="2" t="s">
        <v>3</v>
      </c>
      <c r="C2" s="2" t="s">
        <v>4</v>
      </c>
      <c r="D2" s="2" t="s">
        <v>5</v>
      </c>
      <c r="E2" s="8" t="s">
        <v>6</v>
      </c>
      <c r="F2" s="8" t="s">
        <v>8</v>
      </c>
      <c r="G2" s="8" t="s">
        <v>9</v>
      </c>
      <c r="H2" s="2" t="s">
        <v>10</v>
      </c>
      <c r="I2" s="8" t="s">
        <v>11</v>
      </c>
      <c r="J2" s="8" t="s">
        <v>12</v>
      </c>
      <c r="K2" s="12" t="s">
        <v>13</v>
      </c>
      <c r="L2" s="12" t="s">
        <v>15</v>
      </c>
    </row>
    <row r="3" ht="14.25" customHeight="1">
      <c r="A3" s="2"/>
      <c r="B3" s="2"/>
      <c r="C3" s="2"/>
      <c r="D3" s="2"/>
      <c r="E3" s="8"/>
      <c r="F3" s="8" t="s">
        <v>16</v>
      </c>
      <c r="G3" s="8" t="s">
        <v>17</v>
      </c>
      <c r="H3" s="2"/>
      <c r="I3" s="8" t="s">
        <v>17</v>
      </c>
      <c r="J3" s="8" t="s">
        <v>17</v>
      </c>
      <c r="K3" s="17"/>
      <c r="L3" s="17" t="s">
        <v>17</v>
      </c>
    </row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</sheetData>
  <printOptions/>
  <pageMargins bottom="0.787401575" footer="0.0" header="0.0" left="0.7" right="0.7" top="0.7874015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99"/>
    <pageSetUpPr/>
  </sheetPr>
  <sheetViews>
    <sheetView workbookViewId="0"/>
  </sheetViews>
  <sheetFormatPr customHeight="1" defaultColWidth="14.43" defaultRowHeight="15.0" outlineLevelCol="1" outlineLevelRow="1"/>
  <cols>
    <col customWidth="1" hidden="1" min="1" max="1" width="10.71"/>
    <col customWidth="1" min="2" max="2" width="22.57"/>
    <col customWidth="1" min="3" max="3" width="10.71"/>
    <col customWidth="1" hidden="1" min="4" max="4" width="10.86"/>
    <col customWidth="1" min="5" max="6" width="10.71"/>
    <col customWidth="1" min="7" max="7" width="24.71"/>
    <col customWidth="1" hidden="1" min="8" max="8" width="10.86"/>
    <col customWidth="1" min="9" max="10" width="10.71"/>
    <col customWidth="1" min="11" max="11" width="26.14"/>
    <col customWidth="1" min="12" max="26" width="10.71"/>
  </cols>
  <sheetData>
    <row r="1" ht="14.25" customHeight="1">
      <c r="B1" s="3" t="s">
        <v>247</v>
      </c>
      <c r="C1" s="1"/>
      <c r="D1" s="1"/>
      <c r="E1" s="234">
        <v>4.0</v>
      </c>
      <c r="F1" s="234">
        <v>5.0</v>
      </c>
      <c r="G1" s="234">
        <v>6.0</v>
      </c>
      <c r="H1" s="234">
        <v>7.0</v>
      </c>
      <c r="I1" s="234">
        <v>8.0</v>
      </c>
      <c r="J1" s="234">
        <v>9.0</v>
      </c>
      <c r="K1" s="234">
        <v>10.0</v>
      </c>
      <c r="L1" s="234">
        <v>11.0</v>
      </c>
      <c r="M1" s="1"/>
    </row>
    <row r="2" ht="14.25" customHeight="1">
      <c r="A2" s="2" t="s">
        <v>2</v>
      </c>
      <c r="B2" s="2" t="s">
        <v>3</v>
      </c>
      <c r="C2" s="2" t="s">
        <v>4</v>
      </c>
      <c r="D2" s="2" t="s">
        <v>5</v>
      </c>
      <c r="E2" s="8" t="s">
        <v>6</v>
      </c>
      <c r="F2" s="8" t="s">
        <v>8</v>
      </c>
      <c r="G2" s="8" t="s">
        <v>9</v>
      </c>
      <c r="H2" s="2" t="s">
        <v>10</v>
      </c>
      <c r="I2" s="8" t="s">
        <v>11</v>
      </c>
      <c r="J2" s="8" t="s">
        <v>12</v>
      </c>
      <c r="K2" s="12" t="s">
        <v>13</v>
      </c>
      <c r="L2" s="12" t="s">
        <v>15</v>
      </c>
      <c r="M2" s="2"/>
    </row>
    <row r="3" ht="14.25" customHeight="1">
      <c r="A3" s="2"/>
      <c r="B3" s="2"/>
      <c r="C3" s="2"/>
      <c r="D3" s="2"/>
      <c r="E3" s="8"/>
      <c r="F3" s="8"/>
      <c r="G3" s="8" t="s">
        <v>17</v>
      </c>
      <c r="H3" s="2"/>
      <c r="I3" s="8"/>
      <c r="J3" s="8"/>
      <c r="K3" s="17"/>
      <c r="L3" s="17"/>
      <c r="M3" s="2"/>
    </row>
    <row r="4" ht="14.25" customHeight="1">
      <c r="A4" s="6">
        <v>540.0</v>
      </c>
      <c r="B4" s="6" t="s">
        <v>248</v>
      </c>
      <c r="E4" s="49">
        <v>0.17</v>
      </c>
      <c r="F4" s="62">
        <v>12.0</v>
      </c>
      <c r="G4" s="62">
        <v>505.0</v>
      </c>
      <c r="I4" s="6">
        <v>80.0</v>
      </c>
      <c r="J4" s="6">
        <v>440.0</v>
      </c>
      <c r="K4" s="26">
        <v>0.4</v>
      </c>
      <c r="L4" s="44">
        <f>(I4+J4)*K4</f>
        <v>208</v>
      </c>
    </row>
    <row r="5" ht="14.25" customHeight="1">
      <c r="A5" s="6">
        <v>219.0</v>
      </c>
      <c r="B5" s="6" t="s">
        <v>249</v>
      </c>
      <c r="E5" s="49">
        <v>0.17</v>
      </c>
      <c r="F5" s="62">
        <v>16.0</v>
      </c>
      <c r="G5" s="6">
        <v>640.0</v>
      </c>
      <c r="K5" s="26">
        <v>0.4</v>
      </c>
      <c r="L5" s="44"/>
    </row>
    <row r="6" ht="14.25" customHeight="1">
      <c r="A6" s="6">
        <v>542.0</v>
      </c>
      <c r="B6" s="6" t="s">
        <v>250</v>
      </c>
      <c r="E6" s="49">
        <v>0.17</v>
      </c>
      <c r="F6" s="6">
        <v>8.0</v>
      </c>
      <c r="K6" s="26">
        <v>0.4</v>
      </c>
      <c r="L6" s="44">
        <v>147.6</v>
      </c>
    </row>
    <row r="7" ht="14.25" customHeight="1">
      <c r="A7" s="6">
        <v>543.0</v>
      </c>
      <c r="B7" s="6" t="s">
        <v>251</v>
      </c>
      <c r="E7" s="49">
        <v>0.17</v>
      </c>
      <c r="F7" s="6">
        <v>9.0</v>
      </c>
      <c r="K7" s="26">
        <v>0.4</v>
      </c>
      <c r="L7" s="44">
        <v>206.0</v>
      </c>
    </row>
    <row r="8" ht="14.25" customHeight="1">
      <c r="A8" s="6"/>
      <c r="B8" s="6" t="s">
        <v>252</v>
      </c>
      <c r="E8" s="49">
        <v>0.17</v>
      </c>
      <c r="F8" s="62">
        <v>16.0</v>
      </c>
      <c r="G8" s="6">
        <v>1480.0</v>
      </c>
      <c r="K8" s="26">
        <v>0.4</v>
      </c>
      <c r="L8" s="44"/>
    </row>
    <row r="9" ht="14.25" customHeight="1">
      <c r="A9" s="6">
        <v>546.0</v>
      </c>
      <c r="B9" s="6" t="s">
        <v>253</v>
      </c>
      <c r="E9" s="49">
        <v>0.17</v>
      </c>
      <c r="F9" s="6">
        <v>6.0</v>
      </c>
      <c r="K9" s="26">
        <v>0.4</v>
      </c>
      <c r="L9" s="44">
        <v>142.0</v>
      </c>
    </row>
    <row r="10" ht="14.25" customHeight="1">
      <c r="A10" s="6">
        <v>547.0</v>
      </c>
      <c r="B10" s="6" t="s">
        <v>254</v>
      </c>
      <c r="E10" s="49">
        <v>0.17</v>
      </c>
      <c r="F10" s="6">
        <v>9.0</v>
      </c>
      <c r="K10" s="26">
        <v>0.4</v>
      </c>
      <c r="L10" s="44">
        <v>244.8</v>
      </c>
    </row>
    <row r="11" ht="14.25" customHeight="1">
      <c r="A11" s="6">
        <v>544.0</v>
      </c>
      <c r="B11" s="6" t="s">
        <v>255</v>
      </c>
      <c r="E11" s="49">
        <v>0.17</v>
      </c>
      <c r="F11" s="62">
        <v>12.0</v>
      </c>
      <c r="G11" s="6">
        <v>950.0</v>
      </c>
      <c r="K11" s="26">
        <v>0.4</v>
      </c>
      <c r="L11" s="44"/>
    </row>
    <row r="12" ht="14.25" customHeight="1">
      <c r="A12" s="6">
        <v>545.0</v>
      </c>
      <c r="B12" s="6" t="s">
        <v>256</v>
      </c>
      <c r="E12" s="49">
        <v>0.17</v>
      </c>
      <c r="F12" s="62">
        <v>16.0</v>
      </c>
      <c r="G12" s="6">
        <v>1440.0</v>
      </c>
      <c r="K12" s="26">
        <v>0.4</v>
      </c>
      <c r="L12" s="44"/>
    </row>
    <row r="13" ht="14.25" customHeight="1">
      <c r="A13" s="6">
        <v>551.0</v>
      </c>
      <c r="B13" s="6" t="s">
        <v>257</v>
      </c>
      <c r="E13" s="49">
        <v>0.17</v>
      </c>
      <c r="F13" s="6">
        <v>7.0</v>
      </c>
      <c r="K13" s="26">
        <v>0.4</v>
      </c>
      <c r="L13" s="44">
        <v>300.0</v>
      </c>
    </row>
    <row r="14" ht="14.25" customHeight="1">
      <c r="A14" s="6">
        <v>548.0</v>
      </c>
      <c r="B14" s="6" t="s">
        <v>258</v>
      </c>
      <c r="E14" s="49">
        <v>0.17</v>
      </c>
      <c r="F14" s="62">
        <v>12.0</v>
      </c>
      <c r="G14" s="6">
        <v>1410.0</v>
      </c>
      <c r="K14" s="26">
        <v>0.4</v>
      </c>
      <c r="L14" s="44"/>
    </row>
    <row r="15" ht="14.25" customHeight="1">
      <c r="A15" s="6">
        <v>550.0</v>
      </c>
      <c r="B15" s="6" t="s">
        <v>259</v>
      </c>
      <c r="E15" s="49">
        <v>0.17</v>
      </c>
      <c r="F15" s="62">
        <v>16.0</v>
      </c>
      <c r="G15" s="62">
        <v>1645.0</v>
      </c>
      <c r="I15" s="6">
        <v>200.0</v>
      </c>
      <c r="J15" s="6">
        <v>1430.0</v>
      </c>
      <c r="K15" s="26">
        <v>0.4</v>
      </c>
      <c r="L15" s="44">
        <f>(I15+J15)*K15</f>
        <v>652</v>
      </c>
      <c r="N15" s="62" t="s">
        <v>260</v>
      </c>
    </row>
    <row r="16" ht="14.25" customHeight="1">
      <c r="A16" s="6">
        <v>206.0</v>
      </c>
      <c r="B16" s="6" t="s">
        <v>261</v>
      </c>
      <c r="E16" s="49">
        <v>0.17</v>
      </c>
      <c r="F16" s="6">
        <v>7.0</v>
      </c>
      <c r="K16" s="26">
        <v>0.4</v>
      </c>
      <c r="L16" s="44">
        <v>300.0</v>
      </c>
    </row>
    <row r="17" ht="14.25" customHeight="1">
      <c r="A17" s="6">
        <v>207.0</v>
      </c>
      <c r="B17" s="6" t="s">
        <v>262</v>
      </c>
      <c r="E17" s="49">
        <v>0.17</v>
      </c>
      <c r="F17" s="6">
        <v>12.0</v>
      </c>
      <c r="G17" s="62">
        <v>1290.0</v>
      </c>
      <c r="I17" s="6">
        <v>200.0</v>
      </c>
      <c r="J17" s="6">
        <v>1200.0</v>
      </c>
      <c r="K17" s="26">
        <v>0.4</v>
      </c>
      <c r="L17" s="44">
        <f t="shared" ref="L17:L20" si="1">(I17+J17)*K17</f>
        <v>560</v>
      </c>
      <c r="N17" s="62" t="s">
        <v>263</v>
      </c>
    </row>
    <row r="18" ht="14.25" customHeight="1">
      <c r="A18" s="6">
        <v>553.0</v>
      </c>
      <c r="B18" s="6" t="s">
        <v>264</v>
      </c>
      <c r="E18" s="49">
        <v>0.17</v>
      </c>
      <c r="F18" s="6">
        <v>3.7</v>
      </c>
      <c r="I18" s="6">
        <v>8.0</v>
      </c>
      <c r="J18" s="6">
        <v>20.0</v>
      </c>
      <c r="K18" s="26">
        <v>0.4</v>
      </c>
      <c r="L18" s="44">
        <f t="shared" si="1"/>
        <v>11.2</v>
      </c>
    </row>
    <row r="19" ht="14.25" customHeight="1">
      <c r="A19" s="6">
        <v>555.0</v>
      </c>
      <c r="B19" s="6" t="s">
        <v>265</v>
      </c>
      <c r="E19" s="49">
        <v>0.16</v>
      </c>
      <c r="F19" s="6">
        <v>3.7</v>
      </c>
      <c r="I19" s="6">
        <v>8.0</v>
      </c>
      <c r="J19" s="6">
        <v>20.0</v>
      </c>
      <c r="K19" s="26">
        <v>0.4</v>
      </c>
      <c r="L19" s="44">
        <f t="shared" si="1"/>
        <v>11.2</v>
      </c>
    </row>
    <row r="20" ht="14.25" customHeight="1">
      <c r="A20" s="6">
        <v>560.0</v>
      </c>
      <c r="B20" s="6" t="s">
        <v>266</v>
      </c>
      <c r="E20" s="49">
        <v>0.16</v>
      </c>
      <c r="F20" s="6">
        <v>3.7</v>
      </c>
      <c r="I20" s="6">
        <v>8.0</v>
      </c>
      <c r="J20" s="6">
        <v>20.0</v>
      </c>
      <c r="K20" s="26">
        <v>0.4</v>
      </c>
      <c r="L20" s="44">
        <f t="shared" si="1"/>
        <v>11.2</v>
      </c>
    </row>
    <row r="21" ht="14.25" customHeight="1">
      <c r="A21" s="6">
        <v>562.0</v>
      </c>
      <c r="B21" s="6" t="s">
        <v>267</v>
      </c>
      <c r="E21" s="49">
        <v>0.16</v>
      </c>
      <c r="F21" s="6">
        <v>3.75</v>
      </c>
      <c r="K21" s="26">
        <v>0.4</v>
      </c>
      <c r="L21" s="44">
        <v>11.2</v>
      </c>
    </row>
    <row r="22" ht="14.25" customHeight="1">
      <c r="A22" s="6">
        <v>564.0</v>
      </c>
      <c r="B22" s="6" t="s">
        <v>268</v>
      </c>
      <c r="E22" s="49">
        <v>0.16</v>
      </c>
      <c r="F22" s="6">
        <v>4.1</v>
      </c>
      <c r="I22" s="6">
        <v>6.5</v>
      </c>
      <c r="J22" s="6">
        <v>20.0</v>
      </c>
      <c r="K22" s="26">
        <v>0.4</v>
      </c>
      <c r="L22" s="44">
        <f>(I22+J22)*K22</f>
        <v>10.6</v>
      </c>
    </row>
    <row r="23" ht="14.25" customHeight="1">
      <c r="A23" s="6">
        <v>566.0</v>
      </c>
      <c r="B23" s="6" t="s">
        <v>269</v>
      </c>
      <c r="E23" s="49">
        <v>0.16</v>
      </c>
      <c r="F23" s="6">
        <v>3.75</v>
      </c>
      <c r="K23" s="26">
        <v>0.4</v>
      </c>
      <c r="L23" s="44">
        <v>11.2</v>
      </c>
    </row>
    <row r="24" ht="14.25" customHeight="1">
      <c r="A24" s="6">
        <v>569.0</v>
      </c>
      <c r="B24" s="6" t="s">
        <v>270</v>
      </c>
      <c r="E24" s="49">
        <v>0.16</v>
      </c>
      <c r="F24" s="6">
        <v>3.75</v>
      </c>
      <c r="K24" s="26">
        <v>0.4</v>
      </c>
      <c r="L24" s="44">
        <v>11.2</v>
      </c>
    </row>
    <row r="25" ht="14.25" customHeight="1">
      <c r="A25" s="6">
        <v>691.0</v>
      </c>
      <c r="B25" s="6" t="s">
        <v>271</v>
      </c>
      <c r="E25" s="49"/>
      <c r="I25" s="6">
        <v>5.0</v>
      </c>
      <c r="J25" s="6">
        <v>21.0</v>
      </c>
      <c r="K25" s="26">
        <v>0.4</v>
      </c>
      <c r="L25" s="44">
        <f>(I25+J25)*K25</f>
        <v>10.4</v>
      </c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</sheetData>
  <printOptions/>
  <pageMargins bottom="0.787401575" footer="0.0" header="0.0" left="0.7" right="0.7" top="0.7874015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CC99"/>
    <pageSetUpPr/>
  </sheetPr>
  <sheetViews>
    <sheetView workbookViewId="0"/>
  </sheetViews>
  <sheetFormatPr customHeight="1" defaultColWidth="14.43" defaultRowHeight="15.0" outlineLevelCol="1" outlineLevelRow="1"/>
  <cols>
    <col customWidth="1" hidden="1" min="1" max="1" width="10.71"/>
    <col customWidth="1" min="2" max="2" width="10.71"/>
    <col customWidth="1" min="3" max="3" width="21.14"/>
    <col customWidth="1" min="4" max="4" width="10.71"/>
    <col customWidth="1" hidden="1" min="5" max="5" width="10.71"/>
    <col customWidth="1" min="6" max="7" width="10.71"/>
    <col customWidth="1" min="8" max="8" width="24.71"/>
    <col customWidth="1" hidden="1" min="9" max="9" width="10.86"/>
    <col customWidth="1" min="10" max="26" width="10.71"/>
  </cols>
  <sheetData>
    <row r="1" ht="14.25" customHeight="1">
      <c r="B1" s="3" t="s">
        <v>247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14.25" customHeight="1">
      <c r="A2" s="2" t="s">
        <v>2</v>
      </c>
      <c r="B2" s="2" t="s">
        <v>36</v>
      </c>
      <c r="C2" s="2" t="s">
        <v>3</v>
      </c>
      <c r="D2" s="2" t="s">
        <v>4</v>
      </c>
      <c r="E2" s="2" t="s">
        <v>5</v>
      </c>
      <c r="F2" s="8" t="s">
        <v>6</v>
      </c>
      <c r="G2" s="8" t="s">
        <v>8</v>
      </c>
      <c r="H2" s="8" t="s">
        <v>9</v>
      </c>
      <c r="I2" s="2" t="s">
        <v>10</v>
      </c>
      <c r="J2" s="8" t="s">
        <v>11</v>
      </c>
      <c r="K2" s="8" t="s">
        <v>12</v>
      </c>
      <c r="L2" s="12" t="s">
        <v>13</v>
      </c>
      <c r="M2" s="12" t="s">
        <v>15</v>
      </c>
      <c r="N2" s="2"/>
    </row>
    <row r="3" ht="14.25" customHeight="1">
      <c r="A3" s="2"/>
      <c r="B3" s="2"/>
      <c r="C3" s="2"/>
      <c r="D3" s="2"/>
      <c r="E3" s="2"/>
      <c r="F3" s="8"/>
      <c r="G3" s="8"/>
      <c r="H3" s="8" t="s">
        <v>17</v>
      </c>
      <c r="I3" s="2"/>
      <c r="J3" s="8"/>
      <c r="K3" s="8"/>
      <c r="L3" s="17"/>
      <c r="M3" s="17"/>
      <c r="N3" s="2"/>
    </row>
    <row r="4" ht="14.25" customHeight="1">
      <c r="B4" s="6" t="s">
        <v>272</v>
      </c>
    </row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87401575" footer="0.0" header="0.0" left="0.7" right="0.7" top="0.7874015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5BA05"/>
    <pageSetUpPr fitToPage="1"/>
  </sheetPr>
  <sheetViews>
    <sheetView workbookViewId="0"/>
  </sheetViews>
  <sheetFormatPr customHeight="1" defaultColWidth="14.43" defaultRowHeight="15.0" outlineLevelCol="1" outlineLevelRow="1"/>
  <cols>
    <col customWidth="1" min="1" max="1" width="37.14"/>
    <col customWidth="1" min="2" max="2" width="11.57"/>
    <col customWidth="1" min="3" max="3" width="16.14"/>
    <col customWidth="1" min="4" max="5" width="11.43"/>
    <col customWidth="1" min="6" max="6" width="16.57"/>
    <col customWidth="1" hidden="1" min="7" max="12" width="5.86"/>
    <col customWidth="1" hidden="1" min="13" max="13" width="11.0"/>
    <col customWidth="1" hidden="1" min="14" max="14" width="8.14"/>
    <col customWidth="1" hidden="1" min="15" max="15" width="9.14"/>
    <col customWidth="1" hidden="1" min="16" max="16" width="9.0"/>
    <col customWidth="1" hidden="1" min="17" max="18" width="8.0"/>
    <col customWidth="1" hidden="1" min="19" max="25" width="5.86"/>
    <col customWidth="1" hidden="1" min="26" max="32" width="10.71"/>
  </cols>
  <sheetData>
    <row r="1" ht="19.5" customHeight="1">
      <c r="A1" s="238" t="s">
        <v>273</v>
      </c>
      <c r="B1" s="239"/>
      <c r="C1" s="239"/>
      <c r="D1" s="239"/>
      <c r="E1" s="239"/>
      <c r="F1" s="240"/>
      <c r="G1" s="241"/>
      <c r="H1" s="241"/>
      <c r="I1" s="241"/>
      <c r="J1" s="241"/>
      <c r="K1" s="241"/>
      <c r="L1" s="241"/>
      <c r="M1" s="241"/>
      <c r="N1" s="241"/>
      <c r="O1" s="241"/>
      <c r="P1" s="241"/>
      <c r="Q1" s="241"/>
      <c r="R1" s="241"/>
      <c r="S1" s="241"/>
      <c r="T1" s="241"/>
      <c r="U1" s="241"/>
      <c r="V1" s="241"/>
      <c r="W1" s="241"/>
      <c r="X1" s="241"/>
      <c r="Y1" s="241"/>
      <c r="Z1" s="241"/>
      <c r="AA1" s="241"/>
      <c r="AB1" s="241"/>
      <c r="AC1" s="241"/>
      <c r="AD1" s="241"/>
      <c r="AE1" s="241"/>
      <c r="AF1" s="241"/>
    </row>
    <row r="2" ht="14.25" customHeight="1">
      <c r="A2" s="242" t="s">
        <v>274</v>
      </c>
      <c r="B2" s="2"/>
      <c r="F2" s="243"/>
      <c r="G2" s="241"/>
      <c r="H2" s="241"/>
      <c r="I2" s="241"/>
      <c r="J2" s="241"/>
      <c r="K2" s="241"/>
      <c r="L2" s="241"/>
      <c r="M2" s="244" t="s">
        <v>275</v>
      </c>
      <c r="N2" s="244" t="s">
        <v>276</v>
      </c>
      <c r="O2" s="244" t="s">
        <v>277</v>
      </c>
      <c r="P2" s="244" t="s">
        <v>278</v>
      </c>
      <c r="Q2" s="244" t="s">
        <v>279</v>
      </c>
      <c r="R2" s="244" t="s">
        <v>280</v>
      </c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</row>
    <row r="3" ht="14.25" customHeight="1">
      <c r="A3" s="245"/>
      <c r="F3" s="243"/>
      <c r="G3" s="241"/>
      <c r="H3" s="241"/>
      <c r="I3" s="241"/>
      <c r="J3" s="241"/>
      <c r="K3" s="241"/>
      <c r="L3" s="241"/>
      <c r="M3" s="246" t="s">
        <v>133</v>
      </c>
      <c r="N3" s="247" t="s">
        <v>281</v>
      </c>
      <c r="O3" s="53"/>
      <c r="P3" s="53"/>
      <c r="Q3" s="53"/>
      <c r="R3" s="141"/>
      <c r="S3" s="241"/>
      <c r="T3" s="241"/>
      <c r="U3" s="241"/>
      <c r="V3" s="241"/>
      <c r="W3" s="241"/>
      <c r="X3" s="241"/>
      <c r="Y3" s="241"/>
      <c r="Z3" s="241"/>
      <c r="AA3" s="241"/>
      <c r="AB3" s="241"/>
      <c r="AC3" s="241"/>
      <c r="AD3" s="241"/>
      <c r="AE3" s="241"/>
      <c r="AF3" s="241"/>
    </row>
    <row r="4" ht="14.25" customHeight="1">
      <c r="A4" s="245"/>
      <c r="F4" s="243"/>
      <c r="G4" s="241"/>
      <c r="H4" s="241"/>
      <c r="I4" s="241"/>
      <c r="J4" s="241"/>
      <c r="K4" s="241"/>
      <c r="L4" s="241"/>
      <c r="M4" s="246">
        <v>0.12</v>
      </c>
      <c r="N4" s="246">
        <v>40.0</v>
      </c>
      <c r="O4" s="246">
        <v>50.0</v>
      </c>
      <c r="P4" s="246">
        <v>59.1</v>
      </c>
      <c r="Q4" s="246">
        <v>64.8</v>
      </c>
      <c r="R4" s="246">
        <v>69.8</v>
      </c>
      <c r="S4" s="241" t="s">
        <v>282</v>
      </c>
      <c r="T4" s="241">
        <v>2.0</v>
      </c>
      <c r="U4" s="241"/>
      <c r="V4" s="241"/>
      <c r="W4" s="241"/>
      <c r="X4" s="241"/>
      <c r="Y4" s="241"/>
      <c r="Z4" s="241"/>
      <c r="AA4" s="241"/>
      <c r="AB4" s="241"/>
      <c r="AC4" s="241"/>
      <c r="AD4" s="241"/>
      <c r="AE4" s="241"/>
      <c r="AF4" s="241"/>
    </row>
    <row r="5" ht="35.25" customHeight="1">
      <c r="A5" s="248" t="s">
        <v>283</v>
      </c>
      <c r="B5" s="53"/>
      <c r="C5" s="141"/>
      <c r="E5" s="249" t="s">
        <v>284</v>
      </c>
      <c r="F5" s="250" t="s">
        <v>285</v>
      </c>
      <c r="G5" s="241"/>
      <c r="H5" s="241"/>
      <c r="I5" s="241"/>
      <c r="J5" s="241"/>
      <c r="K5" s="241"/>
      <c r="L5" s="251"/>
      <c r="M5" s="252">
        <v>0.121</v>
      </c>
      <c r="N5" s="246">
        <f t="shared" ref="N5:N63" si="1">N4+0.14</f>
        <v>40.14</v>
      </c>
      <c r="O5" s="246">
        <f t="shared" ref="O5:O63" si="2">O4+0.1166666666666</f>
        <v>50.11666667</v>
      </c>
      <c r="P5" s="246">
        <f t="shared" ref="P5:P63" si="3">P4+0.0933333333333333</f>
        <v>59.19333333</v>
      </c>
      <c r="Q5" s="246">
        <f t="shared" ref="Q5:Q63" si="4">Q4+0.085</f>
        <v>64.885</v>
      </c>
      <c r="R5" s="246">
        <f t="shared" ref="R5:R63" si="5">R4+0.0816666666666666</f>
        <v>69.88166667</v>
      </c>
      <c r="S5" s="241" t="s">
        <v>277</v>
      </c>
      <c r="T5" s="241">
        <v>3.0</v>
      </c>
      <c r="U5" s="241"/>
      <c r="V5" s="241"/>
      <c r="W5" s="241"/>
      <c r="X5" s="241"/>
      <c r="Y5" s="241"/>
      <c r="Z5" s="241"/>
      <c r="AA5" s="241"/>
      <c r="AB5" s="241"/>
      <c r="AC5" s="241"/>
      <c r="AD5" s="241"/>
      <c r="AE5" s="241"/>
      <c r="AF5" s="241"/>
    </row>
    <row r="6" ht="14.25" customHeight="1">
      <c r="A6" s="253" t="s">
        <v>286</v>
      </c>
      <c r="B6" s="254" t="s">
        <v>287</v>
      </c>
      <c r="C6" s="254" t="s">
        <v>288</v>
      </c>
      <c r="E6" s="255" t="s">
        <v>289</v>
      </c>
      <c r="F6" s="256" t="s">
        <v>290</v>
      </c>
      <c r="G6" s="241"/>
      <c r="H6" s="241"/>
      <c r="I6" s="241"/>
      <c r="J6" s="241"/>
      <c r="K6" s="241"/>
      <c r="L6" s="251"/>
      <c r="M6" s="252">
        <v>0.122</v>
      </c>
      <c r="N6" s="246">
        <f t="shared" si="1"/>
        <v>40.28</v>
      </c>
      <c r="O6" s="246">
        <f t="shared" si="2"/>
        <v>50.23333333</v>
      </c>
      <c r="P6" s="246">
        <f t="shared" si="3"/>
        <v>59.28666667</v>
      </c>
      <c r="Q6" s="246">
        <f t="shared" si="4"/>
        <v>64.97</v>
      </c>
      <c r="R6" s="246">
        <f t="shared" si="5"/>
        <v>69.96333333</v>
      </c>
      <c r="S6" s="241" t="s">
        <v>278</v>
      </c>
      <c r="T6" s="241">
        <v>4.0</v>
      </c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  <c r="AF6" s="241"/>
    </row>
    <row r="7" ht="14.25" customHeight="1">
      <c r="A7" s="257">
        <v>20.0</v>
      </c>
      <c r="B7" s="216" t="s">
        <v>279</v>
      </c>
      <c r="C7" s="258">
        <f>VLOOKUP(A7,M4:R5934,VLOOKUP(B7,S4:T8,2,FALSE),FALSE)/100</f>
        <v>0.9277142857</v>
      </c>
      <c r="E7" s="255" t="s">
        <v>291</v>
      </c>
      <c r="F7" s="256" t="s">
        <v>292</v>
      </c>
      <c r="G7" s="241"/>
      <c r="H7" s="241"/>
      <c r="I7" s="241"/>
      <c r="J7" s="241"/>
      <c r="K7" s="241"/>
      <c r="L7" s="251"/>
      <c r="M7" s="252">
        <v>0.123</v>
      </c>
      <c r="N7" s="246">
        <f t="shared" si="1"/>
        <v>40.42</v>
      </c>
      <c r="O7" s="246">
        <f t="shared" si="2"/>
        <v>50.35</v>
      </c>
      <c r="P7" s="246">
        <f t="shared" si="3"/>
        <v>59.38</v>
      </c>
      <c r="Q7" s="246">
        <f t="shared" si="4"/>
        <v>65.055</v>
      </c>
      <c r="R7" s="246">
        <f t="shared" si="5"/>
        <v>70.045</v>
      </c>
      <c r="S7" s="241" t="s">
        <v>279</v>
      </c>
      <c r="T7" s="241">
        <v>5.0</v>
      </c>
      <c r="U7" s="241"/>
      <c r="V7" s="241"/>
      <c r="W7" s="241"/>
      <c r="X7" s="241"/>
      <c r="Y7" s="241"/>
      <c r="Z7" s="241"/>
      <c r="AA7" s="241"/>
      <c r="AB7" s="241"/>
      <c r="AC7" s="241"/>
      <c r="AD7" s="241"/>
      <c r="AE7" s="241"/>
      <c r="AF7" s="241"/>
    </row>
    <row r="8" ht="14.25" customHeight="1">
      <c r="A8" s="245"/>
      <c r="E8" s="255" t="s">
        <v>293</v>
      </c>
      <c r="F8" s="256" t="s">
        <v>294</v>
      </c>
      <c r="G8" s="241"/>
      <c r="H8" s="241"/>
      <c r="I8" s="241"/>
      <c r="J8" s="241"/>
      <c r="K8" s="241"/>
      <c r="L8" s="251"/>
      <c r="M8" s="252">
        <v>0.124</v>
      </c>
      <c r="N8" s="246">
        <f t="shared" si="1"/>
        <v>40.56</v>
      </c>
      <c r="O8" s="246">
        <f t="shared" si="2"/>
        <v>50.46666667</v>
      </c>
      <c r="P8" s="246">
        <f t="shared" si="3"/>
        <v>59.47333333</v>
      </c>
      <c r="Q8" s="246">
        <f t="shared" si="4"/>
        <v>65.14</v>
      </c>
      <c r="R8" s="246">
        <f t="shared" si="5"/>
        <v>70.12666667</v>
      </c>
      <c r="S8" s="241" t="s">
        <v>280</v>
      </c>
      <c r="T8" s="241">
        <v>6.0</v>
      </c>
      <c r="U8" s="241"/>
      <c r="V8" s="241"/>
      <c r="W8" s="241"/>
      <c r="X8" s="241"/>
      <c r="Y8" s="241"/>
      <c r="Z8" s="241"/>
      <c r="AA8" s="241"/>
      <c r="AB8" s="241"/>
      <c r="AC8" s="241"/>
      <c r="AD8" s="241"/>
      <c r="AE8" s="241"/>
      <c r="AF8" s="241"/>
    </row>
    <row r="9" ht="14.25" customHeight="1">
      <c r="A9" s="245"/>
      <c r="E9" s="259" t="s">
        <v>295</v>
      </c>
      <c r="F9" s="260" t="s">
        <v>296</v>
      </c>
      <c r="G9" s="241"/>
      <c r="H9" s="241"/>
      <c r="I9" s="241"/>
      <c r="J9" s="241"/>
      <c r="K9" s="241"/>
      <c r="L9" s="251"/>
      <c r="M9" s="252">
        <v>0.125</v>
      </c>
      <c r="N9" s="246">
        <f t="shared" si="1"/>
        <v>40.7</v>
      </c>
      <c r="O9" s="246">
        <f t="shared" si="2"/>
        <v>50.58333333</v>
      </c>
      <c r="P9" s="246">
        <f t="shared" si="3"/>
        <v>59.56666667</v>
      </c>
      <c r="Q9" s="246">
        <f t="shared" si="4"/>
        <v>65.225</v>
      </c>
      <c r="R9" s="246">
        <f t="shared" si="5"/>
        <v>70.20833333</v>
      </c>
      <c r="S9" s="241"/>
      <c r="T9" s="241"/>
      <c r="U9" s="241"/>
      <c r="V9" s="241"/>
      <c r="W9" s="241"/>
      <c r="X9" s="241"/>
      <c r="Y9" s="241"/>
      <c r="Z9" s="241"/>
      <c r="AA9" s="241"/>
      <c r="AB9" s="241"/>
      <c r="AC9" s="241"/>
      <c r="AD9" s="241"/>
      <c r="AE9" s="241"/>
      <c r="AF9" s="241"/>
    </row>
    <row r="10" ht="15.0" customHeight="1">
      <c r="A10" s="261" t="s">
        <v>297</v>
      </c>
      <c r="F10" s="243"/>
      <c r="G10" s="241"/>
      <c r="H10" s="241"/>
      <c r="I10" s="241"/>
      <c r="J10" s="241"/>
      <c r="K10" s="241"/>
      <c r="L10" s="251"/>
      <c r="M10" s="252">
        <v>0.126</v>
      </c>
      <c r="N10" s="246">
        <f t="shared" si="1"/>
        <v>40.84</v>
      </c>
      <c r="O10" s="246">
        <f t="shared" si="2"/>
        <v>50.7</v>
      </c>
      <c r="P10" s="246">
        <f t="shared" si="3"/>
        <v>59.66</v>
      </c>
      <c r="Q10" s="246">
        <f t="shared" si="4"/>
        <v>65.31</v>
      </c>
      <c r="R10" s="246">
        <f t="shared" si="5"/>
        <v>70.29</v>
      </c>
      <c r="S10" s="241"/>
      <c r="T10" s="241"/>
      <c r="U10" s="241"/>
      <c r="V10" s="241"/>
      <c r="W10" s="241"/>
      <c r="X10" s="241"/>
      <c r="Y10" s="241"/>
      <c r="Z10" s="241"/>
      <c r="AA10" s="241"/>
      <c r="AB10" s="241"/>
      <c r="AC10" s="241"/>
      <c r="AD10" s="241"/>
      <c r="AE10" s="241"/>
      <c r="AF10" s="241"/>
    </row>
    <row r="11" ht="14.25" customHeight="1">
      <c r="A11" s="262" t="s">
        <v>298</v>
      </c>
      <c r="F11" s="243"/>
      <c r="G11" s="241"/>
      <c r="H11" s="241"/>
      <c r="I11" s="241"/>
      <c r="J11" s="241"/>
      <c r="K11" s="241"/>
      <c r="L11" s="251"/>
      <c r="M11" s="252">
        <v>0.127</v>
      </c>
      <c r="N11" s="246">
        <f t="shared" si="1"/>
        <v>40.98</v>
      </c>
      <c r="O11" s="246">
        <f t="shared" si="2"/>
        <v>50.81666667</v>
      </c>
      <c r="P11" s="246">
        <f t="shared" si="3"/>
        <v>59.75333333</v>
      </c>
      <c r="Q11" s="246">
        <f t="shared" si="4"/>
        <v>65.395</v>
      </c>
      <c r="R11" s="246">
        <f t="shared" si="5"/>
        <v>70.37166667</v>
      </c>
      <c r="S11" s="241"/>
      <c r="T11" s="241"/>
      <c r="U11" s="241"/>
      <c r="V11" s="241"/>
      <c r="W11" s="241"/>
      <c r="X11" s="241"/>
      <c r="Y11" s="241"/>
      <c r="Z11" s="241"/>
      <c r="AA11" s="241"/>
      <c r="AB11" s="241"/>
      <c r="AC11" s="241"/>
      <c r="AD11" s="241"/>
      <c r="AE11" s="241"/>
      <c r="AF11" s="241"/>
    </row>
    <row r="12" ht="14.25" customHeight="1">
      <c r="A12" s="245"/>
      <c r="F12" s="243"/>
      <c r="G12" s="241"/>
      <c r="H12" s="241"/>
      <c r="I12" s="241"/>
      <c r="J12" s="241"/>
      <c r="K12" s="241"/>
      <c r="L12" s="251"/>
      <c r="M12" s="252">
        <v>0.128</v>
      </c>
      <c r="N12" s="246">
        <f t="shared" si="1"/>
        <v>41.12</v>
      </c>
      <c r="O12" s="246">
        <f t="shared" si="2"/>
        <v>50.93333333</v>
      </c>
      <c r="P12" s="246">
        <f t="shared" si="3"/>
        <v>59.84666667</v>
      </c>
      <c r="Q12" s="246">
        <f t="shared" si="4"/>
        <v>65.48</v>
      </c>
      <c r="R12" s="246">
        <f t="shared" si="5"/>
        <v>70.45333333</v>
      </c>
      <c r="S12" s="241"/>
      <c r="T12" s="241"/>
      <c r="U12" s="241"/>
      <c r="V12" s="241"/>
      <c r="W12" s="241"/>
      <c r="X12" s="241"/>
      <c r="Y12" s="241"/>
      <c r="Z12" s="241"/>
      <c r="AA12" s="241"/>
      <c r="AB12" s="241"/>
      <c r="AC12" s="241"/>
      <c r="AD12" s="241"/>
      <c r="AE12" s="241"/>
      <c r="AF12" s="241"/>
    </row>
    <row r="13" ht="14.25" customHeight="1">
      <c r="A13" s="245"/>
      <c r="F13" s="243"/>
      <c r="G13" s="241"/>
      <c r="H13" s="241"/>
      <c r="I13" s="241"/>
      <c r="J13" s="241"/>
      <c r="K13" s="241"/>
      <c r="L13" s="251"/>
      <c r="M13" s="252">
        <v>0.129</v>
      </c>
      <c r="N13" s="246">
        <f t="shared" si="1"/>
        <v>41.26</v>
      </c>
      <c r="O13" s="246">
        <f t="shared" si="2"/>
        <v>51.05</v>
      </c>
      <c r="P13" s="246">
        <f t="shared" si="3"/>
        <v>59.94</v>
      </c>
      <c r="Q13" s="246">
        <f t="shared" si="4"/>
        <v>65.565</v>
      </c>
      <c r="R13" s="246">
        <f t="shared" si="5"/>
        <v>70.535</v>
      </c>
      <c r="S13" s="241"/>
      <c r="T13" s="241"/>
      <c r="U13" s="241"/>
      <c r="V13" s="241"/>
      <c r="W13" s="241"/>
      <c r="X13" s="241"/>
      <c r="Y13" s="241"/>
      <c r="Z13" s="241"/>
      <c r="AA13" s="241"/>
      <c r="AB13" s="241"/>
      <c r="AC13" s="241"/>
      <c r="AD13" s="241"/>
      <c r="AE13" s="241"/>
      <c r="AF13" s="241"/>
    </row>
    <row r="14" ht="14.25" customHeight="1">
      <c r="A14" s="263" t="s">
        <v>299</v>
      </c>
      <c r="B14" s="53"/>
      <c r="C14" s="141"/>
      <c r="F14" s="243"/>
      <c r="G14" s="241"/>
      <c r="H14" s="241"/>
      <c r="I14" s="241"/>
      <c r="J14" s="241"/>
      <c r="K14" s="241"/>
      <c r="L14" s="251"/>
      <c r="M14" s="252">
        <v>0.13</v>
      </c>
      <c r="N14" s="246">
        <f t="shared" si="1"/>
        <v>41.4</v>
      </c>
      <c r="O14" s="246">
        <f t="shared" si="2"/>
        <v>51.16666667</v>
      </c>
      <c r="P14" s="246">
        <f t="shared" si="3"/>
        <v>60.03333333</v>
      </c>
      <c r="Q14" s="246">
        <f t="shared" si="4"/>
        <v>65.65</v>
      </c>
      <c r="R14" s="246">
        <f t="shared" si="5"/>
        <v>70.61666667</v>
      </c>
      <c r="S14" s="241"/>
      <c r="T14" s="241"/>
      <c r="U14" s="241"/>
      <c r="V14" s="241"/>
      <c r="W14" s="241"/>
      <c r="X14" s="241"/>
      <c r="Y14" s="241"/>
      <c r="Z14" s="241"/>
      <c r="AA14" s="241"/>
      <c r="AB14" s="241"/>
      <c r="AC14" s="241"/>
      <c r="AD14" s="241"/>
      <c r="AE14" s="241"/>
      <c r="AF14" s="241"/>
    </row>
    <row r="15" ht="14.25" customHeight="1">
      <c r="A15" s="264"/>
      <c r="B15" s="265" t="s">
        <v>300</v>
      </c>
      <c r="C15" s="265" t="s">
        <v>288</v>
      </c>
      <c r="F15" s="243"/>
      <c r="G15" s="241"/>
      <c r="H15" s="241"/>
      <c r="I15" s="241"/>
      <c r="J15" s="241"/>
      <c r="K15" s="241"/>
      <c r="L15" s="251"/>
      <c r="M15" s="252">
        <v>0.131</v>
      </c>
      <c r="N15" s="246">
        <f t="shared" si="1"/>
        <v>41.54</v>
      </c>
      <c r="O15" s="246">
        <f t="shared" si="2"/>
        <v>51.28333333</v>
      </c>
      <c r="P15" s="246">
        <f t="shared" si="3"/>
        <v>60.12666667</v>
      </c>
      <c r="Q15" s="246">
        <f t="shared" si="4"/>
        <v>65.735</v>
      </c>
      <c r="R15" s="246">
        <f t="shared" si="5"/>
        <v>70.69833333</v>
      </c>
      <c r="S15" s="241"/>
      <c r="T15" s="241"/>
      <c r="U15" s="241"/>
      <c r="V15" s="241"/>
      <c r="W15" s="241"/>
      <c r="X15" s="241"/>
      <c r="Y15" s="241"/>
      <c r="Z15" s="241"/>
      <c r="AA15" s="241"/>
      <c r="AB15" s="241"/>
      <c r="AC15" s="241"/>
      <c r="AD15" s="241"/>
      <c r="AE15" s="241"/>
      <c r="AF15" s="241"/>
    </row>
    <row r="16" ht="14.25" customHeight="1">
      <c r="A16" s="266" t="s">
        <v>301</v>
      </c>
      <c r="B16" s="267">
        <v>250.0</v>
      </c>
      <c r="C16" s="268">
        <f>0.0798*LN(B16)+0.3503</f>
        <v>0.7909125812</v>
      </c>
      <c r="F16" s="243"/>
      <c r="G16" s="241"/>
      <c r="H16" s="241"/>
      <c r="I16" s="241"/>
      <c r="J16" s="241"/>
      <c r="K16" s="241"/>
      <c r="L16" s="251"/>
      <c r="M16" s="252">
        <v>0.132</v>
      </c>
      <c r="N16" s="246">
        <f t="shared" si="1"/>
        <v>41.68</v>
      </c>
      <c r="O16" s="246">
        <f t="shared" si="2"/>
        <v>51.4</v>
      </c>
      <c r="P16" s="246">
        <f t="shared" si="3"/>
        <v>60.22</v>
      </c>
      <c r="Q16" s="246">
        <f t="shared" si="4"/>
        <v>65.82</v>
      </c>
      <c r="R16" s="246">
        <f t="shared" si="5"/>
        <v>70.78</v>
      </c>
      <c r="S16" s="241"/>
      <c r="T16" s="241"/>
      <c r="U16" s="241"/>
      <c r="V16" s="241"/>
      <c r="W16" s="241"/>
      <c r="X16" s="241"/>
      <c r="Y16" s="241"/>
      <c r="Z16" s="241"/>
      <c r="AA16" s="241"/>
      <c r="AB16" s="241"/>
      <c r="AC16" s="241"/>
      <c r="AD16" s="241"/>
      <c r="AE16" s="241"/>
      <c r="AF16" s="241"/>
    </row>
    <row r="17" ht="14.25" customHeight="1">
      <c r="A17" s="245"/>
      <c r="F17" s="243"/>
      <c r="G17" s="241"/>
      <c r="H17" s="241"/>
      <c r="I17" s="241"/>
      <c r="J17" s="241"/>
      <c r="K17" s="241"/>
      <c r="L17" s="251"/>
      <c r="M17" s="252">
        <v>0.133</v>
      </c>
      <c r="N17" s="246">
        <f t="shared" si="1"/>
        <v>41.82</v>
      </c>
      <c r="O17" s="246">
        <f t="shared" si="2"/>
        <v>51.51666667</v>
      </c>
      <c r="P17" s="246">
        <f t="shared" si="3"/>
        <v>60.31333333</v>
      </c>
      <c r="Q17" s="246">
        <f t="shared" si="4"/>
        <v>65.905</v>
      </c>
      <c r="R17" s="246">
        <f t="shared" si="5"/>
        <v>70.86166667</v>
      </c>
      <c r="S17" s="241"/>
      <c r="T17" s="241"/>
      <c r="U17" s="241"/>
      <c r="V17" s="241"/>
      <c r="W17" s="241"/>
      <c r="X17" s="241"/>
      <c r="Y17" s="241"/>
      <c r="Z17" s="241"/>
      <c r="AA17" s="241"/>
      <c r="AB17" s="241"/>
      <c r="AC17" s="241"/>
      <c r="AD17" s="241"/>
      <c r="AE17" s="241"/>
      <c r="AF17" s="241"/>
    </row>
    <row r="18" ht="14.25" customHeight="1">
      <c r="A18" s="269"/>
      <c r="B18" s="270"/>
      <c r="C18" s="270"/>
      <c r="D18" s="270"/>
      <c r="E18" s="270"/>
      <c r="F18" s="271"/>
      <c r="G18" s="241"/>
      <c r="H18" s="241"/>
      <c r="I18" s="241"/>
      <c r="J18" s="241"/>
      <c r="K18" s="241"/>
      <c r="L18" s="251"/>
      <c r="M18" s="252">
        <v>0.134</v>
      </c>
      <c r="N18" s="246">
        <f t="shared" si="1"/>
        <v>41.96</v>
      </c>
      <c r="O18" s="246">
        <f t="shared" si="2"/>
        <v>51.63333333</v>
      </c>
      <c r="P18" s="246">
        <f t="shared" si="3"/>
        <v>60.40666667</v>
      </c>
      <c r="Q18" s="246">
        <f t="shared" si="4"/>
        <v>65.99</v>
      </c>
      <c r="R18" s="246">
        <f t="shared" si="5"/>
        <v>70.94333333</v>
      </c>
      <c r="S18" s="241"/>
      <c r="T18" s="241"/>
      <c r="U18" s="241"/>
      <c r="V18" s="241"/>
      <c r="W18" s="241" t="s">
        <v>133</v>
      </c>
      <c r="X18" s="241" t="s">
        <v>302</v>
      </c>
      <c r="Y18" s="241" t="s">
        <v>303</v>
      </c>
      <c r="Z18" s="241"/>
      <c r="AA18" s="241"/>
      <c r="AB18" s="241"/>
      <c r="AC18" s="241"/>
      <c r="AD18" s="241"/>
      <c r="AE18" s="241"/>
      <c r="AF18" s="241"/>
    </row>
    <row r="19" ht="14.25" hidden="1" customHeight="1">
      <c r="A19" s="241"/>
      <c r="B19" s="241"/>
      <c r="C19" s="241"/>
      <c r="D19" s="241"/>
      <c r="E19" s="241"/>
      <c r="F19" s="241"/>
      <c r="G19" s="241"/>
      <c r="L19" s="251"/>
      <c r="M19" s="272">
        <v>0.135</v>
      </c>
      <c r="N19" s="273">
        <f t="shared" si="1"/>
        <v>42.1</v>
      </c>
      <c r="O19" s="273">
        <f t="shared" si="2"/>
        <v>51.75</v>
      </c>
      <c r="P19" s="273">
        <f t="shared" si="3"/>
        <v>60.5</v>
      </c>
      <c r="Q19" s="273">
        <f t="shared" si="4"/>
        <v>66.075</v>
      </c>
      <c r="R19" s="273">
        <f t="shared" si="5"/>
        <v>71.025</v>
      </c>
      <c r="W19" s="6">
        <v>1.0</v>
      </c>
      <c r="X19" s="274">
        <v>0.72</v>
      </c>
      <c r="Y19" s="274">
        <v>0.55</v>
      </c>
    </row>
    <row r="20" ht="14.25" hidden="1" customHeight="1">
      <c r="L20" s="251"/>
      <c r="M20" s="272">
        <v>0.136</v>
      </c>
      <c r="N20" s="273">
        <f t="shared" si="1"/>
        <v>42.24</v>
      </c>
      <c r="O20" s="273">
        <f t="shared" si="2"/>
        <v>51.86666667</v>
      </c>
      <c r="P20" s="273">
        <f t="shared" si="3"/>
        <v>60.59333333</v>
      </c>
      <c r="Q20" s="273">
        <f t="shared" si="4"/>
        <v>66.16</v>
      </c>
      <c r="R20" s="273">
        <f t="shared" si="5"/>
        <v>71.10666667</v>
      </c>
      <c r="W20" s="6">
        <v>4.0</v>
      </c>
      <c r="X20" s="274">
        <v>0.77</v>
      </c>
      <c r="Y20" s="274">
        <v>0.61</v>
      </c>
    </row>
    <row r="21" ht="14.25" hidden="1" customHeight="1">
      <c r="L21" s="251"/>
      <c r="M21" s="272">
        <v>0.137</v>
      </c>
      <c r="N21" s="273">
        <f t="shared" si="1"/>
        <v>42.38</v>
      </c>
      <c r="O21" s="273">
        <f t="shared" si="2"/>
        <v>51.98333333</v>
      </c>
      <c r="P21" s="273">
        <f t="shared" si="3"/>
        <v>60.68666667</v>
      </c>
      <c r="Q21" s="273">
        <f t="shared" si="4"/>
        <v>66.245</v>
      </c>
      <c r="R21" s="273">
        <f t="shared" si="5"/>
        <v>71.18833333</v>
      </c>
      <c r="W21" s="6">
        <v>10.0</v>
      </c>
      <c r="X21" s="274">
        <v>0.8</v>
      </c>
      <c r="Y21" s="274">
        <v>0.65</v>
      </c>
    </row>
    <row r="22" ht="14.25" hidden="1" customHeight="1">
      <c r="L22" s="251"/>
      <c r="M22" s="272">
        <v>0.138</v>
      </c>
      <c r="N22" s="273">
        <f t="shared" si="1"/>
        <v>42.52</v>
      </c>
      <c r="O22" s="273">
        <f t="shared" si="2"/>
        <v>52.1</v>
      </c>
      <c r="P22" s="273">
        <f t="shared" si="3"/>
        <v>60.78</v>
      </c>
      <c r="Q22" s="273">
        <f t="shared" si="4"/>
        <v>66.33</v>
      </c>
      <c r="R22" s="273">
        <f t="shared" si="5"/>
        <v>71.27</v>
      </c>
      <c r="W22" s="6">
        <v>20.0</v>
      </c>
      <c r="X22" s="274">
        <v>0.82</v>
      </c>
      <c r="Y22" s="274">
        <v>0.68</v>
      </c>
    </row>
    <row r="23" ht="14.25" hidden="1" customHeight="1">
      <c r="L23" s="251"/>
      <c r="M23" s="272">
        <v>0.139</v>
      </c>
      <c r="N23" s="273">
        <f t="shared" si="1"/>
        <v>42.66</v>
      </c>
      <c r="O23" s="273">
        <f t="shared" si="2"/>
        <v>52.21666667</v>
      </c>
      <c r="P23" s="273">
        <f t="shared" si="3"/>
        <v>60.87333333</v>
      </c>
      <c r="Q23" s="273">
        <f t="shared" si="4"/>
        <v>66.415</v>
      </c>
      <c r="R23" s="273">
        <f t="shared" si="5"/>
        <v>71.35166667</v>
      </c>
      <c r="W23" s="6">
        <v>60.0</v>
      </c>
      <c r="X23" s="274">
        <v>0.85</v>
      </c>
    </row>
    <row r="24" ht="14.25" hidden="1" customHeight="1">
      <c r="L24" s="251"/>
      <c r="M24" s="272">
        <v>0.14</v>
      </c>
      <c r="N24" s="273">
        <f t="shared" si="1"/>
        <v>42.8</v>
      </c>
      <c r="O24" s="273">
        <f t="shared" si="2"/>
        <v>52.33333333</v>
      </c>
      <c r="P24" s="273">
        <f t="shared" si="3"/>
        <v>60.96666667</v>
      </c>
      <c r="Q24" s="273">
        <f t="shared" si="4"/>
        <v>66.5</v>
      </c>
      <c r="R24" s="273">
        <f t="shared" si="5"/>
        <v>71.43333333</v>
      </c>
    </row>
    <row r="25" ht="14.25" hidden="1" customHeight="1">
      <c r="L25" s="251"/>
      <c r="M25" s="272">
        <v>0.141</v>
      </c>
      <c r="N25" s="273">
        <f t="shared" si="1"/>
        <v>42.94</v>
      </c>
      <c r="O25" s="273">
        <f t="shared" si="2"/>
        <v>52.45</v>
      </c>
      <c r="P25" s="273">
        <f t="shared" si="3"/>
        <v>61.06</v>
      </c>
      <c r="Q25" s="273">
        <f t="shared" si="4"/>
        <v>66.585</v>
      </c>
      <c r="R25" s="273">
        <f t="shared" si="5"/>
        <v>71.515</v>
      </c>
    </row>
    <row r="26" ht="14.25" hidden="1" customHeight="1">
      <c r="L26" s="251"/>
      <c r="M26" s="272">
        <v>0.142</v>
      </c>
      <c r="N26" s="273">
        <f t="shared" si="1"/>
        <v>43.08</v>
      </c>
      <c r="O26" s="273">
        <f t="shared" si="2"/>
        <v>52.56666667</v>
      </c>
      <c r="P26" s="273">
        <f t="shared" si="3"/>
        <v>61.15333333</v>
      </c>
      <c r="Q26" s="273">
        <f t="shared" si="4"/>
        <v>66.67</v>
      </c>
      <c r="R26" s="273">
        <f t="shared" si="5"/>
        <v>71.59666667</v>
      </c>
    </row>
    <row r="27" ht="14.25" hidden="1" customHeight="1">
      <c r="L27" s="251"/>
      <c r="M27" s="272">
        <v>0.143</v>
      </c>
      <c r="N27" s="273">
        <f t="shared" si="1"/>
        <v>43.22</v>
      </c>
      <c r="O27" s="273">
        <f t="shared" si="2"/>
        <v>52.68333333</v>
      </c>
      <c r="P27" s="273">
        <f t="shared" si="3"/>
        <v>61.24666667</v>
      </c>
      <c r="Q27" s="273">
        <f t="shared" si="4"/>
        <v>66.755</v>
      </c>
      <c r="R27" s="273">
        <f t="shared" si="5"/>
        <v>71.67833333</v>
      </c>
    </row>
    <row r="28" ht="14.25" hidden="1" customHeight="1">
      <c r="L28" s="251"/>
      <c r="M28" s="272">
        <v>0.144</v>
      </c>
      <c r="N28" s="273">
        <f t="shared" si="1"/>
        <v>43.36</v>
      </c>
      <c r="O28" s="273">
        <f t="shared" si="2"/>
        <v>52.8</v>
      </c>
      <c r="P28" s="273">
        <f t="shared" si="3"/>
        <v>61.34</v>
      </c>
      <c r="Q28" s="273">
        <f t="shared" si="4"/>
        <v>66.84</v>
      </c>
      <c r="R28" s="273">
        <f t="shared" si="5"/>
        <v>71.76</v>
      </c>
    </row>
    <row r="29" ht="14.25" hidden="1" customHeight="1">
      <c r="L29" s="251"/>
      <c r="M29" s="272">
        <v>0.145</v>
      </c>
      <c r="N29" s="273">
        <f t="shared" si="1"/>
        <v>43.5</v>
      </c>
      <c r="O29" s="273">
        <f t="shared" si="2"/>
        <v>52.91666667</v>
      </c>
      <c r="P29" s="273">
        <f t="shared" si="3"/>
        <v>61.43333333</v>
      </c>
      <c r="Q29" s="273">
        <f t="shared" si="4"/>
        <v>66.925</v>
      </c>
      <c r="R29" s="273">
        <f t="shared" si="5"/>
        <v>71.84166667</v>
      </c>
    </row>
    <row r="30" ht="14.25" hidden="1" customHeight="1">
      <c r="L30" s="251"/>
      <c r="M30" s="272">
        <v>0.146</v>
      </c>
      <c r="N30" s="273">
        <f t="shared" si="1"/>
        <v>43.64</v>
      </c>
      <c r="O30" s="273">
        <f t="shared" si="2"/>
        <v>53.03333333</v>
      </c>
      <c r="P30" s="273">
        <f t="shared" si="3"/>
        <v>61.52666667</v>
      </c>
      <c r="Q30" s="273">
        <f t="shared" si="4"/>
        <v>67.01</v>
      </c>
      <c r="R30" s="273">
        <f t="shared" si="5"/>
        <v>71.92333333</v>
      </c>
    </row>
    <row r="31" ht="14.25" hidden="1" customHeight="1">
      <c r="L31" s="251"/>
      <c r="M31" s="272">
        <v>0.147</v>
      </c>
      <c r="N31" s="273">
        <f t="shared" si="1"/>
        <v>43.78</v>
      </c>
      <c r="O31" s="273">
        <f t="shared" si="2"/>
        <v>53.15</v>
      </c>
      <c r="P31" s="273">
        <f t="shared" si="3"/>
        <v>61.62</v>
      </c>
      <c r="Q31" s="273">
        <f t="shared" si="4"/>
        <v>67.095</v>
      </c>
      <c r="R31" s="273">
        <f t="shared" si="5"/>
        <v>72.005</v>
      </c>
    </row>
    <row r="32" ht="14.25" hidden="1" customHeight="1">
      <c r="L32" s="251"/>
      <c r="M32" s="272">
        <v>0.148</v>
      </c>
      <c r="N32" s="273">
        <f t="shared" si="1"/>
        <v>43.92</v>
      </c>
      <c r="O32" s="273">
        <f t="shared" si="2"/>
        <v>53.26666667</v>
      </c>
      <c r="P32" s="273">
        <f t="shared" si="3"/>
        <v>61.71333333</v>
      </c>
      <c r="Q32" s="273">
        <f t="shared" si="4"/>
        <v>67.18</v>
      </c>
      <c r="R32" s="273">
        <f t="shared" si="5"/>
        <v>72.08666667</v>
      </c>
    </row>
    <row r="33" ht="14.25" hidden="1" customHeight="1">
      <c r="L33" s="251"/>
      <c r="M33" s="272">
        <v>0.149</v>
      </c>
      <c r="N33" s="273">
        <f t="shared" si="1"/>
        <v>44.06</v>
      </c>
      <c r="O33" s="273">
        <f t="shared" si="2"/>
        <v>53.38333333</v>
      </c>
      <c r="P33" s="273">
        <f t="shared" si="3"/>
        <v>61.80666667</v>
      </c>
      <c r="Q33" s="273">
        <f t="shared" si="4"/>
        <v>67.265</v>
      </c>
      <c r="R33" s="273">
        <f t="shared" si="5"/>
        <v>72.16833333</v>
      </c>
    </row>
    <row r="34" ht="14.25" hidden="1" customHeight="1">
      <c r="L34" s="251"/>
      <c r="M34" s="272">
        <v>0.15</v>
      </c>
      <c r="N34" s="273">
        <f t="shared" si="1"/>
        <v>44.2</v>
      </c>
      <c r="O34" s="273">
        <f t="shared" si="2"/>
        <v>53.5</v>
      </c>
      <c r="P34" s="273">
        <f t="shared" si="3"/>
        <v>61.9</v>
      </c>
      <c r="Q34" s="273">
        <f t="shared" si="4"/>
        <v>67.35</v>
      </c>
      <c r="R34" s="273">
        <f t="shared" si="5"/>
        <v>72.25</v>
      </c>
    </row>
    <row r="35" ht="14.25" hidden="1" customHeight="1">
      <c r="L35" s="251"/>
      <c r="M35" s="272">
        <v>0.151</v>
      </c>
      <c r="N35" s="273">
        <f t="shared" si="1"/>
        <v>44.34</v>
      </c>
      <c r="O35" s="273">
        <f t="shared" si="2"/>
        <v>53.61666667</v>
      </c>
      <c r="P35" s="273">
        <f t="shared" si="3"/>
        <v>61.99333333</v>
      </c>
      <c r="Q35" s="273">
        <f t="shared" si="4"/>
        <v>67.435</v>
      </c>
      <c r="R35" s="273">
        <f t="shared" si="5"/>
        <v>72.33166667</v>
      </c>
    </row>
    <row r="36" ht="14.25" hidden="1" customHeight="1">
      <c r="L36" s="251"/>
      <c r="M36" s="272">
        <v>0.152</v>
      </c>
      <c r="N36" s="273">
        <f t="shared" si="1"/>
        <v>44.48</v>
      </c>
      <c r="O36" s="273">
        <f t="shared" si="2"/>
        <v>53.73333333</v>
      </c>
      <c r="P36" s="273">
        <f t="shared" si="3"/>
        <v>62.08666667</v>
      </c>
      <c r="Q36" s="273">
        <f t="shared" si="4"/>
        <v>67.52</v>
      </c>
      <c r="R36" s="273">
        <f t="shared" si="5"/>
        <v>72.41333333</v>
      </c>
    </row>
    <row r="37" ht="14.25" hidden="1" customHeight="1">
      <c r="L37" s="251"/>
      <c r="M37" s="272">
        <v>0.153</v>
      </c>
      <c r="N37" s="273">
        <f t="shared" si="1"/>
        <v>44.62</v>
      </c>
      <c r="O37" s="273">
        <f t="shared" si="2"/>
        <v>53.85</v>
      </c>
      <c r="P37" s="273">
        <f t="shared" si="3"/>
        <v>62.18</v>
      </c>
      <c r="Q37" s="273">
        <f t="shared" si="4"/>
        <v>67.605</v>
      </c>
      <c r="R37" s="273">
        <f t="shared" si="5"/>
        <v>72.495</v>
      </c>
    </row>
    <row r="38" ht="14.25" hidden="1" customHeight="1">
      <c r="L38" s="251"/>
      <c r="M38" s="272">
        <v>0.154</v>
      </c>
      <c r="N38" s="273">
        <f t="shared" si="1"/>
        <v>44.76</v>
      </c>
      <c r="O38" s="273">
        <f t="shared" si="2"/>
        <v>53.96666667</v>
      </c>
      <c r="P38" s="273">
        <f t="shared" si="3"/>
        <v>62.27333333</v>
      </c>
      <c r="Q38" s="273">
        <f t="shared" si="4"/>
        <v>67.69</v>
      </c>
      <c r="R38" s="273">
        <f t="shared" si="5"/>
        <v>72.57666667</v>
      </c>
    </row>
    <row r="39" ht="14.25" hidden="1" customHeight="1">
      <c r="L39" s="251"/>
      <c r="M39" s="272">
        <v>0.155</v>
      </c>
      <c r="N39" s="273">
        <f t="shared" si="1"/>
        <v>44.9</v>
      </c>
      <c r="O39" s="273">
        <f t="shared" si="2"/>
        <v>54.08333333</v>
      </c>
      <c r="P39" s="273">
        <f t="shared" si="3"/>
        <v>62.36666667</v>
      </c>
      <c r="Q39" s="273">
        <f t="shared" si="4"/>
        <v>67.775</v>
      </c>
      <c r="R39" s="273">
        <f t="shared" si="5"/>
        <v>72.65833333</v>
      </c>
    </row>
    <row r="40" ht="14.25" hidden="1" customHeight="1">
      <c r="L40" s="251"/>
      <c r="M40" s="272">
        <v>0.156</v>
      </c>
      <c r="N40" s="273">
        <f t="shared" si="1"/>
        <v>45.04</v>
      </c>
      <c r="O40" s="273">
        <f t="shared" si="2"/>
        <v>54.2</v>
      </c>
      <c r="P40" s="273">
        <f t="shared" si="3"/>
        <v>62.46</v>
      </c>
      <c r="Q40" s="273">
        <f t="shared" si="4"/>
        <v>67.86</v>
      </c>
      <c r="R40" s="273">
        <f t="shared" si="5"/>
        <v>72.74</v>
      </c>
    </row>
    <row r="41" ht="14.25" hidden="1" customHeight="1">
      <c r="L41" s="251"/>
      <c r="M41" s="272">
        <v>0.157</v>
      </c>
      <c r="N41" s="273">
        <f t="shared" si="1"/>
        <v>45.18</v>
      </c>
      <c r="O41" s="273">
        <f t="shared" si="2"/>
        <v>54.31666667</v>
      </c>
      <c r="P41" s="273">
        <f t="shared" si="3"/>
        <v>62.55333333</v>
      </c>
      <c r="Q41" s="273">
        <f t="shared" si="4"/>
        <v>67.945</v>
      </c>
      <c r="R41" s="273">
        <f t="shared" si="5"/>
        <v>72.82166667</v>
      </c>
    </row>
    <row r="42" ht="14.25" hidden="1" customHeight="1">
      <c r="L42" s="251"/>
      <c r="M42" s="272">
        <v>0.158</v>
      </c>
      <c r="N42" s="273">
        <f t="shared" si="1"/>
        <v>45.32</v>
      </c>
      <c r="O42" s="273">
        <f t="shared" si="2"/>
        <v>54.43333333</v>
      </c>
      <c r="P42" s="273">
        <f t="shared" si="3"/>
        <v>62.64666667</v>
      </c>
      <c r="Q42" s="273">
        <f t="shared" si="4"/>
        <v>68.03</v>
      </c>
      <c r="R42" s="273">
        <f t="shared" si="5"/>
        <v>72.90333333</v>
      </c>
    </row>
    <row r="43" ht="14.25" hidden="1" customHeight="1">
      <c r="L43" s="251"/>
      <c r="M43" s="272">
        <v>0.159</v>
      </c>
      <c r="N43" s="273">
        <f t="shared" si="1"/>
        <v>45.46</v>
      </c>
      <c r="O43" s="273">
        <f t="shared" si="2"/>
        <v>54.55</v>
      </c>
      <c r="P43" s="273">
        <f t="shared" si="3"/>
        <v>62.74</v>
      </c>
      <c r="Q43" s="273">
        <f t="shared" si="4"/>
        <v>68.115</v>
      </c>
      <c r="R43" s="273">
        <f t="shared" si="5"/>
        <v>72.985</v>
      </c>
    </row>
    <row r="44" ht="14.25" hidden="1" customHeight="1">
      <c r="L44" s="251"/>
      <c r="M44" s="272">
        <v>0.16</v>
      </c>
      <c r="N44" s="273">
        <f t="shared" si="1"/>
        <v>45.6</v>
      </c>
      <c r="O44" s="273">
        <f t="shared" si="2"/>
        <v>54.66666667</v>
      </c>
      <c r="P44" s="273">
        <f t="shared" si="3"/>
        <v>62.83333333</v>
      </c>
      <c r="Q44" s="273">
        <f t="shared" si="4"/>
        <v>68.2</v>
      </c>
      <c r="R44" s="273">
        <f t="shared" si="5"/>
        <v>73.06666667</v>
      </c>
    </row>
    <row r="45" ht="14.25" hidden="1" customHeight="1">
      <c r="L45" s="251"/>
      <c r="M45" s="272">
        <v>0.161</v>
      </c>
      <c r="N45" s="273">
        <f t="shared" si="1"/>
        <v>45.74</v>
      </c>
      <c r="O45" s="273">
        <f t="shared" si="2"/>
        <v>54.78333333</v>
      </c>
      <c r="P45" s="273">
        <f t="shared" si="3"/>
        <v>62.92666667</v>
      </c>
      <c r="Q45" s="273">
        <f t="shared" si="4"/>
        <v>68.285</v>
      </c>
      <c r="R45" s="273">
        <f t="shared" si="5"/>
        <v>73.14833333</v>
      </c>
    </row>
    <row r="46" ht="14.25" hidden="1" customHeight="1">
      <c r="L46" s="251"/>
      <c r="M46" s="272">
        <v>0.162</v>
      </c>
      <c r="N46" s="273">
        <f t="shared" si="1"/>
        <v>45.88</v>
      </c>
      <c r="O46" s="273">
        <f t="shared" si="2"/>
        <v>54.9</v>
      </c>
      <c r="P46" s="273">
        <f t="shared" si="3"/>
        <v>63.02</v>
      </c>
      <c r="Q46" s="273">
        <f t="shared" si="4"/>
        <v>68.37</v>
      </c>
      <c r="R46" s="273">
        <f t="shared" si="5"/>
        <v>73.23</v>
      </c>
    </row>
    <row r="47" ht="14.25" hidden="1" customHeight="1">
      <c r="L47" s="251"/>
      <c r="M47" s="272">
        <v>0.163</v>
      </c>
      <c r="N47" s="273">
        <f t="shared" si="1"/>
        <v>46.02</v>
      </c>
      <c r="O47" s="273">
        <f t="shared" si="2"/>
        <v>55.01666667</v>
      </c>
      <c r="P47" s="273">
        <f t="shared" si="3"/>
        <v>63.11333333</v>
      </c>
      <c r="Q47" s="273">
        <f t="shared" si="4"/>
        <v>68.455</v>
      </c>
      <c r="R47" s="273">
        <f t="shared" si="5"/>
        <v>73.31166667</v>
      </c>
    </row>
    <row r="48" ht="14.25" hidden="1" customHeight="1">
      <c r="L48" s="251"/>
      <c r="M48" s="272">
        <v>0.164</v>
      </c>
      <c r="N48" s="273">
        <f t="shared" si="1"/>
        <v>46.16</v>
      </c>
      <c r="O48" s="273">
        <f t="shared" si="2"/>
        <v>55.13333333</v>
      </c>
      <c r="P48" s="273">
        <f t="shared" si="3"/>
        <v>63.20666667</v>
      </c>
      <c r="Q48" s="273">
        <f t="shared" si="4"/>
        <v>68.54</v>
      </c>
      <c r="R48" s="273">
        <f t="shared" si="5"/>
        <v>73.39333333</v>
      </c>
    </row>
    <row r="49" ht="14.25" hidden="1" customHeight="1">
      <c r="L49" s="251"/>
      <c r="M49" s="272">
        <v>0.165</v>
      </c>
      <c r="N49" s="273">
        <f t="shared" si="1"/>
        <v>46.3</v>
      </c>
      <c r="O49" s="273">
        <f t="shared" si="2"/>
        <v>55.25</v>
      </c>
      <c r="P49" s="273">
        <f t="shared" si="3"/>
        <v>63.3</v>
      </c>
      <c r="Q49" s="273">
        <f t="shared" si="4"/>
        <v>68.625</v>
      </c>
      <c r="R49" s="273">
        <f t="shared" si="5"/>
        <v>73.475</v>
      </c>
    </row>
    <row r="50" ht="14.25" hidden="1" customHeight="1">
      <c r="L50" s="251"/>
      <c r="M50" s="272">
        <v>0.166</v>
      </c>
      <c r="N50" s="273">
        <f t="shared" si="1"/>
        <v>46.44</v>
      </c>
      <c r="O50" s="273">
        <f t="shared" si="2"/>
        <v>55.36666667</v>
      </c>
      <c r="P50" s="273">
        <f t="shared" si="3"/>
        <v>63.39333333</v>
      </c>
      <c r="Q50" s="273">
        <f t="shared" si="4"/>
        <v>68.71</v>
      </c>
      <c r="R50" s="273">
        <f t="shared" si="5"/>
        <v>73.55666667</v>
      </c>
    </row>
    <row r="51" ht="14.25" hidden="1" customHeight="1">
      <c r="L51" s="251"/>
      <c r="M51" s="272">
        <v>0.167</v>
      </c>
      <c r="N51" s="273">
        <f t="shared" si="1"/>
        <v>46.58</v>
      </c>
      <c r="O51" s="273">
        <f t="shared" si="2"/>
        <v>55.48333333</v>
      </c>
      <c r="P51" s="273">
        <f t="shared" si="3"/>
        <v>63.48666667</v>
      </c>
      <c r="Q51" s="273">
        <f t="shared" si="4"/>
        <v>68.795</v>
      </c>
      <c r="R51" s="273">
        <f t="shared" si="5"/>
        <v>73.63833333</v>
      </c>
    </row>
    <row r="52" ht="14.25" hidden="1" customHeight="1">
      <c r="L52" s="251"/>
      <c r="M52" s="272">
        <v>0.168</v>
      </c>
      <c r="N52" s="273">
        <f t="shared" si="1"/>
        <v>46.72</v>
      </c>
      <c r="O52" s="273">
        <f t="shared" si="2"/>
        <v>55.6</v>
      </c>
      <c r="P52" s="273">
        <f t="shared" si="3"/>
        <v>63.58</v>
      </c>
      <c r="Q52" s="273">
        <f t="shared" si="4"/>
        <v>68.88</v>
      </c>
      <c r="R52" s="273">
        <f t="shared" si="5"/>
        <v>73.72</v>
      </c>
    </row>
    <row r="53" ht="14.25" hidden="1" customHeight="1">
      <c r="L53" s="251"/>
      <c r="M53" s="272">
        <v>0.169</v>
      </c>
      <c r="N53" s="273">
        <f t="shared" si="1"/>
        <v>46.86</v>
      </c>
      <c r="O53" s="273">
        <f t="shared" si="2"/>
        <v>55.71666667</v>
      </c>
      <c r="P53" s="273">
        <f t="shared" si="3"/>
        <v>63.67333333</v>
      </c>
      <c r="Q53" s="273">
        <f t="shared" si="4"/>
        <v>68.965</v>
      </c>
      <c r="R53" s="273">
        <f t="shared" si="5"/>
        <v>73.80166667</v>
      </c>
    </row>
    <row r="54" ht="14.25" hidden="1" customHeight="1">
      <c r="L54" s="251"/>
      <c r="M54" s="272">
        <v>0.17</v>
      </c>
      <c r="N54" s="273">
        <f t="shared" si="1"/>
        <v>47</v>
      </c>
      <c r="O54" s="273">
        <f t="shared" si="2"/>
        <v>55.83333333</v>
      </c>
      <c r="P54" s="273">
        <f t="shared" si="3"/>
        <v>63.76666667</v>
      </c>
      <c r="Q54" s="273">
        <f t="shared" si="4"/>
        <v>69.05</v>
      </c>
      <c r="R54" s="273">
        <f t="shared" si="5"/>
        <v>73.88333333</v>
      </c>
    </row>
    <row r="55" ht="14.25" hidden="1" customHeight="1">
      <c r="L55" s="251"/>
      <c r="M55" s="272">
        <v>0.171</v>
      </c>
      <c r="N55" s="273">
        <f t="shared" si="1"/>
        <v>47.14</v>
      </c>
      <c r="O55" s="273">
        <f t="shared" si="2"/>
        <v>55.95</v>
      </c>
      <c r="P55" s="273">
        <f t="shared" si="3"/>
        <v>63.86</v>
      </c>
      <c r="Q55" s="273">
        <f t="shared" si="4"/>
        <v>69.135</v>
      </c>
      <c r="R55" s="273">
        <f t="shared" si="5"/>
        <v>73.965</v>
      </c>
    </row>
    <row r="56" ht="14.25" hidden="1" customHeight="1">
      <c r="L56" s="251"/>
      <c r="M56" s="272">
        <v>0.172</v>
      </c>
      <c r="N56" s="273">
        <f t="shared" si="1"/>
        <v>47.28</v>
      </c>
      <c r="O56" s="273">
        <f t="shared" si="2"/>
        <v>56.06666667</v>
      </c>
      <c r="P56" s="273">
        <f t="shared" si="3"/>
        <v>63.95333333</v>
      </c>
      <c r="Q56" s="273">
        <f t="shared" si="4"/>
        <v>69.22</v>
      </c>
      <c r="R56" s="273">
        <f t="shared" si="5"/>
        <v>74.04666667</v>
      </c>
    </row>
    <row r="57" ht="14.25" hidden="1" customHeight="1">
      <c r="L57" s="251"/>
      <c r="M57" s="272">
        <v>0.173</v>
      </c>
      <c r="N57" s="273">
        <f t="shared" si="1"/>
        <v>47.42</v>
      </c>
      <c r="O57" s="273">
        <f t="shared" si="2"/>
        <v>56.18333333</v>
      </c>
      <c r="P57" s="273">
        <f t="shared" si="3"/>
        <v>64.04666667</v>
      </c>
      <c r="Q57" s="273">
        <f t="shared" si="4"/>
        <v>69.305</v>
      </c>
      <c r="R57" s="273">
        <f t="shared" si="5"/>
        <v>74.12833333</v>
      </c>
    </row>
    <row r="58" ht="14.25" hidden="1" customHeight="1">
      <c r="L58" s="251"/>
      <c r="M58" s="272">
        <v>0.174</v>
      </c>
      <c r="N58" s="273">
        <f t="shared" si="1"/>
        <v>47.56</v>
      </c>
      <c r="O58" s="273">
        <f t="shared" si="2"/>
        <v>56.3</v>
      </c>
      <c r="P58" s="273">
        <f t="shared" si="3"/>
        <v>64.14</v>
      </c>
      <c r="Q58" s="273">
        <f t="shared" si="4"/>
        <v>69.39</v>
      </c>
      <c r="R58" s="273">
        <f t="shared" si="5"/>
        <v>74.21</v>
      </c>
    </row>
    <row r="59" ht="14.25" hidden="1" customHeight="1">
      <c r="L59" s="251"/>
      <c r="M59" s="272">
        <v>0.175</v>
      </c>
      <c r="N59" s="273">
        <f t="shared" si="1"/>
        <v>47.7</v>
      </c>
      <c r="O59" s="273">
        <f t="shared" si="2"/>
        <v>56.41666667</v>
      </c>
      <c r="P59" s="273">
        <f t="shared" si="3"/>
        <v>64.23333333</v>
      </c>
      <c r="Q59" s="273">
        <f t="shared" si="4"/>
        <v>69.475</v>
      </c>
      <c r="R59" s="273">
        <f t="shared" si="5"/>
        <v>74.29166667</v>
      </c>
    </row>
    <row r="60" ht="14.25" hidden="1" customHeight="1">
      <c r="L60" s="251"/>
      <c r="M60" s="272">
        <v>0.176</v>
      </c>
      <c r="N60" s="273">
        <f t="shared" si="1"/>
        <v>47.84</v>
      </c>
      <c r="O60" s="273">
        <f t="shared" si="2"/>
        <v>56.53333333</v>
      </c>
      <c r="P60" s="273">
        <f t="shared" si="3"/>
        <v>64.32666667</v>
      </c>
      <c r="Q60" s="273">
        <f t="shared" si="4"/>
        <v>69.56</v>
      </c>
      <c r="R60" s="273">
        <f t="shared" si="5"/>
        <v>74.37333333</v>
      </c>
    </row>
    <row r="61" ht="14.25" hidden="1" customHeight="1">
      <c r="L61" s="251"/>
      <c r="M61" s="272">
        <v>0.177</v>
      </c>
      <c r="N61" s="273">
        <f t="shared" si="1"/>
        <v>47.98</v>
      </c>
      <c r="O61" s="273">
        <f t="shared" si="2"/>
        <v>56.65</v>
      </c>
      <c r="P61" s="273">
        <f t="shared" si="3"/>
        <v>64.42</v>
      </c>
      <c r="Q61" s="273">
        <f t="shared" si="4"/>
        <v>69.645</v>
      </c>
      <c r="R61" s="273">
        <f t="shared" si="5"/>
        <v>74.455</v>
      </c>
    </row>
    <row r="62" ht="14.25" hidden="1" customHeight="1">
      <c r="L62" s="251"/>
      <c r="M62" s="272">
        <v>0.178</v>
      </c>
      <c r="N62" s="273">
        <f t="shared" si="1"/>
        <v>48.12</v>
      </c>
      <c r="O62" s="273">
        <f t="shared" si="2"/>
        <v>56.76666667</v>
      </c>
      <c r="P62" s="273">
        <f t="shared" si="3"/>
        <v>64.51333333</v>
      </c>
      <c r="Q62" s="273">
        <f t="shared" si="4"/>
        <v>69.73</v>
      </c>
      <c r="R62" s="273">
        <f t="shared" si="5"/>
        <v>74.53666667</v>
      </c>
    </row>
    <row r="63" ht="14.25" hidden="1" customHeight="1">
      <c r="L63" s="251"/>
      <c r="M63" s="272">
        <v>0.179</v>
      </c>
      <c r="N63" s="273">
        <f t="shared" si="1"/>
        <v>48.26</v>
      </c>
      <c r="O63" s="273">
        <f t="shared" si="2"/>
        <v>56.88333333</v>
      </c>
      <c r="P63" s="273">
        <f t="shared" si="3"/>
        <v>64.60666667</v>
      </c>
      <c r="Q63" s="273">
        <f t="shared" si="4"/>
        <v>69.815</v>
      </c>
      <c r="R63" s="273">
        <f t="shared" si="5"/>
        <v>74.61833333</v>
      </c>
    </row>
    <row r="64" ht="14.25" hidden="1" customHeight="1">
      <c r="L64" s="251"/>
      <c r="M64" s="272">
        <v>0.18</v>
      </c>
      <c r="N64" s="273">
        <v>48.4</v>
      </c>
      <c r="O64" s="273">
        <v>57.0</v>
      </c>
      <c r="P64" s="273">
        <v>64.7</v>
      </c>
      <c r="Q64" s="273">
        <v>69.9</v>
      </c>
      <c r="R64" s="273">
        <v>74.7</v>
      </c>
    </row>
    <row r="65" ht="14.25" hidden="1" customHeight="1">
      <c r="L65" s="251"/>
      <c r="M65" s="272">
        <v>0.181</v>
      </c>
      <c r="N65" s="273">
        <f t="shared" ref="N65:O65" si="6">N64+0.09</f>
        <v>48.49</v>
      </c>
      <c r="O65" s="273">
        <f t="shared" si="6"/>
        <v>57.09</v>
      </c>
      <c r="P65" s="273">
        <f t="shared" ref="P65:Q65" si="7">P64+0.06</f>
        <v>64.76</v>
      </c>
      <c r="Q65" s="273">
        <f t="shared" si="7"/>
        <v>69.96</v>
      </c>
      <c r="R65" s="273">
        <f t="shared" ref="R65:R83" si="10">R64+0.055</f>
        <v>74.755</v>
      </c>
    </row>
    <row r="66" ht="14.25" hidden="1" customHeight="1">
      <c r="L66" s="251"/>
      <c r="M66" s="272">
        <v>0.182</v>
      </c>
      <c r="N66" s="273">
        <f t="shared" ref="N66:O66" si="8">N65+0.09</f>
        <v>48.58</v>
      </c>
      <c r="O66" s="273">
        <f t="shared" si="8"/>
        <v>57.18</v>
      </c>
      <c r="P66" s="273">
        <f t="shared" ref="P66:Q66" si="9">P65+0.06</f>
        <v>64.82</v>
      </c>
      <c r="Q66" s="273">
        <f t="shared" si="9"/>
        <v>70.02</v>
      </c>
      <c r="R66" s="273">
        <f t="shared" si="10"/>
        <v>74.81</v>
      </c>
    </row>
    <row r="67" ht="14.25" hidden="1" customHeight="1">
      <c r="L67" s="251"/>
      <c r="M67" s="272">
        <v>0.183</v>
      </c>
      <c r="N67" s="273">
        <f t="shared" ref="N67:O67" si="11">N66+0.09</f>
        <v>48.67</v>
      </c>
      <c r="O67" s="273">
        <f t="shared" si="11"/>
        <v>57.27</v>
      </c>
      <c r="P67" s="273">
        <f t="shared" ref="P67:Q67" si="12">P66+0.06</f>
        <v>64.88</v>
      </c>
      <c r="Q67" s="273">
        <f t="shared" si="12"/>
        <v>70.08</v>
      </c>
      <c r="R67" s="273">
        <f t="shared" si="10"/>
        <v>74.865</v>
      </c>
    </row>
    <row r="68" ht="14.25" hidden="1" customHeight="1">
      <c r="L68" s="251"/>
      <c r="M68" s="272">
        <v>0.184</v>
      </c>
      <c r="N68" s="273">
        <f t="shared" ref="N68:O68" si="13">N67+0.09</f>
        <v>48.76</v>
      </c>
      <c r="O68" s="273">
        <f t="shared" si="13"/>
        <v>57.36</v>
      </c>
      <c r="P68" s="273">
        <f t="shared" ref="P68:Q68" si="14">P67+0.06</f>
        <v>64.94</v>
      </c>
      <c r="Q68" s="273">
        <f t="shared" si="14"/>
        <v>70.14</v>
      </c>
      <c r="R68" s="273">
        <f t="shared" si="10"/>
        <v>74.92</v>
      </c>
    </row>
    <row r="69" ht="14.25" hidden="1" customHeight="1">
      <c r="L69" s="251"/>
      <c r="M69" s="272">
        <v>0.185</v>
      </c>
      <c r="N69" s="273">
        <f t="shared" ref="N69:O69" si="15">N68+0.09</f>
        <v>48.85</v>
      </c>
      <c r="O69" s="273">
        <f t="shared" si="15"/>
        <v>57.45</v>
      </c>
      <c r="P69" s="273">
        <f t="shared" ref="P69:Q69" si="16">P68+0.06</f>
        <v>65</v>
      </c>
      <c r="Q69" s="273">
        <f t="shared" si="16"/>
        <v>70.2</v>
      </c>
      <c r="R69" s="273">
        <f t="shared" si="10"/>
        <v>74.975</v>
      </c>
    </row>
    <row r="70" ht="14.25" hidden="1" customHeight="1">
      <c r="L70" s="251"/>
      <c r="M70" s="272">
        <v>0.186</v>
      </c>
      <c r="N70" s="273">
        <f t="shared" ref="N70:O70" si="17">N69+0.09</f>
        <v>48.94</v>
      </c>
      <c r="O70" s="273">
        <f t="shared" si="17"/>
        <v>57.54</v>
      </c>
      <c r="P70" s="273">
        <f t="shared" ref="P70:Q70" si="18">P69+0.06</f>
        <v>65.06</v>
      </c>
      <c r="Q70" s="273">
        <f t="shared" si="18"/>
        <v>70.26</v>
      </c>
      <c r="R70" s="273">
        <f t="shared" si="10"/>
        <v>75.03</v>
      </c>
    </row>
    <row r="71" ht="14.25" hidden="1" customHeight="1">
      <c r="L71" s="251"/>
      <c r="M71" s="272">
        <v>0.187</v>
      </c>
      <c r="N71" s="273">
        <f t="shared" ref="N71:O71" si="19">N70+0.09</f>
        <v>49.03</v>
      </c>
      <c r="O71" s="273">
        <f t="shared" si="19"/>
        <v>57.63</v>
      </c>
      <c r="P71" s="273">
        <f t="shared" ref="P71:Q71" si="20">P70+0.06</f>
        <v>65.12</v>
      </c>
      <c r="Q71" s="273">
        <f t="shared" si="20"/>
        <v>70.32</v>
      </c>
      <c r="R71" s="273">
        <f t="shared" si="10"/>
        <v>75.085</v>
      </c>
    </row>
    <row r="72" ht="14.25" hidden="1" customHeight="1">
      <c r="L72" s="251"/>
      <c r="M72" s="272">
        <v>0.188</v>
      </c>
      <c r="N72" s="273">
        <f t="shared" ref="N72:O72" si="21">N71+0.09</f>
        <v>49.12</v>
      </c>
      <c r="O72" s="273">
        <f t="shared" si="21"/>
        <v>57.72</v>
      </c>
      <c r="P72" s="273">
        <f t="shared" ref="P72:Q72" si="22">P71+0.06</f>
        <v>65.18</v>
      </c>
      <c r="Q72" s="273">
        <f t="shared" si="22"/>
        <v>70.38</v>
      </c>
      <c r="R72" s="273">
        <f t="shared" si="10"/>
        <v>75.14</v>
      </c>
    </row>
    <row r="73" ht="14.25" hidden="1" customHeight="1">
      <c r="L73" s="251"/>
      <c r="M73" s="272">
        <v>0.189</v>
      </c>
      <c r="N73" s="273">
        <f t="shared" ref="N73:O73" si="23">N72+0.09</f>
        <v>49.21</v>
      </c>
      <c r="O73" s="273">
        <f t="shared" si="23"/>
        <v>57.81</v>
      </c>
      <c r="P73" s="273">
        <f t="shared" ref="P73:Q73" si="24">P72+0.06</f>
        <v>65.24</v>
      </c>
      <c r="Q73" s="273">
        <f t="shared" si="24"/>
        <v>70.44</v>
      </c>
      <c r="R73" s="273">
        <f t="shared" si="10"/>
        <v>75.195</v>
      </c>
    </row>
    <row r="74" ht="14.25" hidden="1" customHeight="1">
      <c r="L74" s="251"/>
      <c r="M74" s="272">
        <v>0.19</v>
      </c>
      <c r="N74" s="273">
        <f t="shared" ref="N74:O74" si="25">N73+0.09</f>
        <v>49.3</v>
      </c>
      <c r="O74" s="273">
        <f t="shared" si="25"/>
        <v>57.9</v>
      </c>
      <c r="P74" s="273">
        <f t="shared" ref="P74:Q74" si="26">P73+0.06</f>
        <v>65.3</v>
      </c>
      <c r="Q74" s="273">
        <f t="shared" si="26"/>
        <v>70.5</v>
      </c>
      <c r="R74" s="273">
        <f t="shared" si="10"/>
        <v>75.25</v>
      </c>
    </row>
    <row r="75" ht="14.25" hidden="1" customHeight="1">
      <c r="L75" s="251"/>
      <c r="M75" s="272">
        <v>0.191</v>
      </c>
      <c r="N75" s="273">
        <f t="shared" ref="N75:O75" si="27">N74+0.09</f>
        <v>49.39</v>
      </c>
      <c r="O75" s="273">
        <f t="shared" si="27"/>
        <v>57.99</v>
      </c>
      <c r="P75" s="273">
        <f t="shared" ref="P75:Q75" si="28">P74+0.06</f>
        <v>65.36</v>
      </c>
      <c r="Q75" s="273">
        <f t="shared" si="28"/>
        <v>70.56</v>
      </c>
      <c r="R75" s="273">
        <f t="shared" si="10"/>
        <v>75.305</v>
      </c>
    </row>
    <row r="76" ht="14.25" hidden="1" customHeight="1">
      <c r="L76" s="251"/>
      <c r="M76" s="272">
        <v>0.192</v>
      </c>
      <c r="N76" s="273">
        <f t="shared" ref="N76:O76" si="29">N75+0.09</f>
        <v>49.48</v>
      </c>
      <c r="O76" s="273">
        <f t="shared" si="29"/>
        <v>58.08</v>
      </c>
      <c r="P76" s="273">
        <f t="shared" ref="P76:Q76" si="30">P75+0.06</f>
        <v>65.42</v>
      </c>
      <c r="Q76" s="273">
        <f t="shared" si="30"/>
        <v>70.62</v>
      </c>
      <c r="R76" s="273">
        <f t="shared" si="10"/>
        <v>75.36</v>
      </c>
    </row>
    <row r="77" ht="14.25" hidden="1" customHeight="1">
      <c r="L77" s="251"/>
      <c r="M77" s="272">
        <v>0.193</v>
      </c>
      <c r="N77" s="273">
        <f t="shared" ref="N77:O77" si="31">N76+0.09</f>
        <v>49.57</v>
      </c>
      <c r="O77" s="273">
        <f t="shared" si="31"/>
        <v>58.17</v>
      </c>
      <c r="P77" s="273">
        <f t="shared" ref="P77:Q77" si="32">P76+0.06</f>
        <v>65.48</v>
      </c>
      <c r="Q77" s="273">
        <f t="shared" si="32"/>
        <v>70.68</v>
      </c>
      <c r="R77" s="273">
        <f t="shared" si="10"/>
        <v>75.415</v>
      </c>
    </row>
    <row r="78" ht="14.25" hidden="1" customHeight="1">
      <c r="L78" s="251"/>
      <c r="M78" s="272">
        <v>0.194</v>
      </c>
      <c r="N78" s="273">
        <f t="shared" ref="N78:O78" si="33">N77+0.09</f>
        <v>49.66</v>
      </c>
      <c r="O78" s="273">
        <f t="shared" si="33"/>
        <v>58.26</v>
      </c>
      <c r="P78" s="273">
        <f t="shared" ref="P78:Q78" si="34">P77+0.06</f>
        <v>65.54</v>
      </c>
      <c r="Q78" s="273">
        <f t="shared" si="34"/>
        <v>70.74</v>
      </c>
      <c r="R78" s="273">
        <f t="shared" si="10"/>
        <v>75.47</v>
      </c>
    </row>
    <row r="79" ht="14.25" hidden="1" customHeight="1">
      <c r="L79" s="251"/>
      <c r="M79" s="272">
        <v>0.195</v>
      </c>
      <c r="N79" s="273">
        <f t="shared" ref="N79:O79" si="35">N78+0.09</f>
        <v>49.75</v>
      </c>
      <c r="O79" s="273">
        <f t="shared" si="35"/>
        <v>58.35</v>
      </c>
      <c r="P79" s="273">
        <f t="shared" ref="P79:Q79" si="36">P78+0.06</f>
        <v>65.6</v>
      </c>
      <c r="Q79" s="273">
        <f t="shared" si="36"/>
        <v>70.8</v>
      </c>
      <c r="R79" s="273">
        <f t="shared" si="10"/>
        <v>75.525</v>
      </c>
    </row>
    <row r="80" ht="14.25" hidden="1" customHeight="1">
      <c r="L80" s="251"/>
      <c r="M80" s="272">
        <v>0.196</v>
      </c>
      <c r="N80" s="273">
        <f t="shared" ref="N80:O80" si="37">N79+0.09</f>
        <v>49.84</v>
      </c>
      <c r="O80" s="273">
        <f t="shared" si="37"/>
        <v>58.44</v>
      </c>
      <c r="P80" s="273">
        <f t="shared" ref="P80:Q80" si="38">P79+0.06</f>
        <v>65.66</v>
      </c>
      <c r="Q80" s="273">
        <f t="shared" si="38"/>
        <v>70.86</v>
      </c>
      <c r="R80" s="273">
        <f t="shared" si="10"/>
        <v>75.58</v>
      </c>
    </row>
    <row r="81" ht="14.25" hidden="1" customHeight="1">
      <c r="L81" s="251"/>
      <c r="M81" s="272">
        <v>0.197</v>
      </c>
      <c r="N81" s="273">
        <f t="shared" ref="N81:O81" si="39">N80+0.09</f>
        <v>49.93</v>
      </c>
      <c r="O81" s="273">
        <f t="shared" si="39"/>
        <v>58.53</v>
      </c>
      <c r="P81" s="273">
        <f t="shared" ref="P81:Q81" si="40">P80+0.06</f>
        <v>65.72</v>
      </c>
      <c r="Q81" s="273">
        <f t="shared" si="40"/>
        <v>70.92</v>
      </c>
      <c r="R81" s="273">
        <f t="shared" si="10"/>
        <v>75.635</v>
      </c>
    </row>
    <row r="82" ht="14.25" hidden="1" customHeight="1">
      <c r="L82" s="251"/>
      <c r="M82" s="272">
        <v>0.198</v>
      </c>
      <c r="N82" s="273">
        <f t="shared" ref="N82:O82" si="41">N81+0.09</f>
        <v>50.02</v>
      </c>
      <c r="O82" s="273">
        <f t="shared" si="41"/>
        <v>58.62</v>
      </c>
      <c r="P82" s="273">
        <f t="shared" ref="P82:Q82" si="42">P81+0.06</f>
        <v>65.78</v>
      </c>
      <c r="Q82" s="273">
        <f t="shared" si="42"/>
        <v>70.98</v>
      </c>
      <c r="R82" s="273">
        <f t="shared" si="10"/>
        <v>75.69</v>
      </c>
    </row>
    <row r="83" ht="14.25" hidden="1" customHeight="1">
      <c r="L83" s="251"/>
      <c r="M83" s="272">
        <v>0.199</v>
      </c>
      <c r="N83" s="273">
        <f t="shared" ref="N83:O83" si="43">N82+0.09</f>
        <v>50.11</v>
      </c>
      <c r="O83" s="273">
        <f t="shared" si="43"/>
        <v>58.71</v>
      </c>
      <c r="P83" s="273">
        <f t="shared" ref="P83:Q83" si="44">P82+0.06</f>
        <v>65.84</v>
      </c>
      <c r="Q83" s="273">
        <f t="shared" si="44"/>
        <v>71.04</v>
      </c>
      <c r="R83" s="273">
        <f t="shared" si="10"/>
        <v>75.745</v>
      </c>
    </row>
    <row r="84" ht="14.25" hidden="1" customHeight="1">
      <c r="L84" s="251"/>
      <c r="M84" s="272">
        <v>0.2</v>
      </c>
      <c r="N84" s="273">
        <v>50.2</v>
      </c>
      <c r="O84" s="273">
        <v>58.8</v>
      </c>
      <c r="P84" s="273">
        <v>65.9</v>
      </c>
      <c r="Q84" s="273">
        <v>71.1</v>
      </c>
      <c r="R84" s="273">
        <v>75.8</v>
      </c>
    </row>
    <row r="85" ht="14.25" hidden="1" customHeight="1">
      <c r="L85" s="251"/>
      <c r="M85" s="272">
        <v>0.201</v>
      </c>
      <c r="N85" s="273">
        <f t="shared" ref="N85:N133" si="45">N84+0.072</f>
        <v>50.272</v>
      </c>
      <c r="O85" s="273">
        <f t="shared" ref="O85:O133" si="46">O84+0.054</f>
        <v>58.854</v>
      </c>
      <c r="P85" s="273">
        <f t="shared" ref="P85:P133" si="47">P84+0.052</f>
        <v>65.952</v>
      </c>
      <c r="Q85" s="273">
        <f t="shared" ref="Q85:Q133" si="48">Q84+0.048</f>
        <v>71.148</v>
      </c>
      <c r="R85" s="273">
        <f t="shared" ref="R85:R133" si="49">R84+0.042</f>
        <v>75.842</v>
      </c>
    </row>
    <row r="86" ht="14.25" hidden="1" customHeight="1">
      <c r="L86" s="251"/>
      <c r="M86" s="272">
        <v>0.202</v>
      </c>
      <c r="N86" s="273">
        <f t="shared" si="45"/>
        <v>50.344</v>
      </c>
      <c r="O86" s="273">
        <f t="shared" si="46"/>
        <v>58.908</v>
      </c>
      <c r="P86" s="273">
        <f t="shared" si="47"/>
        <v>66.004</v>
      </c>
      <c r="Q86" s="273">
        <f t="shared" si="48"/>
        <v>71.196</v>
      </c>
      <c r="R86" s="273">
        <f t="shared" si="49"/>
        <v>75.884</v>
      </c>
    </row>
    <row r="87" ht="14.25" hidden="1" customHeight="1">
      <c r="L87" s="251"/>
      <c r="M87" s="272">
        <v>0.203</v>
      </c>
      <c r="N87" s="273">
        <f t="shared" si="45"/>
        <v>50.416</v>
      </c>
      <c r="O87" s="273">
        <f t="shared" si="46"/>
        <v>58.962</v>
      </c>
      <c r="P87" s="273">
        <f t="shared" si="47"/>
        <v>66.056</v>
      </c>
      <c r="Q87" s="273">
        <f t="shared" si="48"/>
        <v>71.244</v>
      </c>
      <c r="R87" s="273">
        <f t="shared" si="49"/>
        <v>75.926</v>
      </c>
    </row>
    <row r="88" ht="14.25" hidden="1" customHeight="1">
      <c r="L88" s="251"/>
      <c r="M88" s="272">
        <v>0.204</v>
      </c>
      <c r="N88" s="273">
        <f t="shared" si="45"/>
        <v>50.488</v>
      </c>
      <c r="O88" s="273">
        <f t="shared" si="46"/>
        <v>59.016</v>
      </c>
      <c r="P88" s="273">
        <f t="shared" si="47"/>
        <v>66.108</v>
      </c>
      <c r="Q88" s="273">
        <f t="shared" si="48"/>
        <v>71.292</v>
      </c>
      <c r="R88" s="273">
        <f t="shared" si="49"/>
        <v>75.968</v>
      </c>
    </row>
    <row r="89" ht="14.25" hidden="1" customHeight="1">
      <c r="L89" s="251"/>
      <c r="M89" s="272">
        <v>0.205</v>
      </c>
      <c r="N89" s="273">
        <f t="shared" si="45"/>
        <v>50.56</v>
      </c>
      <c r="O89" s="273">
        <f t="shared" si="46"/>
        <v>59.07</v>
      </c>
      <c r="P89" s="273">
        <f t="shared" si="47"/>
        <v>66.16</v>
      </c>
      <c r="Q89" s="273">
        <f t="shared" si="48"/>
        <v>71.34</v>
      </c>
      <c r="R89" s="273">
        <f t="shared" si="49"/>
        <v>76.01</v>
      </c>
    </row>
    <row r="90" ht="14.25" hidden="1" customHeight="1">
      <c r="L90" s="251"/>
      <c r="M90" s="272">
        <v>0.206</v>
      </c>
      <c r="N90" s="273">
        <f t="shared" si="45"/>
        <v>50.632</v>
      </c>
      <c r="O90" s="273">
        <f t="shared" si="46"/>
        <v>59.124</v>
      </c>
      <c r="P90" s="273">
        <f t="shared" si="47"/>
        <v>66.212</v>
      </c>
      <c r="Q90" s="273">
        <f t="shared" si="48"/>
        <v>71.388</v>
      </c>
      <c r="R90" s="273">
        <f t="shared" si="49"/>
        <v>76.052</v>
      </c>
    </row>
    <row r="91" ht="14.25" hidden="1" customHeight="1">
      <c r="L91" s="251"/>
      <c r="M91" s="272">
        <v>0.207</v>
      </c>
      <c r="N91" s="273">
        <f t="shared" si="45"/>
        <v>50.704</v>
      </c>
      <c r="O91" s="273">
        <f t="shared" si="46"/>
        <v>59.178</v>
      </c>
      <c r="P91" s="273">
        <f t="shared" si="47"/>
        <v>66.264</v>
      </c>
      <c r="Q91" s="273">
        <f t="shared" si="48"/>
        <v>71.436</v>
      </c>
      <c r="R91" s="273">
        <f t="shared" si="49"/>
        <v>76.094</v>
      </c>
    </row>
    <row r="92" ht="14.25" hidden="1" customHeight="1">
      <c r="L92" s="251"/>
      <c r="M92" s="272">
        <v>0.208</v>
      </c>
      <c r="N92" s="273">
        <f t="shared" si="45"/>
        <v>50.776</v>
      </c>
      <c r="O92" s="273">
        <f t="shared" si="46"/>
        <v>59.232</v>
      </c>
      <c r="P92" s="273">
        <f t="shared" si="47"/>
        <v>66.316</v>
      </c>
      <c r="Q92" s="273">
        <f t="shared" si="48"/>
        <v>71.484</v>
      </c>
      <c r="R92" s="273">
        <f t="shared" si="49"/>
        <v>76.136</v>
      </c>
    </row>
    <row r="93" ht="14.25" hidden="1" customHeight="1">
      <c r="L93" s="251"/>
      <c r="M93" s="272">
        <v>0.209</v>
      </c>
      <c r="N93" s="273">
        <f t="shared" si="45"/>
        <v>50.848</v>
      </c>
      <c r="O93" s="273">
        <f t="shared" si="46"/>
        <v>59.286</v>
      </c>
      <c r="P93" s="273">
        <f t="shared" si="47"/>
        <v>66.368</v>
      </c>
      <c r="Q93" s="273">
        <f t="shared" si="48"/>
        <v>71.532</v>
      </c>
      <c r="R93" s="273">
        <f t="shared" si="49"/>
        <v>76.178</v>
      </c>
    </row>
    <row r="94" ht="14.25" hidden="1" customHeight="1">
      <c r="L94" s="251"/>
      <c r="M94" s="272">
        <v>0.21</v>
      </c>
      <c r="N94" s="273">
        <f t="shared" si="45"/>
        <v>50.92</v>
      </c>
      <c r="O94" s="273">
        <f t="shared" si="46"/>
        <v>59.34</v>
      </c>
      <c r="P94" s="273">
        <f t="shared" si="47"/>
        <v>66.42</v>
      </c>
      <c r="Q94" s="273">
        <f t="shared" si="48"/>
        <v>71.58</v>
      </c>
      <c r="R94" s="273">
        <f t="shared" si="49"/>
        <v>76.22</v>
      </c>
    </row>
    <row r="95" ht="14.25" hidden="1" customHeight="1">
      <c r="L95" s="251"/>
      <c r="M95" s="272">
        <v>0.211</v>
      </c>
      <c r="N95" s="273">
        <f t="shared" si="45"/>
        <v>50.992</v>
      </c>
      <c r="O95" s="273">
        <f t="shared" si="46"/>
        <v>59.394</v>
      </c>
      <c r="P95" s="273">
        <f t="shared" si="47"/>
        <v>66.472</v>
      </c>
      <c r="Q95" s="273">
        <f t="shared" si="48"/>
        <v>71.628</v>
      </c>
      <c r="R95" s="273">
        <f t="shared" si="49"/>
        <v>76.262</v>
      </c>
    </row>
    <row r="96" ht="14.25" hidden="1" customHeight="1">
      <c r="L96" s="251"/>
      <c r="M96" s="272">
        <v>0.212</v>
      </c>
      <c r="N96" s="273">
        <f t="shared" si="45"/>
        <v>51.064</v>
      </c>
      <c r="O96" s="273">
        <f t="shared" si="46"/>
        <v>59.448</v>
      </c>
      <c r="P96" s="273">
        <f t="shared" si="47"/>
        <v>66.524</v>
      </c>
      <c r="Q96" s="273">
        <f t="shared" si="48"/>
        <v>71.676</v>
      </c>
      <c r="R96" s="273">
        <f t="shared" si="49"/>
        <v>76.304</v>
      </c>
    </row>
    <row r="97" ht="14.25" hidden="1" customHeight="1">
      <c r="L97" s="251"/>
      <c r="M97" s="272">
        <v>0.213</v>
      </c>
      <c r="N97" s="273">
        <f t="shared" si="45"/>
        <v>51.136</v>
      </c>
      <c r="O97" s="273">
        <f t="shared" si="46"/>
        <v>59.502</v>
      </c>
      <c r="P97" s="273">
        <f t="shared" si="47"/>
        <v>66.576</v>
      </c>
      <c r="Q97" s="273">
        <f t="shared" si="48"/>
        <v>71.724</v>
      </c>
      <c r="R97" s="273">
        <f t="shared" si="49"/>
        <v>76.346</v>
      </c>
    </row>
    <row r="98" ht="14.25" hidden="1" customHeight="1">
      <c r="L98" s="251"/>
      <c r="M98" s="272">
        <v>0.214</v>
      </c>
      <c r="N98" s="273">
        <f t="shared" si="45"/>
        <v>51.208</v>
      </c>
      <c r="O98" s="273">
        <f t="shared" si="46"/>
        <v>59.556</v>
      </c>
      <c r="P98" s="273">
        <f t="shared" si="47"/>
        <v>66.628</v>
      </c>
      <c r="Q98" s="273">
        <f t="shared" si="48"/>
        <v>71.772</v>
      </c>
      <c r="R98" s="273">
        <f t="shared" si="49"/>
        <v>76.388</v>
      </c>
    </row>
    <row r="99" ht="14.25" hidden="1" customHeight="1">
      <c r="L99" s="251"/>
      <c r="M99" s="272">
        <v>0.215</v>
      </c>
      <c r="N99" s="273">
        <f t="shared" si="45"/>
        <v>51.28</v>
      </c>
      <c r="O99" s="273">
        <f t="shared" si="46"/>
        <v>59.61</v>
      </c>
      <c r="P99" s="273">
        <f t="shared" si="47"/>
        <v>66.68</v>
      </c>
      <c r="Q99" s="273">
        <f t="shared" si="48"/>
        <v>71.82</v>
      </c>
      <c r="R99" s="273">
        <f t="shared" si="49"/>
        <v>76.43</v>
      </c>
    </row>
    <row r="100" ht="14.25" hidden="1" customHeight="1">
      <c r="L100" s="251"/>
      <c r="M100" s="272">
        <v>0.216</v>
      </c>
      <c r="N100" s="273">
        <f t="shared" si="45"/>
        <v>51.352</v>
      </c>
      <c r="O100" s="273">
        <f t="shared" si="46"/>
        <v>59.664</v>
      </c>
      <c r="P100" s="273">
        <f t="shared" si="47"/>
        <v>66.732</v>
      </c>
      <c r="Q100" s="273">
        <f t="shared" si="48"/>
        <v>71.868</v>
      </c>
      <c r="R100" s="273">
        <f t="shared" si="49"/>
        <v>76.472</v>
      </c>
    </row>
    <row r="101" ht="14.25" hidden="1" customHeight="1">
      <c r="L101" s="251"/>
      <c r="M101" s="272">
        <v>0.217</v>
      </c>
      <c r="N101" s="273">
        <f t="shared" si="45"/>
        <v>51.424</v>
      </c>
      <c r="O101" s="273">
        <f t="shared" si="46"/>
        <v>59.718</v>
      </c>
      <c r="P101" s="273">
        <f t="shared" si="47"/>
        <v>66.784</v>
      </c>
      <c r="Q101" s="273">
        <f t="shared" si="48"/>
        <v>71.916</v>
      </c>
      <c r="R101" s="273">
        <f t="shared" si="49"/>
        <v>76.514</v>
      </c>
    </row>
    <row r="102" ht="14.25" hidden="1" customHeight="1">
      <c r="L102" s="251"/>
      <c r="M102" s="272">
        <v>0.218</v>
      </c>
      <c r="N102" s="273">
        <f t="shared" si="45"/>
        <v>51.496</v>
      </c>
      <c r="O102" s="273">
        <f t="shared" si="46"/>
        <v>59.772</v>
      </c>
      <c r="P102" s="273">
        <f t="shared" si="47"/>
        <v>66.836</v>
      </c>
      <c r="Q102" s="273">
        <f t="shared" si="48"/>
        <v>71.964</v>
      </c>
      <c r="R102" s="273">
        <f t="shared" si="49"/>
        <v>76.556</v>
      </c>
    </row>
    <row r="103" ht="14.25" hidden="1" customHeight="1">
      <c r="L103" s="251"/>
      <c r="M103" s="272">
        <v>0.219</v>
      </c>
      <c r="N103" s="273">
        <f t="shared" si="45"/>
        <v>51.568</v>
      </c>
      <c r="O103" s="273">
        <f t="shared" si="46"/>
        <v>59.826</v>
      </c>
      <c r="P103" s="273">
        <f t="shared" si="47"/>
        <v>66.888</v>
      </c>
      <c r="Q103" s="273">
        <f t="shared" si="48"/>
        <v>72.012</v>
      </c>
      <c r="R103" s="273">
        <f t="shared" si="49"/>
        <v>76.598</v>
      </c>
    </row>
    <row r="104" ht="14.25" hidden="1" customHeight="1">
      <c r="L104" s="251"/>
      <c r="M104" s="272">
        <v>0.22</v>
      </c>
      <c r="N104" s="273">
        <f t="shared" si="45"/>
        <v>51.64</v>
      </c>
      <c r="O104" s="273">
        <f t="shared" si="46"/>
        <v>59.88</v>
      </c>
      <c r="P104" s="273">
        <f t="shared" si="47"/>
        <v>66.94</v>
      </c>
      <c r="Q104" s="273">
        <f t="shared" si="48"/>
        <v>72.06</v>
      </c>
      <c r="R104" s="273">
        <f t="shared" si="49"/>
        <v>76.64</v>
      </c>
    </row>
    <row r="105" ht="14.25" hidden="1" customHeight="1">
      <c r="L105" s="251"/>
      <c r="M105" s="272">
        <v>0.221</v>
      </c>
      <c r="N105" s="273">
        <f t="shared" si="45"/>
        <v>51.712</v>
      </c>
      <c r="O105" s="273">
        <f t="shared" si="46"/>
        <v>59.934</v>
      </c>
      <c r="P105" s="273">
        <f t="shared" si="47"/>
        <v>66.992</v>
      </c>
      <c r="Q105" s="273">
        <f t="shared" si="48"/>
        <v>72.108</v>
      </c>
      <c r="R105" s="273">
        <f t="shared" si="49"/>
        <v>76.682</v>
      </c>
    </row>
    <row r="106" ht="14.25" hidden="1" customHeight="1">
      <c r="L106" s="251"/>
      <c r="M106" s="272">
        <v>0.222</v>
      </c>
      <c r="N106" s="273">
        <f t="shared" si="45"/>
        <v>51.784</v>
      </c>
      <c r="O106" s="273">
        <f t="shared" si="46"/>
        <v>59.988</v>
      </c>
      <c r="P106" s="273">
        <f t="shared" si="47"/>
        <v>67.044</v>
      </c>
      <c r="Q106" s="273">
        <f t="shared" si="48"/>
        <v>72.156</v>
      </c>
      <c r="R106" s="273">
        <f t="shared" si="49"/>
        <v>76.724</v>
      </c>
    </row>
    <row r="107" ht="14.25" hidden="1" customHeight="1">
      <c r="L107" s="251"/>
      <c r="M107" s="272">
        <v>0.223</v>
      </c>
      <c r="N107" s="273">
        <f t="shared" si="45"/>
        <v>51.856</v>
      </c>
      <c r="O107" s="273">
        <f t="shared" si="46"/>
        <v>60.042</v>
      </c>
      <c r="P107" s="273">
        <f t="shared" si="47"/>
        <v>67.096</v>
      </c>
      <c r="Q107" s="273">
        <f t="shared" si="48"/>
        <v>72.204</v>
      </c>
      <c r="R107" s="273">
        <f t="shared" si="49"/>
        <v>76.766</v>
      </c>
    </row>
    <row r="108" ht="14.25" hidden="1" customHeight="1">
      <c r="L108" s="251"/>
      <c r="M108" s="272">
        <v>0.224</v>
      </c>
      <c r="N108" s="273">
        <f t="shared" si="45"/>
        <v>51.928</v>
      </c>
      <c r="O108" s="273">
        <f t="shared" si="46"/>
        <v>60.096</v>
      </c>
      <c r="P108" s="273">
        <f t="shared" si="47"/>
        <v>67.148</v>
      </c>
      <c r="Q108" s="273">
        <f t="shared" si="48"/>
        <v>72.252</v>
      </c>
      <c r="R108" s="273">
        <f t="shared" si="49"/>
        <v>76.808</v>
      </c>
    </row>
    <row r="109" ht="14.25" hidden="1" customHeight="1">
      <c r="L109" s="251"/>
      <c r="M109" s="272">
        <v>0.225</v>
      </c>
      <c r="N109" s="273">
        <f t="shared" si="45"/>
        <v>52</v>
      </c>
      <c r="O109" s="273">
        <f t="shared" si="46"/>
        <v>60.15</v>
      </c>
      <c r="P109" s="273">
        <f t="shared" si="47"/>
        <v>67.2</v>
      </c>
      <c r="Q109" s="273">
        <f t="shared" si="48"/>
        <v>72.3</v>
      </c>
      <c r="R109" s="273">
        <f t="shared" si="49"/>
        <v>76.85</v>
      </c>
    </row>
    <row r="110" ht="14.25" hidden="1" customHeight="1">
      <c r="L110" s="251"/>
      <c r="M110" s="272">
        <v>0.226</v>
      </c>
      <c r="N110" s="273">
        <f t="shared" si="45"/>
        <v>52.072</v>
      </c>
      <c r="O110" s="273">
        <f t="shared" si="46"/>
        <v>60.204</v>
      </c>
      <c r="P110" s="273">
        <f t="shared" si="47"/>
        <v>67.252</v>
      </c>
      <c r="Q110" s="273">
        <f t="shared" si="48"/>
        <v>72.348</v>
      </c>
      <c r="R110" s="273">
        <f t="shared" si="49"/>
        <v>76.892</v>
      </c>
    </row>
    <row r="111" ht="14.25" hidden="1" customHeight="1">
      <c r="L111" s="251"/>
      <c r="M111" s="272">
        <v>0.227</v>
      </c>
      <c r="N111" s="273">
        <f t="shared" si="45"/>
        <v>52.144</v>
      </c>
      <c r="O111" s="273">
        <f t="shared" si="46"/>
        <v>60.258</v>
      </c>
      <c r="P111" s="273">
        <f t="shared" si="47"/>
        <v>67.304</v>
      </c>
      <c r="Q111" s="273">
        <f t="shared" si="48"/>
        <v>72.396</v>
      </c>
      <c r="R111" s="273">
        <f t="shared" si="49"/>
        <v>76.934</v>
      </c>
    </row>
    <row r="112" ht="14.25" hidden="1" customHeight="1">
      <c r="L112" s="251"/>
      <c r="M112" s="272">
        <v>0.228</v>
      </c>
      <c r="N112" s="273">
        <f t="shared" si="45"/>
        <v>52.216</v>
      </c>
      <c r="O112" s="273">
        <f t="shared" si="46"/>
        <v>60.312</v>
      </c>
      <c r="P112" s="273">
        <f t="shared" si="47"/>
        <v>67.356</v>
      </c>
      <c r="Q112" s="273">
        <f t="shared" si="48"/>
        <v>72.444</v>
      </c>
      <c r="R112" s="273">
        <f t="shared" si="49"/>
        <v>76.976</v>
      </c>
    </row>
    <row r="113" ht="14.25" hidden="1" customHeight="1">
      <c r="L113" s="251"/>
      <c r="M113" s="272">
        <v>0.229</v>
      </c>
      <c r="N113" s="273">
        <f t="shared" si="45"/>
        <v>52.288</v>
      </c>
      <c r="O113" s="273">
        <f t="shared" si="46"/>
        <v>60.366</v>
      </c>
      <c r="P113" s="273">
        <f t="shared" si="47"/>
        <v>67.408</v>
      </c>
      <c r="Q113" s="273">
        <f t="shared" si="48"/>
        <v>72.492</v>
      </c>
      <c r="R113" s="273">
        <f t="shared" si="49"/>
        <v>77.018</v>
      </c>
    </row>
    <row r="114" ht="14.25" hidden="1" customHeight="1">
      <c r="L114" s="251"/>
      <c r="M114" s="272">
        <v>0.23</v>
      </c>
      <c r="N114" s="273">
        <f t="shared" si="45"/>
        <v>52.36</v>
      </c>
      <c r="O114" s="273">
        <f t="shared" si="46"/>
        <v>60.42</v>
      </c>
      <c r="P114" s="273">
        <f t="shared" si="47"/>
        <v>67.46</v>
      </c>
      <c r="Q114" s="273">
        <f t="shared" si="48"/>
        <v>72.54</v>
      </c>
      <c r="R114" s="273">
        <f t="shared" si="49"/>
        <v>77.06</v>
      </c>
    </row>
    <row r="115" ht="14.25" hidden="1" customHeight="1">
      <c r="L115" s="251"/>
      <c r="M115" s="272">
        <v>0.231</v>
      </c>
      <c r="N115" s="273">
        <f t="shared" si="45"/>
        <v>52.432</v>
      </c>
      <c r="O115" s="273">
        <f t="shared" si="46"/>
        <v>60.474</v>
      </c>
      <c r="P115" s="273">
        <f t="shared" si="47"/>
        <v>67.512</v>
      </c>
      <c r="Q115" s="273">
        <f t="shared" si="48"/>
        <v>72.588</v>
      </c>
      <c r="R115" s="273">
        <f t="shared" si="49"/>
        <v>77.102</v>
      </c>
    </row>
    <row r="116" ht="14.25" hidden="1" customHeight="1">
      <c r="L116" s="251"/>
      <c r="M116" s="272">
        <v>0.232</v>
      </c>
      <c r="N116" s="273">
        <f t="shared" si="45"/>
        <v>52.504</v>
      </c>
      <c r="O116" s="273">
        <f t="shared" si="46"/>
        <v>60.528</v>
      </c>
      <c r="P116" s="273">
        <f t="shared" si="47"/>
        <v>67.564</v>
      </c>
      <c r="Q116" s="273">
        <f t="shared" si="48"/>
        <v>72.636</v>
      </c>
      <c r="R116" s="273">
        <f t="shared" si="49"/>
        <v>77.144</v>
      </c>
    </row>
    <row r="117" ht="14.25" hidden="1" customHeight="1">
      <c r="L117" s="251"/>
      <c r="M117" s="272">
        <v>0.233</v>
      </c>
      <c r="N117" s="273">
        <f t="shared" si="45"/>
        <v>52.576</v>
      </c>
      <c r="O117" s="273">
        <f t="shared" si="46"/>
        <v>60.582</v>
      </c>
      <c r="P117" s="273">
        <f t="shared" si="47"/>
        <v>67.616</v>
      </c>
      <c r="Q117" s="273">
        <f t="shared" si="48"/>
        <v>72.684</v>
      </c>
      <c r="R117" s="273">
        <f t="shared" si="49"/>
        <v>77.186</v>
      </c>
    </row>
    <row r="118" ht="14.25" hidden="1" customHeight="1">
      <c r="L118" s="251"/>
      <c r="M118" s="272">
        <v>0.234</v>
      </c>
      <c r="N118" s="273">
        <f t="shared" si="45"/>
        <v>52.648</v>
      </c>
      <c r="O118" s="273">
        <f t="shared" si="46"/>
        <v>60.636</v>
      </c>
      <c r="P118" s="273">
        <f t="shared" si="47"/>
        <v>67.668</v>
      </c>
      <c r="Q118" s="273">
        <f t="shared" si="48"/>
        <v>72.732</v>
      </c>
      <c r="R118" s="273">
        <f t="shared" si="49"/>
        <v>77.228</v>
      </c>
    </row>
    <row r="119" ht="14.25" hidden="1" customHeight="1">
      <c r="L119" s="251"/>
      <c r="M119" s="272">
        <v>0.235</v>
      </c>
      <c r="N119" s="273">
        <f t="shared" si="45"/>
        <v>52.72</v>
      </c>
      <c r="O119" s="273">
        <f t="shared" si="46"/>
        <v>60.69</v>
      </c>
      <c r="P119" s="273">
        <f t="shared" si="47"/>
        <v>67.72</v>
      </c>
      <c r="Q119" s="273">
        <f t="shared" si="48"/>
        <v>72.78</v>
      </c>
      <c r="R119" s="273">
        <f t="shared" si="49"/>
        <v>77.27</v>
      </c>
    </row>
    <row r="120" ht="14.25" hidden="1" customHeight="1">
      <c r="L120" s="251"/>
      <c r="M120" s="272">
        <v>0.236</v>
      </c>
      <c r="N120" s="273">
        <f t="shared" si="45"/>
        <v>52.792</v>
      </c>
      <c r="O120" s="273">
        <f t="shared" si="46"/>
        <v>60.744</v>
      </c>
      <c r="P120" s="273">
        <f t="shared" si="47"/>
        <v>67.772</v>
      </c>
      <c r="Q120" s="273">
        <f t="shared" si="48"/>
        <v>72.828</v>
      </c>
      <c r="R120" s="273">
        <f t="shared" si="49"/>
        <v>77.312</v>
      </c>
    </row>
    <row r="121" ht="14.25" hidden="1" customHeight="1">
      <c r="L121" s="251"/>
      <c r="M121" s="272">
        <v>0.237</v>
      </c>
      <c r="N121" s="273">
        <f t="shared" si="45"/>
        <v>52.864</v>
      </c>
      <c r="O121" s="273">
        <f t="shared" si="46"/>
        <v>60.798</v>
      </c>
      <c r="P121" s="273">
        <f t="shared" si="47"/>
        <v>67.824</v>
      </c>
      <c r="Q121" s="273">
        <f t="shared" si="48"/>
        <v>72.876</v>
      </c>
      <c r="R121" s="273">
        <f t="shared" si="49"/>
        <v>77.354</v>
      </c>
    </row>
    <row r="122" ht="14.25" hidden="1" customHeight="1">
      <c r="L122" s="251"/>
      <c r="M122" s="272">
        <v>0.238</v>
      </c>
      <c r="N122" s="273">
        <f t="shared" si="45"/>
        <v>52.936</v>
      </c>
      <c r="O122" s="273">
        <f t="shared" si="46"/>
        <v>60.852</v>
      </c>
      <c r="P122" s="273">
        <f t="shared" si="47"/>
        <v>67.876</v>
      </c>
      <c r="Q122" s="273">
        <f t="shared" si="48"/>
        <v>72.924</v>
      </c>
      <c r="R122" s="273">
        <f t="shared" si="49"/>
        <v>77.396</v>
      </c>
    </row>
    <row r="123" ht="14.25" hidden="1" customHeight="1">
      <c r="L123" s="251"/>
      <c r="M123" s="272">
        <v>0.239</v>
      </c>
      <c r="N123" s="273">
        <f t="shared" si="45"/>
        <v>53.008</v>
      </c>
      <c r="O123" s="273">
        <f t="shared" si="46"/>
        <v>60.906</v>
      </c>
      <c r="P123" s="273">
        <f t="shared" si="47"/>
        <v>67.928</v>
      </c>
      <c r="Q123" s="273">
        <f t="shared" si="48"/>
        <v>72.972</v>
      </c>
      <c r="R123" s="273">
        <f t="shared" si="49"/>
        <v>77.438</v>
      </c>
    </row>
    <row r="124" ht="14.25" hidden="1" customHeight="1">
      <c r="L124" s="251"/>
      <c r="M124" s="272">
        <v>0.24</v>
      </c>
      <c r="N124" s="273">
        <f t="shared" si="45"/>
        <v>53.08</v>
      </c>
      <c r="O124" s="273">
        <f t="shared" si="46"/>
        <v>60.96</v>
      </c>
      <c r="P124" s="273">
        <f t="shared" si="47"/>
        <v>67.98</v>
      </c>
      <c r="Q124" s="273">
        <f t="shared" si="48"/>
        <v>73.02</v>
      </c>
      <c r="R124" s="273">
        <f t="shared" si="49"/>
        <v>77.48</v>
      </c>
    </row>
    <row r="125" ht="14.25" hidden="1" customHeight="1">
      <c r="L125" s="251"/>
      <c r="M125" s="272">
        <v>0.241</v>
      </c>
      <c r="N125" s="273">
        <f t="shared" si="45"/>
        <v>53.152</v>
      </c>
      <c r="O125" s="273">
        <f t="shared" si="46"/>
        <v>61.014</v>
      </c>
      <c r="P125" s="273">
        <f t="shared" si="47"/>
        <v>68.032</v>
      </c>
      <c r="Q125" s="273">
        <f t="shared" si="48"/>
        <v>73.068</v>
      </c>
      <c r="R125" s="273">
        <f t="shared" si="49"/>
        <v>77.522</v>
      </c>
    </row>
    <row r="126" ht="14.25" hidden="1" customHeight="1">
      <c r="L126" s="251"/>
      <c r="M126" s="272">
        <v>0.242</v>
      </c>
      <c r="N126" s="273">
        <f t="shared" si="45"/>
        <v>53.224</v>
      </c>
      <c r="O126" s="273">
        <f t="shared" si="46"/>
        <v>61.068</v>
      </c>
      <c r="P126" s="273">
        <f t="shared" si="47"/>
        <v>68.084</v>
      </c>
      <c r="Q126" s="273">
        <f t="shared" si="48"/>
        <v>73.116</v>
      </c>
      <c r="R126" s="273">
        <f t="shared" si="49"/>
        <v>77.564</v>
      </c>
    </row>
    <row r="127" ht="14.25" hidden="1" customHeight="1">
      <c r="L127" s="251"/>
      <c r="M127" s="272">
        <v>0.243</v>
      </c>
      <c r="N127" s="273">
        <f t="shared" si="45"/>
        <v>53.296</v>
      </c>
      <c r="O127" s="273">
        <f t="shared" si="46"/>
        <v>61.122</v>
      </c>
      <c r="P127" s="273">
        <f t="shared" si="47"/>
        <v>68.136</v>
      </c>
      <c r="Q127" s="273">
        <f t="shared" si="48"/>
        <v>73.164</v>
      </c>
      <c r="R127" s="273">
        <f t="shared" si="49"/>
        <v>77.606</v>
      </c>
    </row>
    <row r="128" ht="14.25" hidden="1" customHeight="1">
      <c r="L128" s="251"/>
      <c r="M128" s="272">
        <v>0.244</v>
      </c>
      <c r="N128" s="273">
        <f t="shared" si="45"/>
        <v>53.368</v>
      </c>
      <c r="O128" s="273">
        <f t="shared" si="46"/>
        <v>61.176</v>
      </c>
      <c r="P128" s="273">
        <f t="shared" si="47"/>
        <v>68.188</v>
      </c>
      <c r="Q128" s="273">
        <f t="shared" si="48"/>
        <v>73.212</v>
      </c>
      <c r="R128" s="273">
        <f t="shared" si="49"/>
        <v>77.648</v>
      </c>
    </row>
    <row r="129" ht="14.25" hidden="1" customHeight="1">
      <c r="L129" s="251"/>
      <c r="M129" s="272">
        <v>0.245</v>
      </c>
      <c r="N129" s="273">
        <f t="shared" si="45"/>
        <v>53.44</v>
      </c>
      <c r="O129" s="273">
        <f t="shared" si="46"/>
        <v>61.23</v>
      </c>
      <c r="P129" s="273">
        <f t="shared" si="47"/>
        <v>68.24</v>
      </c>
      <c r="Q129" s="273">
        <f t="shared" si="48"/>
        <v>73.26</v>
      </c>
      <c r="R129" s="273">
        <f t="shared" si="49"/>
        <v>77.69</v>
      </c>
    </row>
    <row r="130" ht="14.25" hidden="1" customHeight="1">
      <c r="L130" s="251"/>
      <c r="M130" s="272">
        <v>0.246</v>
      </c>
      <c r="N130" s="273">
        <f t="shared" si="45"/>
        <v>53.512</v>
      </c>
      <c r="O130" s="273">
        <f t="shared" si="46"/>
        <v>61.284</v>
      </c>
      <c r="P130" s="273">
        <f t="shared" si="47"/>
        <v>68.292</v>
      </c>
      <c r="Q130" s="273">
        <f t="shared" si="48"/>
        <v>73.308</v>
      </c>
      <c r="R130" s="273">
        <f t="shared" si="49"/>
        <v>77.732</v>
      </c>
    </row>
    <row r="131" ht="14.25" hidden="1" customHeight="1">
      <c r="L131" s="251"/>
      <c r="M131" s="272">
        <v>0.247</v>
      </c>
      <c r="N131" s="273">
        <f t="shared" si="45"/>
        <v>53.584</v>
      </c>
      <c r="O131" s="273">
        <f t="shared" si="46"/>
        <v>61.338</v>
      </c>
      <c r="P131" s="273">
        <f t="shared" si="47"/>
        <v>68.344</v>
      </c>
      <c r="Q131" s="273">
        <f t="shared" si="48"/>
        <v>73.356</v>
      </c>
      <c r="R131" s="273">
        <f t="shared" si="49"/>
        <v>77.774</v>
      </c>
    </row>
    <row r="132" ht="14.25" hidden="1" customHeight="1">
      <c r="L132" s="251"/>
      <c r="M132" s="272">
        <v>0.248</v>
      </c>
      <c r="N132" s="273">
        <f t="shared" si="45"/>
        <v>53.656</v>
      </c>
      <c r="O132" s="273">
        <f t="shared" si="46"/>
        <v>61.392</v>
      </c>
      <c r="P132" s="273">
        <f t="shared" si="47"/>
        <v>68.396</v>
      </c>
      <c r="Q132" s="273">
        <f t="shared" si="48"/>
        <v>73.404</v>
      </c>
      <c r="R132" s="273">
        <f t="shared" si="49"/>
        <v>77.816</v>
      </c>
    </row>
    <row r="133" ht="14.25" hidden="1" customHeight="1">
      <c r="L133" s="251"/>
      <c r="M133" s="272">
        <v>0.249</v>
      </c>
      <c r="N133" s="273">
        <f t="shared" si="45"/>
        <v>53.728</v>
      </c>
      <c r="O133" s="273">
        <f t="shared" si="46"/>
        <v>61.446</v>
      </c>
      <c r="P133" s="273">
        <f t="shared" si="47"/>
        <v>68.448</v>
      </c>
      <c r="Q133" s="273">
        <f t="shared" si="48"/>
        <v>73.452</v>
      </c>
      <c r="R133" s="273">
        <f t="shared" si="49"/>
        <v>77.858</v>
      </c>
    </row>
    <row r="134" ht="14.25" hidden="1" customHeight="1">
      <c r="L134" s="251"/>
      <c r="M134" s="272">
        <v>0.25</v>
      </c>
      <c r="N134" s="273">
        <v>53.8</v>
      </c>
      <c r="O134" s="273">
        <v>61.5</v>
      </c>
      <c r="P134" s="273">
        <v>68.5</v>
      </c>
      <c r="Q134" s="273">
        <v>73.5</v>
      </c>
      <c r="R134" s="273">
        <v>77.9</v>
      </c>
    </row>
    <row r="135" ht="14.25" hidden="1" customHeight="1">
      <c r="L135" s="251"/>
      <c r="M135" s="272">
        <v>0.251</v>
      </c>
      <c r="N135" s="273">
        <f t="shared" ref="N135:N253" si="50">N134+0.045</f>
        <v>53.845</v>
      </c>
      <c r="O135" s="273">
        <f t="shared" ref="O135:O253" si="51">O134+0.0375</f>
        <v>61.5375</v>
      </c>
      <c r="P135" s="273">
        <f t="shared" ref="P135:P253" si="52">P134+0.035</f>
        <v>68.535</v>
      </c>
      <c r="Q135" s="273">
        <f t="shared" ref="Q135:Q253" si="53">Q134+0.0316666666666666</f>
        <v>73.53166667</v>
      </c>
      <c r="R135" s="273">
        <f t="shared" ref="R135:R253" si="54">R134+0.0266666666666666</f>
        <v>77.92666667</v>
      </c>
    </row>
    <row r="136" ht="14.25" hidden="1" customHeight="1">
      <c r="L136" s="251"/>
      <c r="M136" s="272">
        <v>0.252</v>
      </c>
      <c r="N136" s="273">
        <f t="shared" si="50"/>
        <v>53.89</v>
      </c>
      <c r="O136" s="273">
        <f t="shared" si="51"/>
        <v>61.575</v>
      </c>
      <c r="P136" s="273">
        <f t="shared" si="52"/>
        <v>68.57</v>
      </c>
      <c r="Q136" s="273">
        <f t="shared" si="53"/>
        <v>73.56333333</v>
      </c>
      <c r="R136" s="273">
        <f t="shared" si="54"/>
        <v>77.95333333</v>
      </c>
    </row>
    <row r="137" ht="14.25" hidden="1" customHeight="1">
      <c r="L137" s="251"/>
      <c r="M137" s="272">
        <v>0.253</v>
      </c>
      <c r="N137" s="273">
        <f t="shared" si="50"/>
        <v>53.935</v>
      </c>
      <c r="O137" s="273">
        <f t="shared" si="51"/>
        <v>61.6125</v>
      </c>
      <c r="P137" s="273">
        <f t="shared" si="52"/>
        <v>68.605</v>
      </c>
      <c r="Q137" s="273">
        <f t="shared" si="53"/>
        <v>73.595</v>
      </c>
      <c r="R137" s="273">
        <f t="shared" si="54"/>
        <v>77.98</v>
      </c>
    </row>
    <row r="138" ht="14.25" hidden="1" customHeight="1">
      <c r="L138" s="251"/>
      <c r="M138" s="272">
        <v>0.254</v>
      </c>
      <c r="N138" s="273">
        <f t="shared" si="50"/>
        <v>53.98</v>
      </c>
      <c r="O138" s="273">
        <f t="shared" si="51"/>
        <v>61.65</v>
      </c>
      <c r="P138" s="273">
        <f t="shared" si="52"/>
        <v>68.64</v>
      </c>
      <c r="Q138" s="273">
        <f t="shared" si="53"/>
        <v>73.62666667</v>
      </c>
      <c r="R138" s="273">
        <f t="shared" si="54"/>
        <v>78.00666667</v>
      </c>
    </row>
    <row r="139" ht="14.25" hidden="1" customHeight="1">
      <c r="L139" s="251"/>
      <c r="M139" s="272">
        <v>0.255</v>
      </c>
      <c r="N139" s="273">
        <f t="shared" si="50"/>
        <v>54.025</v>
      </c>
      <c r="O139" s="273">
        <f t="shared" si="51"/>
        <v>61.6875</v>
      </c>
      <c r="P139" s="273">
        <f t="shared" si="52"/>
        <v>68.675</v>
      </c>
      <c r="Q139" s="273">
        <f t="shared" si="53"/>
        <v>73.65833333</v>
      </c>
      <c r="R139" s="273">
        <f t="shared" si="54"/>
        <v>78.03333333</v>
      </c>
    </row>
    <row r="140" ht="14.25" hidden="1" customHeight="1">
      <c r="L140" s="251"/>
      <c r="M140" s="272">
        <v>0.256</v>
      </c>
      <c r="N140" s="273">
        <f t="shared" si="50"/>
        <v>54.07</v>
      </c>
      <c r="O140" s="273">
        <f t="shared" si="51"/>
        <v>61.725</v>
      </c>
      <c r="P140" s="273">
        <f t="shared" si="52"/>
        <v>68.71</v>
      </c>
      <c r="Q140" s="273">
        <f t="shared" si="53"/>
        <v>73.69</v>
      </c>
      <c r="R140" s="273">
        <f t="shared" si="54"/>
        <v>78.06</v>
      </c>
    </row>
    <row r="141" ht="14.25" hidden="1" customHeight="1">
      <c r="L141" s="251"/>
      <c r="M141" s="272">
        <v>0.257</v>
      </c>
      <c r="N141" s="273">
        <f t="shared" si="50"/>
        <v>54.115</v>
      </c>
      <c r="O141" s="273">
        <f t="shared" si="51"/>
        <v>61.7625</v>
      </c>
      <c r="P141" s="273">
        <f t="shared" si="52"/>
        <v>68.745</v>
      </c>
      <c r="Q141" s="273">
        <f t="shared" si="53"/>
        <v>73.72166667</v>
      </c>
      <c r="R141" s="273">
        <f t="shared" si="54"/>
        <v>78.08666667</v>
      </c>
    </row>
    <row r="142" ht="14.25" hidden="1" customHeight="1">
      <c r="L142" s="251"/>
      <c r="M142" s="272">
        <v>0.258</v>
      </c>
      <c r="N142" s="273">
        <f t="shared" si="50"/>
        <v>54.16</v>
      </c>
      <c r="O142" s="273">
        <f t="shared" si="51"/>
        <v>61.8</v>
      </c>
      <c r="P142" s="273">
        <f t="shared" si="52"/>
        <v>68.78</v>
      </c>
      <c r="Q142" s="273">
        <f t="shared" si="53"/>
        <v>73.75333333</v>
      </c>
      <c r="R142" s="273">
        <f t="shared" si="54"/>
        <v>78.11333333</v>
      </c>
    </row>
    <row r="143" ht="14.25" hidden="1" customHeight="1">
      <c r="L143" s="251"/>
      <c r="M143" s="272">
        <v>0.259</v>
      </c>
      <c r="N143" s="273">
        <f t="shared" si="50"/>
        <v>54.205</v>
      </c>
      <c r="O143" s="273">
        <f t="shared" si="51"/>
        <v>61.8375</v>
      </c>
      <c r="P143" s="273">
        <f t="shared" si="52"/>
        <v>68.815</v>
      </c>
      <c r="Q143" s="273">
        <f t="shared" si="53"/>
        <v>73.785</v>
      </c>
      <c r="R143" s="273">
        <f t="shared" si="54"/>
        <v>78.14</v>
      </c>
    </row>
    <row r="144" ht="14.25" hidden="1" customHeight="1">
      <c r="L144" s="251"/>
      <c r="M144" s="272">
        <v>0.26</v>
      </c>
      <c r="N144" s="273">
        <f t="shared" si="50"/>
        <v>54.25</v>
      </c>
      <c r="O144" s="273">
        <f t="shared" si="51"/>
        <v>61.875</v>
      </c>
      <c r="P144" s="273">
        <f t="shared" si="52"/>
        <v>68.85</v>
      </c>
      <c r="Q144" s="273">
        <f t="shared" si="53"/>
        <v>73.81666667</v>
      </c>
      <c r="R144" s="273">
        <f t="shared" si="54"/>
        <v>78.16666667</v>
      </c>
    </row>
    <row r="145" ht="14.25" hidden="1" customHeight="1">
      <c r="L145" s="251"/>
      <c r="M145" s="272">
        <v>0.261</v>
      </c>
      <c r="N145" s="273">
        <f t="shared" si="50"/>
        <v>54.295</v>
      </c>
      <c r="O145" s="273">
        <f t="shared" si="51"/>
        <v>61.9125</v>
      </c>
      <c r="P145" s="273">
        <f t="shared" si="52"/>
        <v>68.885</v>
      </c>
      <c r="Q145" s="273">
        <f t="shared" si="53"/>
        <v>73.84833333</v>
      </c>
      <c r="R145" s="273">
        <f t="shared" si="54"/>
        <v>78.19333333</v>
      </c>
    </row>
    <row r="146" ht="14.25" hidden="1" customHeight="1">
      <c r="L146" s="251"/>
      <c r="M146" s="272">
        <v>0.262</v>
      </c>
      <c r="N146" s="273">
        <f t="shared" si="50"/>
        <v>54.34</v>
      </c>
      <c r="O146" s="273">
        <f t="shared" si="51"/>
        <v>61.95</v>
      </c>
      <c r="P146" s="273">
        <f t="shared" si="52"/>
        <v>68.92</v>
      </c>
      <c r="Q146" s="273">
        <f t="shared" si="53"/>
        <v>73.88</v>
      </c>
      <c r="R146" s="273">
        <f t="shared" si="54"/>
        <v>78.22</v>
      </c>
    </row>
    <row r="147" ht="14.25" hidden="1" customHeight="1">
      <c r="L147" s="251"/>
      <c r="M147" s="272">
        <v>0.263</v>
      </c>
      <c r="N147" s="273">
        <f t="shared" si="50"/>
        <v>54.385</v>
      </c>
      <c r="O147" s="273">
        <f t="shared" si="51"/>
        <v>61.9875</v>
      </c>
      <c r="P147" s="273">
        <f t="shared" si="52"/>
        <v>68.955</v>
      </c>
      <c r="Q147" s="273">
        <f t="shared" si="53"/>
        <v>73.91166667</v>
      </c>
      <c r="R147" s="273">
        <f t="shared" si="54"/>
        <v>78.24666667</v>
      </c>
    </row>
    <row r="148" ht="14.25" hidden="1" customHeight="1">
      <c r="L148" s="251"/>
      <c r="M148" s="272">
        <v>0.264</v>
      </c>
      <c r="N148" s="273">
        <f t="shared" si="50"/>
        <v>54.43</v>
      </c>
      <c r="O148" s="273">
        <f t="shared" si="51"/>
        <v>62.025</v>
      </c>
      <c r="P148" s="273">
        <f t="shared" si="52"/>
        <v>68.99</v>
      </c>
      <c r="Q148" s="273">
        <f t="shared" si="53"/>
        <v>73.94333333</v>
      </c>
      <c r="R148" s="273">
        <f t="shared" si="54"/>
        <v>78.27333333</v>
      </c>
    </row>
    <row r="149" ht="14.25" hidden="1" customHeight="1">
      <c r="L149" s="251"/>
      <c r="M149" s="272">
        <v>0.265</v>
      </c>
      <c r="N149" s="273">
        <f t="shared" si="50"/>
        <v>54.475</v>
      </c>
      <c r="O149" s="273">
        <f t="shared" si="51"/>
        <v>62.0625</v>
      </c>
      <c r="P149" s="273">
        <f t="shared" si="52"/>
        <v>69.025</v>
      </c>
      <c r="Q149" s="273">
        <f t="shared" si="53"/>
        <v>73.975</v>
      </c>
      <c r="R149" s="273">
        <f t="shared" si="54"/>
        <v>78.3</v>
      </c>
    </row>
    <row r="150" ht="14.25" hidden="1" customHeight="1">
      <c r="L150" s="251"/>
      <c r="M150" s="272">
        <v>0.266</v>
      </c>
      <c r="N150" s="273">
        <f t="shared" si="50"/>
        <v>54.52</v>
      </c>
      <c r="O150" s="273">
        <f t="shared" si="51"/>
        <v>62.1</v>
      </c>
      <c r="P150" s="273">
        <f t="shared" si="52"/>
        <v>69.06</v>
      </c>
      <c r="Q150" s="273">
        <f t="shared" si="53"/>
        <v>74.00666667</v>
      </c>
      <c r="R150" s="273">
        <f t="shared" si="54"/>
        <v>78.32666667</v>
      </c>
    </row>
    <row r="151" ht="14.25" hidden="1" customHeight="1">
      <c r="L151" s="251"/>
      <c r="M151" s="272">
        <v>0.267</v>
      </c>
      <c r="N151" s="273">
        <f t="shared" si="50"/>
        <v>54.565</v>
      </c>
      <c r="O151" s="273">
        <f t="shared" si="51"/>
        <v>62.1375</v>
      </c>
      <c r="P151" s="273">
        <f t="shared" si="52"/>
        <v>69.095</v>
      </c>
      <c r="Q151" s="273">
        <f t="shared" si="53"/>
        <v>74.03833333</v>
      </c>
      <c r="R151" s="273">
        <f t="shared" si="54"/>
        <v>78.35333333</v>
      </c>
    </row>
    <row r="152" ht="14.25" hidden="1" customHeight="1">
      <c r="L152" s="251"/>
      <c r="M152" s="272">
        <v>0.268</v>
      </c>
      <c r="N152" s="273">
        <f t="shared" si="50"/>
        <v>54.61</v>
      </c>
      <c r="O152" s="273">
        <f t="shared" si="51"/>
        <v>62.175</v>
      </c>
      <c r="P152" s="273">
        <f t="shared" si="52"/>
        <v>69.13</v>
      </c>
      <c r="Q152" s="273">
        <f t="shared" si="53"/>
        <v>74.07</v>
      </c>
      <c r="R152" s="273">
        <f t="shared" si="54"/>
        <v>78.38</v>
      </c>
    </row>
    <row r="153" ht="14.25" hidden="1" customHeight="1">
      <c r="L153" s="251"/>
      <c r="M153" s="272">
        <v>0.269</v>
      </c>
      <c r="N153" s="273">
        <f t="shared" si="50"/>
        <v>54.655</v>
      </c>
      <c r="O153" s="273">
        <f t="shared" si="51"/>
        <v>62.2125</v>
      </c>
      <c r="P153" s="273">
        <f t="shared" si="52"/>
        <v>69.165</v>
      </c>
      <c r="Q153" s="273">
        <f t="shared" si="53"/>
        <v>74.10166667</v>
      </c>
      <c r="R153" s="273">
        <f t="shared" si="54"/>
        <v>78.40666667</v>
      </c>
    </row>
    <row r="154" ht="14.25" hidden="1" customHeight="1">
      <c r="L154" s="251"/>
      <c r="M154" s="272">
        <v>0.27</v>
      </c>
      <c r="N154" s="273">
        <f t="shared" si="50"/>
        <v>54.7</v>
      </c>
      <c r="O154" s="273">
        <f t="shared" si="51"/>
        <v>62.25</v>
      </c>
      <c r="P154" s="273">
        <f t="shared" si="52"/>
        <v>69.2</v>
      </c>
      <c r="Q154" s="273">
        <f t="shared" si="53"/>
        <v>74.13333333</v>
      </c>
      <c r="R154" s="273">
        <f t="shared" si="54"/>
        <v>78.43333333</v>
      </c>
    </row>
    <row r="155" ht="14.25" hidden="1" customHeight="1">
      <c r="L155" s="251"/>
      <c r="M155" s="272">
        <v>0.271</v>
      </c>
      <c r="N155" s="273">
        <f t="shared" si="50"/>
        <v>54.745</v>
      </c>
      <c r="O155" s="273">
        <f t="shared" si="51"/>
        <v>62.2875</v>
      </c>
      <c r="P155" s="273">
        <f t="shared" si="52"/>
        <v>69.235</v>
      </c>
      <c r="Q155" s="273">
        <f t="shared" si="53"/>
        <v>74.165</v>
      </c>
      <c r="R155" s="273">
        <f t="shared" si="54"/>
        <v>78.46</v>
      </c>
    </row>
    <row r="156" ht="14.25" hidden="1" customHeight="1">
      <c r="L156" s="251"/>
      <c r="M156" s="272">
        <v>0.272</v>
      </c>
      <c r="N156" s="273">
        <f t="shared" si="50"/>
        <v>54.79</v>
      </c>
      <c r="O156" s="273">
        <f t="shared" si="51"/>
        <v>62.325</v>
      </c>
      <c r="P156" s="273">
        <f t="shared" si="52"/>
        <v>69.27</v>
      </c>
      <c r="Q156" s="273">
        <f t="shared" si="53"/>
        <v>74.19666667</v>
      </c>
      <c r="R156" s="273">
        <f t="shared" si="54"/>
        <v>78.48666667</v>
      </c>
    </row>
    <row r="157" ht="14.25" hidden="1" customHeight="1">
      <c r="L157" s="251"/>
      <c r="M157" s="272">
        <v>0.273</v>
      </c>
      <c r="N157" s="273">
        <f t="shared" si="50"/>
        <v>54.835</v>
      </c>
      <c r="O157" s="273">
        <f t="shared" si="51"/>
        <v>62.3625</v>
      </c>
      <c r="P157" s="273">
        <f t="shared" si="52"/>
        <v>69.305</v>
      </c>
      <c r="Q157" s="273">
        <f t="shared" si="53"/>
        <v>74.22833333</v>
      </c>
      <c r="R157" s="273">
        <f t="shared" si="54"/>
        <v>78.51333333</v>
      </c>
    </row>
    <row r="158" ht="14.25" hidden="1" customHeight="1">
      <c r="L158" s="251"/>
      <c r="M158" s="272">
        <v>0.274</v>
      </c>
      <c r="N158" s="273">
        <f t="shared" si="50"/>
        <v>54.88</v>
      </c>
      <c r="O158" s="273">
        <f t="shared" si="51"/>
        <v>62.4</v>
      </c>
      <c r="P158" s="273">
        <f t="shared" si="52"/>
        <v>69.34</v>
      </c>
      <c r="Q158" s="273">
        <f t="shared" si="53"/>
        <v>74.26</v>
      </c>
      <c r="R158" s="273">
        <f t="shared" si="54"/>
        <v>78.54</v>
      </c>
    </row>
    <row r="159" ht="14.25" hidden="1" customHeight="1">
      <c r="L159" s="251"/>
      <c r="M159" s="272">
        <v>0.275</v>
      </c>
      <c r="N159" s="273">
        <f t="shared" si="50"/>
        <v>54.925</v>
      </c>
      <c r="O159" s="273">
        <f t="shared" si="51"/>
        <v>62.4375</v>
      </c>
      <c r="P159" s="273">
        <f t="shared" si="52"/>
        <v>69.375</v>
      </c>
      <c r="Q159" s="273">
        <f t="shared" si="53"/>
        <v>74.29166667</v>
      </c>
      <c r="R159" s="273">
        <f t="shared" si="54"/>
        <v>78.56666667</v>
      </c>
    </row>
    <row r="160" ht="14.25" hidden="1" customHeight="1">
      <c r="L160" s="251"/>
      <c r="M160" s="272">
        <v>0.276</v>
      </c>
      <c r="N160" s="273">
        <f t="shared" si="50"/>
        <v>54.97</v>
      </c>
      <c r="O160" s="273">
        <f t="shared" si="51"/>
        <v>62.475</v>
      </c>
      <c r="P160" s="273">
        <f t="shared" si="52"/>
        <v>69.41</v>
      </c>
      <c r="Q160" s="273">
        <f t="shared" si="53"/>
        <v>74.32333333</v>
      </c>
      <c r="R160" s="273">
        <f t="shared" si="54"/>
        <v>78.59333333</v>
      </c>
    </row>
    <row r="161" ht="14.25" hidden="1" customHeight="1">
      <c r="L161" s="251"/>
      <c r="M161" s="272">
        <v>0.277</v>
      </c>
      <c r="N161" s="273">
        <f t="shared" si="50"/>
        <v>55.015</v>
      </c>
      <c r="O161" s="273">
        <f t="shared" si="51"/>
        <v>62.5125</v>
      </c>
      <c r="P161" s="273">
        <f t="shared" si="52"/>
        <v>69.445</v>
      </c>
      <c r="Q161" s="273">
        <f t="shared" si="53"/>
        <v>74.355</v>
      </c>
      <c r="R161" s="273">
        <f t="shared" si="54"/>
        <v>78.62</v>
      </c>
    </row>
    <row r="162" ht="14.25" hidden="1" customHeight="1">
      <c r="L162" s="251"/>
      <c r="M162" s="272">
        <v>0.278</v>
      </c>
      <c r="N162" s="273">
        <f t="shared" si="50"/>
        <v>55.06</v>
      </c>
      <c r="O162" s="273">
        <f t="shared" si="51"/>
        <v>62.55</v>
      </c>
      <c r="P162" s="273">
        <f t="shared" si="52"/>
        <v>69.48</v>
      </c>
      <c r="Q162" s="273">
        <f t="shared" si="53"/>
        <v>74.38666667</v>
      </c>
      <c r="R162" s="273">
        <f t="shared" si="54"/>
        <v>78.64666667</v>
      </c>
    </row>
    <row r="163" ht="14.25" hidden="1" customHeight="1">
      <c r="L163" s="251"/>
      <c r="M163" s="272">
        <v>0.279</v>
      </c>
      <c r="N163" s="273">
        <f t="shared" si="50"/>
        <v>55.105</v>
      </c>
      <c r="O163" s="273">
        <f t="shared" si="51"/>
        <v>62.5875</v>
      </c>
      <c r="P163" s="273">
        <f t="shared" si="52"/>
        <v>69.515</v>
      </c>
      <c r="Q163" s="273">
        <f t="shared" si="53"/>
        <v>74.41833333</v>
      </c>
      <c r="R163" s="273">
        <f t="shared" si="54"/>
        <v>78.67333333</v>
      </c>
    </row>
    <row r="164" ht="14.25" hidden="1" customHeight="1">
      <c r="L164" s="251"/>
      <c r="M164" s="272">
        <v>0.28</v>
      </c>
      <c r="N164" s="273">
        <f t="shared" si="50"/>
        <v>55.15</v>
      </c>
      <c r="O164" s="273">
        <f t="shared" si="51"/>
        <v>62.625</v>
      </c>
      <c r="P164" s="273">
        <f t="shared" si="52"/>
        <v>69.55</v>
      </c>
      <c r="Q164" s="273">
        <f t="shared" si="53"/>
        <v>74.45</v>
      </c>
      <c r="R164" s="273">
        <f t="shared" si="54"/>
        <v>78.7</v>
      </c>
    </row>
    <row r="165" ht="14.25" hidden="1" customHeight="1">
      <c r="L165" s="251"/>
      <c r="M165" s="272">
        <v>0.281</v>
      </c>
      <c r="N165" s="273">
        <f t="shared" si="50"/>
        <v>55.195</v>
      </c>
      <c r="O165" s="273">
        <f t="shared" si="51"/>
        <v>62.6625</v>
      </c>
      <c r="P165" s="273">
        <f t="shared" si="52"/>
        <v>69.585</v>
      </c>
      <c r="Q165" s="273">
        <f t="shared" si="53"/>
        <v>74.48166667</v>
      </c>
      <c r="R165" s="273">
        <f t="shared" si="54"/>
        <v>78.72666667</v>
      </c>
    </row>
    <row r="166" ht="14.25" hidden="1" customHeight="1">
      <c r="L166" s="251"/>
      <c r="M166" s="272">
        <v>0.282</v>
      </c>
      <c r="N166" s="273">
        <f t="shared" si="50"/>
        <v>55.24</v>
      </c>
      <c r="O166" s="273">
        <f t="shared" si="51"/>
        <v>62.7</v>
      </c>
      <c r="P166" s="273">
        <f t="shared" si="52"/>
        <v>69.62</v>
      </c>
      <c r="Q166" s="273">
        <f t="shared" si="53"/>
        <v>74.51333333</v>
      </c>
      <c r="R166" s="273">
        <f t="shared" si="54"/>
        <v>78.75333333</v>
      </c>
    </row>
    <row r="167" ht="14.25" hidden="1" customHeight="1">
      <c r="L167" s="251"/>
      <c r="M167" s="272">
        <v>0.283</v>
      </c>
      <c r="N167" s="273">
        <f t="shared" si="50"/>
        <v>55.285</v>
      </c>
      <c r="O167" s="273">
        <f t="shared" si="51"/>
        <v>62.7375</v>
      </c>
      <c r="P167" s="273">
        <f t="shared" si="52"/>
        <v>69.655</v>
      </c>
      <c r="Q167" s="273">
        <f t="shared" si="53"/>
        <v>74.545</v>
      </c>
      <c r="R167" s="273">
        <f t="shared" si="54"/>
        <v>78.78</v>
      </c>
    </row>
    <row r="168" ht="14.25" hidden="1" customHeight="1">
      <c r="L168" s="251"/>
      <c r="M168" s="272">
        <v>0.284</v>
      </c>
      <c r="N168" s="273">
        <f t="shared" si="50"/>
        <v>55.33</v>
      </c>
      <c r="O168" s="273">
        <f t="shared" si="51"/>
        <v>62.775</v>
      </c>
      <c r="P168" s="273">
        <f t="shared" si="52"/>
        <v>69.69</v>
      </c>
      <c r="Q168" s="273">
        <f t="shared" si="53"/>
        <v>74.57666667</v>
      </c>
      <c r="R168" s="273">
        <f t="shared" si="54"/>
        <v>78.80666667</v>
      </c>
    </row>
    <row r="169" ht="14.25" hidden="1" customHeight="1">
      <c r="L169" s="251"/>
      <c r="M169" s="272">
        <v>0.285</v>
      </c>
      <c r="N169" s="273">
        <f t="shared" si="50"/>
        <v>55.375</v>
      </c>
      <c r="O169" s="273">
        <f t="shared" si="51"/>
        <v>62.8125</v>
      </c>
      <c r="P169" s="273">
        <f t="shared" si="52"/>
        <v>69.725</v>
      </c>
      <c r="Q169" s="273">
        <f t="shared" si="53"/>
        <v>74.60833333</v>
      </c>
      <c r="R169" s="273">
        <f t="shared" si="54"/>
        <v>78.83333333</v>
      </c>
    </row>
    <row r="170" ht="14.25" hidden="1" customHeight="1">
      <c r="L170" s="251"/>
      <c r="M170" s="272">
        <v>0.286</v>
      </c>
      <c r="N170" s="273">
        <f t="shared" si="50"/>
        <v>55.42</v>
      </c>
      <c r="O170" s="273">
        <f t="shared" si="51"/>
        <v>62.85</v>
      </c>
      <c r="P170" s="273">
        <f t="shared" si="52"/>
        <v>69.76</v>
      </c>
      <c r="Q170" s="273">
        <f t="shared" si="53"/>
        <v>74.64</v>
      </c>
      <c r="R170" s="273">
        <f t="shared" si="54"/>
        <v>78.86</v>
      </c>
    </row>
    <row r="171" ht="14.25" hidden="1" customHeight="1">
      <c r="L171" s="251"/>
      <c r="M171" s="272">
        <v>0.287</v>
      </c>
      <c r="N171" s="273">
        <f t="shared" si="50"/>
        <v>55.465</v>
      </c>
      <c r="O171" s="273">
        <f t="shared" si="51"/>
        <v>62.8875</v>
      </c>
      <c r="P171" s="273">
        <f t="shared" si="52"/>
        <v>69.795</v>
      </c>
      <c r="Q171" s="273">
        <f t="shared" si="53"/>
        <v>74.67166667</v>
      </c>
      <c r="R171" s="273">
        <f t="shared" si="54"/>
        <v>78.88666667</v>
      </c>
    </row>
    <row r="172" ht="14.25" hidden="1" customHeight="1">
      <c r="L172" s="251"/>
      <c r="M172" s="272">
        <v>0.288</v>
      </c>
      <c r="N172" s="273">
        <f t="shared" si="50"/>
        <v>55.51</v>
      </c>
      <c r="O172" s="273">
        <f t="shared" si="51"/>
        <v>62.925</v>
      </c>
      <c r="P172" s="273">
        <f t="shared" si="52"/>
        <v>69.83</v>
      </c>
      <c r="Q172" s="273">
        <f t="shared" si="53"/>
        <v>74.70333333</v>
      </c>
      <c r="R172" s="273">
        <f t="shared" si="54"/>
        <v>78.91333333</v>
      </c>
    </row>
    <row r="173" ht="14.25" hidden="1" customHeight="1">
      <c r="L173" s="251"/>
      <c r="M173" s="272">
        <v>0.289</v>
      </c>
      <c r="N173" s="273">
        <f t="shared" si="50"/>
        <v>55.555</v>
      </c>
      <c r="O173" s="273">
        <f t="shared" si="51"/>
        <v>62.9625</v>
      </c>
      <c r="P173" s="273">
        <f t="shared" si="52"/>
        <v>69.865</v>
      </c>
      <c r="Q173" s="273">
        <f t="shared" si="53"/>
        <v>74.735</v>
      </c>
      <c r="R173" s="273">
        <f t="shared" si="54"/>
        <v>78.94</v>
      </c>
    </row>
    <row r="174" ht="14.25" hidden="1" customHeight="1">
      <c r="L174" s="251"/>
      <c r="M174" s="272">
        <v>0.29</v>
      </c>
      <c r="N174" s="273">
        <f t="shared" si="50"/>
        <v>55.6</v>
      </c>
      <c r="O174" s="273">
        <f t="shared" si="51"/>
        <v>63</v>
      </c>
      <c r="P174" s="273">
        <f t="shared" si="52"/>
        <v>69.9</v>
      </c>
      <c r="Q174" s="273">
        <f t="shared" si="53"/>
        <v>74.76666667</v>
      </c>
      <c r="R174" s="273">
        <f t="shared" si="54"/>
        <v>78.96666667</v>
      </c>
    </row>
    <row r="175" ht="14.25" hidden="1" customHeight="1">
      <c r="L175" s="251"/>
      <c r="M175" s="272">
        <v>0.291</v>
      </c>
      <c r="N175" s="273">
        <f t="shared" si="50"/>
        <v>55.645</v>
      </c>
      <c r="O175" s="273">
        <f t="shared" si="51"/>
        <v>63.0375</v>
      </c>
      <c r="P175" s="273">
        <f t="shared" si="52"/>
        <v>69.935</v>
      </c>
      <c r="Q175" s="273">
        <f t="shared" si="53"/>
        <v>74.79833333</v>
      </c>
      <c r="R175" s="273">
        <f t="shared" si="54"/>
        <v>78.99333333</v>
      </c>
    </row>
    <row r="176" ht="14.25" hidden="1" customHeight="1">
      <c r="L176" s="251"/>
      <c r="M176" s="272">
        <v>0.292</v>
      </c>
      <c r="N176" s="273">
        <f t="shared" si="50"/>
        <v>55.69</v>
      </c>
      <c r="O176" s="273">
        <f t="shared" si="51"/>
        <v>63.075</v>
      </c>
      <c r="P176" s="273">
        <f t="shared" si="52"/>
        <v>69.97</v>
      </c>
      <c r="Q176" s="273">
        <f t="shared" si="53"/>
        <v>74.83</v>
      </c>
      <c r="R176" s="273">
        <f t="shared" si="54"/>
        <v>79.02</v>
      </c>
    </row>
    <row r="177" ht="14.25" hidden="1" customHeight="1">
      <c r="L177" s="251"/>
      <c r="M177" s="272">
        <v>0.293</v>
      </c>
      <c r="N177" s="273">
        <f t="shared" si="50"/>
        <v>55.735</v>
      </c>
      <c r="O177" s="273">
        <f t="shared" si="51"/>
        <v>63.1125</v>
      </c>
      <c r="P177" s="273">
        <f t="shared" si="52"/>
        <v>70.005</v>
      </c>
      <c r="Q177" s="273">
        <f t="shared" si="53"/>
        <v>74.86166667</v>
      </c>
      <c r="R177" s="273">
        <f t="shared" si="54"/>
        <v>79.04666667</v>
      </c>
    </row>
    <row r="178" ht="14.25" hidden="1" customHeight="1">
      <c r="L178" s="251"/>
      <c r="M178" s="272">
        <v>0.294</v>
      </c>
      <c r="N178" s="273">
        <f t="shared" si="50"/>
        <v>55.78</v>
      </c>
      <c r="O178" s="273">
        <f t="shared" si="51"/>
        <v>63.15</v>
      </c>
      <c r="P178" s="273">
        <f t="shared" si="52"/>
        <v>70.04</v>
      </c>
      <c r="Q178" s="273">
        <f t="shared" si="53"/>
        <v>74.89333333</v>
      </c>
      <c r="R178" s="273">
        <f t="shared" si="54"/>
        <v>79.07333333</v>
      </c>
    </row>
    <row r="179" ht="14.25" hidden="1" customHeight="1">
      <c r="L179" s="251"/>
      <c r="M179" s="272">
        <v>0.295</v>
      </c>
      <c r="N179" s="273">
        <f t="shared" si="50"/>
        <v>55.825</v>
      </c>
      <c r="O179" s="273">
        <f t="shared" si="51"/>
        <v>63.1875</v>
      </c>
      <c r="P179" s="273">
        <f t="shared" si="52"/>
        <v>70.075</v>
      </c>
      <c r="Q179" s="273">
        <f t="shared" si="53"/>
        <v>74.925</v>
      </c>
      <c r="R179" s="273">
        <f t="shared" si="54"/>
        <v>79.1</v>
      </c>
    </row>
    <row r="180" ht="14.25" hidden="1" customHeight="1">
      <c r="L180" s="251"/>
      <c r="M180" s="272">
        <v>0.296</v>
      </c>
      <c r="N180" s="273">
        <f t="shared" si="50"/>
        <v>55.87</v>
      </c>
      <c r="O180" s="273">
        <f t="shared" si="51"/>
        <v>63.225</v>
      </c>
      <c r="P180" s="273">
        <f t="shared" si="52"/>
        <v>70.11</v>
      </c>
      <c r="Q180" s="273">
        <f t="shared" si="53"/>
        <v>74.95666667</v>
      </c>
      <c r="R180" s="273">
        <f t="shared" si="54"/>
        <v>79.12666667</v>
      </c>
    </row>
    <row r="181" ht="14.25" hidden="1" customHeight="1">
      <c r="L181" s="251"/>
      <c r="M181" s="272">
        <v>0.297</v>
      </c>
      <c r="N181" s="273">
        <f t="shared" si="50"/>
        <v>55.915</v>
      </c>
      <c r="O181" s="273">
        <f t="shared" si="51"/>
        <v>63.2625</v>
      </c>
      <c r="P181" s="273">
        <f t="shared" si="52"/>
        <v>70.145</v>
      </c>
      <c r="Q181" s="273">
        <f t="shared" si="53"/>
        <v>74.98833333</v>
      </c>
      <c r="R181" s="273">
        <f t="shared" si="54"/>
        <v>79.15333333</v>
      </c>
    </row>
    <row r="182" ht="14.25" hidden="1" customHeight="1">
      <c r="L182" s="251"/>
      <c r="M182" s="272">
        <v>0.298</v>
      </c>
      <c r="N182" s="273">
        <f t="shared" si="50"/>
        <v>55.96</v>
      </c>
      <c r="O182" s="273">
        <f t="shared" si="51"/>
        <v>63.3</v>
      </c>
      <c r="P182" s="273">
        <f t="shared" si="52"/>
        <v>70.18</v>
      </c>
      <c r="Q182" s="273">
        <f t="shared" si="53"/>
        <v>75.02</v>
      </c>
      <c r="R182" s="273">
        <f t="shared" si="54"/>
        <v>79.18</v>
      </c>
    </row>
    <row r="183" ht="14.25" hidden="1" customHeight="1">
      <c r="L183" s="251"/>
      <c r="M183" s="272">
        <v>0.299</v>
      </c>
      <c r="N183" s="273">
        <f t="shared" si="50"/>
        <v>56.005</v>
      </c>
      <c r="O183" s="273">
        <f t="shared" si="51"/>
        <v>63.3375</v>
      </c>
      <c r="P183" s="273">
        <f t="shared" si="52"/>
        <v>70.215</v>
      </c>
      <c r="Q183" s="273">
        <f t="shared" si="53"/>
        <v>75.05166667</v>
      </c>
      <c r="R183" s="273">
        <f t="shared" si="54"/>
        <v>79.20666667</v>
      </c>
    </row>
    <row r="184" ht="14.25" hidden="1" customHeight="1">
      <c r="L184" s="251"/>
      <c r="M184" s="272">
        <v>0.3</v>
      </c>
      <c r="N184" s="273">
        <f t="shared" si="50"/>
        <v>56.05</v>
      </c>
      <c r="O184" s="273">
        <f t="shared" si="51"/>
        <v>63.375</v>
      </c>
      <c r="P184" s="273">
        <f t="shared" si="52"/>
        <v>70.25</v>
      </c>
      <c r="Q184" s="273">
        <f t="shared" si="53"/>
        <v>75.08333333</v>
      </c>
      <c r="R184" s="273">
        <f t="shared" si="54"/>
        <v>79.23333333</v>
      </c>
    </row>
    <row r="185" ht="14.25" hidden="1" customHeight="1">
      <c r="L185" s="251"/>
      <c r="M185" s="272">
        <v>0.301</v>
      </c>
      <c r="N185" s="273">
        <f t="shared" si="50"/>
        <v>56.095</v>
      </c>
      <c r="O185" s="273">
        <f t="shared" si="51"/>
        <v>63.4125</v>
      </c>
      <c r="P185" s="273">
        <f t="shared" si="52"/>
        <v>70.285</v>
      </c>
      <c r="Q185" s="273">
        <f t="shared" si="53"/>
        <v>75.115</v>
      </c>
      <c r="R185" s="273">
        <f t="shared" si="54"/>
        <v>79.26</v>
      </c>
    </row>
    <row r="186" ht="14.25" hidden="1" customHeight="1">
      <c r="L186" s="251"/>
      <c r="M186" s="272">
        <v>0.302</v>
      </c>
      <c r="N186" s="273">
        <f t="shared" si="50"/>
        <v>56.14</v>
      </c>
      <c r="O186" s="273">
        <f t="shared" si="51"/>
        <v>63.45</v>
      </c>
      <c r="P186" s="273">
        <f t="shared" si="52"/>
        <v>70.32</v>
      </c>
      <c r="Q186" s="273">
        <f t="shared" si="53"/>
        <v>75.14666667</v>
      </c>
      <c r="R186" s="273">
        <f t="shared" si="54"/>
        <v>79.28666667</v>
      </c>
    </row>
    <row r="187" ht="14.25" hidden="1" customHeight="1">
      <c r="L187" s="251"/>
      <c r="M187" s="272">
        <v>0.303</v>
      </c>
      <c r="N187" s="273">
        <f t="shared" si="50"/>
        <v>56.185</v>
      </c>
      <c r="O187" s="273">
        <f t="shared" si="51"/>
        <v>63.4875</v>
      </c>
      <c r="P187" s="273">
        <f t="shared" si="52"/>
        <v>70.355</v>
      </c>
      <c r="Q187" s="273">
        <f t="shared" si="53"/>
        <v>75.17833333</v>
      </c>
      <c r="R187" s="273">
        <f t="shared" si="54"/>
        <v>79.31333333</v>
      </c>
    </row>
    <row r="188" ht="14.25" hidden="1" customHeight="1">
      <c r="L188" s="251"/>
      <c r="M188" s="272">
        <v>0.304</v>
      </c>
      <c r="N188" s="273">
        <f t="shared" si="50"/>
        <v>56.23</v>
      </c>
      <c r="O188" s="273">
        <f t="shared" si="51"/>
        <v>63.525</v>
      </c>
      <c r="P188" s="273">
        <f t="shared" si="52"/>
        <v>70.39</v>
      </c>
      <c r="Q188" s="273">
        <f t="shared" si="53"/>
        <v>75.21</v>
      </c>
      <c r="R188" s="273">
        <f t="shared" si="54"/>
        <v>79.34</v>
      </c>
    </row>
    <row r="189" ht="14.25" hidden="1" customHeight="1">
      <c r="L189" s="251"/>
      <c r="M189" s="272">
        <v>0.305</v>
      </c>
      <c r="N189" s="273">
        <f t="shared" si="50"/>
        <v>56.275</v>
      </c>
      <c r="O189" s="273">
        <f t="shared" si="51"/>
        <v>63.5625</v>
      </c>
      <c r="P189" s="273">
        <f t="shared" si="52"/>
        <v>70.425</v>
      </c>
      <c r="Q189" s="273">
        <f t="shared" si="53"/>
        <v>75.24166667</v>
      </c>
      <c r="R189" s="273">
        <f t="shared" si="54"/>
        <v>79.36666667</v>
      </c>
    </row>
    <row r="190" ht="14.25" hidden="1" customHeight="1">
      <c r="L190" s="251"/>
      <c r="M190" s="272">
        <v>0.306</v>
      </c>
      <c r="N190" s="273">
        <f t="shared" si="50"/>
        <v>56.32</v>
      </c>
      <c r="O190" s="273">
        <f t="shared" si="51"/>
        <v>63.6</v>
      </c>
      <c r="P190" s="273">
        <f t="shared" si="52"/>
        <v>70.46</v>
      </c>
      <c r="Q190" s="273">
        <f t="shared" si="53"/>
        <v>75.27333333</v>
      </c>
      <c r="R190" s="273">
        <f t="shared" si="54"/>
        <v>79.39333333</v>
      </c>
    </row>
    <row r="191" ht="14.25" hidden="1" customHeight="1">
      <c r="L191" s="251"/>
      <c r="M191" s="272">
        <v>0.307</v>
      </c>
      <c r="N191" s="273">
        <f t="shared" si="50"/>
        <v>56.365</v>
      </c>
      <c r="O191" s="273">
        <f t="shared" si="51"/>
        <v>63.6375</v>
      </c>
      <c r="P191" s="273">
        <f t="shared" si="52"/>
        <v>70.495</v>
      </c>
      <c r="Q191" s="273">
        <f t="shared" si="53"/>
        <v>75.305</v>
      </c>
      <c r="R191" s="273">
        <f t="shared" si="54"/>
        <v>79.42</v>
      </c>
    </row>
    <row r="192" ht="14.25" hidden="1" customHeight="1">
      <c r="L192" s="251"/>
      <c r="M192" s="272">
        <v>0.308</v>
      </c>
      <c r="N192" s="273">
        <f t="shared" si="50"/>
        <v>56.41</v>
      </c>
      <c r="O192" s="273">
        <f t="shared" si="51"/>
        <v>63.675</v>
      </c>
      <c r="P192" s="273">
        <f t="shared" si="52"/>
        <v>70.53</v>
      </c>
      <c r="Q192" s="273">
        <f t="shared" si="53"/>
        <v>75.33666667</v>
      </c>
      <c r="R192" s="273">
        <f t="shared" si="54"/>
        <v>79.44666667</v>
      </c>
    </row>
    <row r="193" ht="14.25" hidden="1" customHeight="1">
      <c r="L193" s="251"/>
      <c r="M193" s="272">
        <v>0.309</v>
      </c>
      <c r="N193" s="273">
        <f t="shared" si="50"/>
        <v>56.455</v>
      </c>
      <c r="O193" s="273">
        <f t="shared" si="51"/>
        <v>63.7125</v>
      </c>
      <c r="P193" s="273">
        <f t="shared" si="52"/>
        <v>70.565</v>
      </c>
      <c r="Q193" s="273">
        <f t="shared" si="53"/>
        <v>75.36833333</v>
      </c>
      <c r="R193" s="273">
        <f t="shared" si="54"/>
        <v>79.47333333</v>
      </c>
    </row>
    <row r="194" ht="14.25" hidden="1" customHeight="1">
      <c r="L194" s="251"/>
      <c r="M194" s="272">
        <v>0.31</v>
      </c>
      <c r="N194" s="273">
        <f t="shared" si="50"/>
        <v>56.5</v>
      </c>
      <c r="O194" s="273">
        <f t="shared" si="51"/>
        <v>63.75</v>
      </c>
      <c r="P194" s="273">
        <f t="shared" si="52"/>
        <v>70.6</v>
      </c>
      <c r="Q194" s="273">
        <f t="shared" si="53"/>
        <v>75.4</v>
      </c>
      <c r="R194" s="273">
        <f t="shared" si="54"/>
        <v>79.5</v>
      </c>
    </row>
    <row r="195" ht="14.25" hidden="1" customHeight="1">
      <c r="L195" s="251"/>
      <c r="M195" s="272">
        <v>0.311</v>
      </c>
      <c r="N195" s="273">
        <f t="shared" si="50"/>
        <v>56.545</v>
      </c>
      <c r="O195" s="273">
        <f t="shared" si="51"/>
        <v>63.7875</v>
      </c>
      <c r="P195" s="273">
        <f t="shared" si="52"/>
        <v>70.635</v>
      </c>
      <c r="Q195" s="273">
        <f t="shared" si="53"/>
        <v>75.43166667</v>
      </c>
      <c r="R195" s="273">
        <f t="shared" si="54"/>
        <v>79.52666667</v>
      </c>
    </row>
    <row r="196" ht="14.25" hidden="1" customHeight="1">
      <c r="L196" s="251"/>
      <c r="M196" s="272">
        <v>0.312</v>
      </c>
      <c r="N196" s="273">
        <f t="shared" si="50"/>
        <v>56.59</v>
      </c>
      <c r="O196" s="273">
        <f t="shared" si="51"/>
        <v>63.825</v>
      </c>
      <c r="P196" s="273">
        <f t="shared" si="52"/>
        <v>70.67</v>
      </c>
      <c r="Q196" s="273">
        <f t="shared" si="53"/>
        <v>75.46333333</v>
      </c>
      <c r="R196" s="273">
        <f t="shared" si="54"/>
        <v>79.55333333</v>
      </c>
    </row>
    <row r="197" ht="14.25" hidden="1" customHeight="1">
      <c r="L197" s="251"/>
      <c r="M197" s="272">
        <v>0.313</v>
      </c>
      <c r="N197" s="273">
        <f t="shared" si="50"/>
        <v>56.635</v>
      </c>
      <c r="O197" s="273">
        <f t="shared" si="51"/>
        <v>63.8625</v>
      </c>
      <c r="P197" s="273">
        <f t="shared" si="52"/>
        <v>70.705</v>
      </c>
      <c r="Q197" s="273">
        <f t="shared" si="53"/>
        <v>75.495</v>
      </c>
      <c r="R197" s="273">
        <f t="shared" si="54"/>
        <v>79.58</v>
      </c>
    </row>
    <row r="198" ht="14.25" hidden="1" customHeight="1">
      <c r="L198" s="251"/>
      <c r="M198" s="272">
        <v>0.314</v>
      </c>
      <c r="N198" s="273">
        <f t="shared" si="50"/>
        <v>56.68</v>
      </c>
      <c r="O198" s="273">
        <f t="shared" si="51"/>
        <v>63.9</v>
      </c>
      <c r="P198" s="273">
        <f t="shared" si="52"/>
        <v>70.74</v>
      </c>
      <c r="Q198" s="273">
        <f t="shared" si="53"/>
        <v>75.52666667</v>
      </c>
      <c r="R198" s="273">
        <f t="shared" si="54"/>
        <v>79.60666667</v>
      </c>
    </row>
    <row r="199" ht="14.25" hidden="1" customHeight="1">
      <c r="L199" s="251"/>
      <c r="M199" s="272">
        <v>0.315</v>
      </c>
      <c r="N199" s="273">
        <f t="shared" si="50"/>
        <v>56.725</v>
      </c>
      <c r="O199" s="273">
        <f t="shared" si="51"/>
        <v>63.9375</v>
      </c>
      <c r="P199" s="273">
        <f t="shared" si="52"/>
        <v>70.775</v>
      </c>
      <c r="Q199" s="273">
        <f t="shared" si="53"/>
        <v>75.55833333</v>
      </c>
      <c r="R199" s="273">
        <f t="shared" si="54"/>
        <v>79.63333333</v>
      </c>
    </row>
    <row r="200" ht="14.25" hidden="1" customHeight="1">
      <c r="L200" s="251"/>
      <c r="M200" s="272">
        <v>0.316</v>
      </c>
      <c r="N200" s="273">
        <f t="shared" si="50"/>
        <v>56.77</v>
      </c>
      <c r="O200" s="273">
        <f t="shared" si="51"/>
        <v>63.975</v>
      </c>
      <c r="P200" s="273">
        <f t="shared" si="52"/>
        <v>70.81</v>
      </c>
      <c r="Q200" s="273">
        <f t="shared" si="53"/>
        <v>75.59</v>
      </c>
      <c r="R200" s="273">
        <f t="shared" si="54"/>
        <v>79.66</v>
      </c>
    </row>
    <row r="201" ht="14.25" hidden="1" customHeight="1">
      <c r="L201" s="251"/>
      <c r="M201" s="272">
        <v>0.317</v>
      </c>
      <c r="N201" s="273">
        <f t="shared" si="50"/>
        <v>56.815</v>
      </c>
      <c r="O201" s="273">
        <f t="shared" si="51"/>
        <v>64.0125</v>
      </c>
      <c r="P201" s="273">
        <f t="shared" si="52"/>
        <v>70.845</v>
      </c>
      <c r="Q201" s="273">
        <f t="shared" si="53"/>
        <v>75.62166667</v>
      </c>
      <c r="R201" s="273">
        <f t="shared" si="54"/>
        <v>79.68666667</v>
      </c>
    </row>
    <row r="202" ht="14.25" hidden="1" customHeight="1">
      <c r="L202" s="251"/>
      <c r="M202" s="272">
        <v>0.318</v>
      </c>
      <c r="N202" s="273">
        <f t="shared" si="50"/>
        <v>56.86</v>
      </c>
      <c r="O202" s="273">
        <f t="shared" si="51"/>
        <v>64.05</v>
      </c>
      <c r="P202" s="273">
        <f t="shared" si="52"/>
        <v>70.88</v>
      </c>
      <c r="Q202" s="273">
        <f t="shared" si="53"/>
        <v>75.65333333</v>
      </c>
      <c r="R202" s="273">
        <f t="shared" si="54"/>
        <v>79.71333333</v>
      </c>
    </row>
    <row r="203" ht="14.25" hidden="1" customHeight="1">
      <c r="L203" s="251"/>
      <c r="M203" s="272">
        <v>0.319</v>
      </c>
      <c r="N203" s="273">
        <f t="shared" si="50"/>
        <v>56.905</v>
      </c>
      <c r="O203" s="273">
        <f t="shared" si="51"/>
        <v>64.0875</v>
      </c>
      <c r="P203" s="273">
        <f t="shared" si="52"/>
        <v>70.915</v>
      </c>
      <c r="Q203" s="273">
        <f t="shared" si="53"/>
        <v>75.685</v>
      </c>
      <c r="R203" s="273">
        <f t="shared" si="54"/>
        <v>79.74</v>
      </c>
    </row>
    <row r="204" ht="14.25" hidden="1" customHeight="1">
      <c r="L204" s="251"/>
      <c r="M204" s="272">
        <v>0.32</v>
      </c>
      <c r="N204" s="273">
        <f t="shared" si="50"/>
        <v>56.95</v>
      </c>
      <c r="O204" s="273">
        <f t="shared" si="51"/>
        <v>64.125</v>
      </c>
      <c r="P204" s="273">
        <f t="shared" si="52"/>
        <v>70.95</v>
      </c>
      <c r="Q204" s="273">
        <f t="shared" si="53"/>
        <v>75.71666667</v>
      </c>
      <c r="R204" s="273">
        <f t="shared" si="54"/>
        <v>79.76666667</v>
      </c>
    </row>
    <row r="205" ht="14.25" hidden="1" customHeight="1">
      <c r="L205" s="251"/>
      <c r="M205" s="272">
        <v>0.321</v>
      </c>
      <c r="N205" s="273">
        <f t="shared" si="50"/>
        <v>56.995</v>
      </c>
      <c r="O205" s="273">
        <f t="shared" si="51"/>
        <v>64.1625</v>
      </c>
      <c r="P205" s="273">
        <f t="shared" si="52"/>
        <v>70.985</v>
      </c>
      <c r="Q205" s="273">
        <f t="shared" si="53"/>
        <v>75.74833333</v>
      </c>
      <c r="R205" s="273">
        <f t="shared" si="54"/>
        <v>79.79333333</v>
      </c>
    </row>
    <row r="206" ht="14.25" hidden="1" customHeight="1">
      <c r="L206" s="251"/>
      <c r="M206" s="272">
        <v>0.322</v>
      </c>
      <c r="N206" s="273">
        <f t="shared" si="50"/>
        <v>57.04</v>
      </c>
      <c r="O206" s="273">
        <f t="shared" si="51"/>
        <v>64.2</v>
      </c>
      <c r="P206" s="273">
        <f t="shared" si="52"/>
        <v>71.02</v>
      </c>
      <c r="Q206" s="273">
        <f t="shared" si="53"/>
        <v>75.78</v>
      </c>
      <c r="R206" s="273">
        <f t="shared" si="54"/>
        <v>79.82</v>
      </c>
    </row>
    <row r="207" ht="14.25" hidden="1" customHeight="1">
      <c r="L207" s="251"/>
      <c r="M207" s="272">
        <v>0.323</v>
      </c>
      <c r="N207" s="273">
        <f t="shared" si="50"/>
        <v>57.085</v>
      </c>
      <c r="O207" s="273">
        <f t="shared" si="51"/>
        <v>64.2375</v>
      </c>
      <c r="P207" s="273">
        <f t="shared" si="52"/>
        <v>71.055</v>
      </c>
      <c r="Q207" s="273">
        <f t="shared" si="53"/>
        <v>75.81166667</v>
      </c>
      <c r="R207" s="273">
        <f t="shared" si="54"/>
        <v>79.84666667</v>
      </c>
    </row>
    <row r="208" ht="14.25" hidden="1" customHeight="1">
      <c r="L208" s="251"/>
      <c r="M208" s="272">
        <v>0.324</v>
      </c>
      <c r="N208" s="273">
        <f t="shared" si="50"/>
        <v>57.13</v>
      </c>
      <c r="O208" s="273">
        <f t="shared" si="51"/>
        <v>64.275</v>
      </c>
      <c r="P208" s="273">
        <f t="shared" si="52"/>
        <v>71.09</v>
      </c>
      <c r="Q208" s="273">
        <f t="shared" si="53"/>
        <v>75.84333333</v>
      </c>
      <c r="R208" s="273">
        <f t="shared" si="54"/>
        <v>79.87333333</v>
      </c>
    </row>
    <row r="209" ht="14.25" hidden="1" customHeight="1">
      <c r="L209" s="251"/>
      <c r="M209" s="272">
        <v>0.325</v>
      </c>
      <c r="N209" s="273">
        <f t="shared" si="50"/>
        <v>57.175</v>
      </c>
      <c r="O209" s="273">
        <f t="shared" si="51"/>
        <v>64.3125</v>
      </c>
      <c r="P209" s="273">
        <f t="shared" si="52"/>
        <v>71.125</v>
      </c>
      <c r="Q209" s="273">
        <f t="shared" si="53"/>
        <v>75.875</v>
      </c>
      <c r="R209" s="273">
        <f t="shared" si="54"/>
        <v>79.9</v>
      </c>
    </row>
    <row r="210" ht="14.25" hidden="1" customHeight="1">
      <c r="L210" s="251"/>
      <c r="M210" s="272">
        <v>0.326</v>
      </c>
      <c r="N210" s="273">
        <f t="shared" si="50"/>
        <v>57.22</v>
      </c>
      <c r="O210" s="273">
        <f t="shared" si="51"/>
        <v>64.35</v>
      </c>
      <c r="P210" s="273">
        <f t="shared" si="52"/>
        <v>71.16</v>
      </c>
      <c r="Q210" s="273">
        <f t="shared" si="53"/>
        <v>75.90666667</v>
      </c>
      <c r="R210" s="273">
        <f t="shared" si="54"/>
        <v>79.92666667</v>
      </c>
    </row>
    <row r="211" ht="14.25" hidden="1" customHeight="1">
      <c r="L211" s="251"/>
      <c r="M211" s="272">
        <v>0.327</v>
      </c>
      <c r="N211" s="273">
        <f t="shared" si="50"/>
        <v>57.265</v>
      </c>
      <c r="O211" s="273">
        <f t="shared" si="51"/>
        <v>64.3875</v>
      </c>
      <c r="P211" s="273">
        <f t="shared" si="52"/>
        <v>71.195</v>
      </c>
      <c r="Q211" s="273">
        <f t="shared" si="53"/>
        <v>75.93833333</v>
      </c>
      <c r="R211" s="273">
        <f t="shared" si="54"/>
        <v>79.95333333</v>
      </c>
    </row>
    <row r="212" ht="14.25" hidden="1" customHeight="1">
      <c r="L212" s="251"/>
      <c r="M212" s="272">
        <v>0.328</v>
      </c>
      <c r="N212" s="273">
        <f t="shared" si="50"/>
        <v>57.31</v>
      </c>
      <c r="O212" s="273">
        <f t="shared" si="51"/>
        <v>64.425</v>
      </c>
      <c r="P212" s="273">
        <f t="shared" si="52"/>
        <v>71.23</v>
      </c>
      <c r="Q212" s="273">
        <f t="shared" si="53"/>
        <v>75.97</v>
      </c>
      <c r="R212" s="273">
        <f t="shared" si="54"/>
        <v>79.98</v>
      </c>
    </row>
    <row r="213" ht="14.25" hidden="1" customHeight="1">
      <c r="L213" s="251"/>
      <c r="M213" s="272">
        <v>0.329</v>
      </c>
      <c r="N213" s="273">
        <f t="shared" si="50"/>
        <v>57.355</v>
      </c>
      <c r="O213" s="273">
        <f t="shared" si="51"/>
        <v>64.4625</v>
      </c>
      <c r="P213" s="273">
        <f t="shared" si="52"/>
        <v>71.265</v>
      </c>
      <c r="Q213" s="273">
        <f t="shared" si="53"/>
        <v>76.00166667</v>
      </c>
      <c r="R213" s="273">
        <f t="shared" si="54"/>
        <v>80.00666667</v>
      </c>
    </row>
    <row r="214" ht="14.25" hidden="1" customHeight="1">
      <c r="L214" s="251"/>
      <c r="M214" s="272">
        <v>0.33</v>
      </c>
      <c r="N214" s="273">
        <f t="shared" si="50"/>
        <v>57.4</v>
      </c>
      <c r="O214" s="273">
        <f t="shared" si="51"/>
        <v>64.5</v>
      </c>
      <c r="P214" s="273">
        <f t="shared" si="52"/>
        <v>71.3</v>
      </c>
      <c r="Q214" s="273">
        <f t="shared" si="53"/>
        <v>76.03333333</v>
      </c>
      <c r="R214" s="273">
        <f t="shared" si="54"/>
        <v>80.03333333</v>
      </c>
    </row>
    <row r="215" ht="14.25" hidden="1" customHeight="1">
      <c r="L215" s="251"/>
      <c r="M215" s="272">
        <v>0.331</v>
      </c>
      <c r="N215" s="273">
        <f t="shared" si="50"/>
        <v>57.445</v>
      </c>
      <c r="O215" s="273">
        <f t="shared" si="51"/>
        <v>64.5375</v>
      </c>
      <c r="P215" s="273">
        <f t="shared" si="52"/>
        <v>71.335</v>
      </c>
      <c r="Q215" s="273">
        <f t="shared" si="53"/>
        <v>76.065</v>
      </c>
      <c r="R215" s="273">
        <f t="shared" si="54"/>
        <v>80.06</v>
      </c>
    </row>
    <row r="216" ht="14.25" hidden="1" customHeight="1">
      <c r="L216" s="251"/>
      <c r="M216" s="272">
        <v>0.332</v>
      </c>
      <c r="N216" s="273">
        <f t="shared" si="50"/>
        <v>57.49</v>
      </c>
      <c r="O216" s="273">
        <f t="shared" si="51"/>
        <v>64.575</v>
      </c>
      <c r="P216" s="273">
        <f t="shared" si="52"/>
        <v>71.37</v>
      </c>
      <c r="Q216" s="273">
        <f t="shared" si="53"/>
        <v>76.09666667</v>
      </c>
      <c r="R216" s="273">
        <f t="shared" si="54"/>
        <v>80.08666667</v>
      </c>
    </row>
    <row r="217" ht="14.25" hidden="1" customHeight="1">
      <c r="L217" s="251"/>
      <c r="M217" s="272">
        <v>0.333</v>
      </c>
      <c r="N217" s="273">
        <f t="shared" si="50"/>
        <v>57.535</v>
      </c>
      <c r="O217" s="273">
        <f t="shared" si="51"/>
        <v>64.6125</v>
      </c>
      <c r="P217" s="273">
        <f t="shared" si="52"/>
        <v>71.405</v>
      </c>
      <c r="Q217" s="273">
        <f t="shared" si="53"/>
        <v>76.12833333</v>
      </c>
      <c r="R217" s="273">
        <f t="shared" si="54"/>
        <v>80.11333333</v>
      </c>
    </row>
    <row r="218" ht="14.25" hidden="1" customHeight="1">
      <c r="L218" s="251"/>
      <c r="M218" s="272">
        <v>0.334</v>
      </c>
      <c r="N218" s="273">
        <f t="shared" si="50"/>
        <v>57.58</v>
      </c>
      <c r="O218" s="273">
        <f t="shared" si="51"/>
        <v>64.65</v>
      </c>
      <c r="P218" s="273">
        <f t="shared" si="52"/>
        <v>71.44</v>
      </c>
      <c r="Q218" s="273">
        <f t="shared" si="53"/>
        <v>76.16</v>
      </c>
      <c r="R218" s="273">
        <f t="shared" si="54"/>
        <v>80.14</v>
      </c>
    </row>
    <row r="219" ht="14.25" hidden="1" customHeight="1">
      <c r="L219" s="251"/>
      <c r="M219" s="272">
        <v>0.335</v>
      </c>
      <c r="N219" s="273">
        <f t="shared" si="50"/>
        <v>57.625</v>
      </c>
      <c r="O219" s="273">
        <f t="shared" si="51"/>
        <v>64.6875</v>
      </c>
      <c r="P219" s="273">
        <f t="shared" si="52"/>
        <v>71.475</v>
      </c>
      <c r="Q219" s="273">
        <f t="shared" si="53"/>
        <v>76.19166667</v>
      </c>
      <c r="R219" s="273">
        <f t="shared" si="54"/>
        <v>80.16666667</v>
      </c>
    </row>
    <row r="220" ht="14.25" hidden="1" customHeight="1">
      <c r="L220" s="251"/>
      <c r="M220" s="272">
        <v>0.336</v>
      </c>
      <c r="N220" s="273">
        <f t="shared" si="50"/>
        <v>57.67</v>
      </c>
      <c r="O220" s="273">
        <f t="shared" si="51"/>
        <v>64.725</v>
      </c>
      <c r="P220" s="273">
        <f t="shared" si="52"/>
        <v>71.51</v>
      </c>
      <c r="Q220" s="273">
        <f t="shared" si="53"/>
        <v>76.22333333</v>
      </c>
      <c r="R220" s="273">
        <f t="shared" si="54"/>
        <v>80.19333333</v>
      </c>
    </row>
    <row r="221" ht="14.25" hidden="1" customHeight="1">
      <c r="L221" s="251"/>
      <c r="M221" s="272">
        <v>0.337</v>
      </c>
      <c r="N221" s="273">
        <f t="shared" si="50"/>
        <v>57.715</v>
      </c>
      <c r="O221" s="273">
        <f t="shared" si="51"/>
        <v>64.7625</v>
      </c>
      <c r="P221" s="273">
        <f t="shared" si="52"/>
        <v>71.545</v>
      </c>
      <c r="Q221" s="273">
        <f t="shared" si="53"/>
        <v>76.255</v>
      </c>
      <c r="R221" s="273">
        <f t="shared" si="54"/>
        <v>80.22</v>
      </c>
    </row>
    <row r="222" ht="14.25" hidden="1" customHeight="1">
      <c r="L222" s="251"/>
      <c r="M222" s="272">
        <v>0.338</v>
      </c>
      <c r="N222" s="273">
        <f t="shared" si="50"/>
        <v>57.76</v>
      </c>
      <c r="O222" s="273">
        <f t="shared" si="51"/>
        <v>64.8</v>
      </c>
      <c r="P222" s="273">
        <f t="shared" si="52"/>
        <v>71.58</v>
      </c>
      <c r="Q222" s="273">
        <f t="shared" si="53"/>
        <v>76.28666667</v>
      </c>
      <c r="R222" s="273">
        <f t="shared" si="54"/>
        <v>80.24666667</v>
      </c>
    </row>
    <row r="223" ht="14.25" hidden="1" customHeight="1">
      <c r="L223" s="251"/>
      <c r="M223" s="272">
        <v>0.339</v>
      </c>
      <c r="N223" s="273">
        <f t="shared" si="50"/>
        <v>57.805</v>
      </c>
      <c r="O223" s="273">
        <f t="shared" si="51"/>
        <v>64.8375</v>
      </c>
      <c r="P223" s="273">
        <f t="shared" si="52"/>
        <v>71.615</v>
      </c>
      <c r="Q223" s="273">
        <f t="shared" si="53"/>
        <v>76.31833333</v>
      </c>
      <c r="R223" s="273">
        <f t="shared" si="54"/>
        <v>80.27333333</v>
      </c>
    </row>
    <row r="224" ht="14.25" hidden="1" customHeight="1">
      <c r="L224" s="251"/>
      <c r="M224" s="272">
        <v>0.34</v>
      </c>
      <c r="N224" s="273">
        <f t="shared" si="50"/>
        <v>57.85</v>
      </c>
      <c r="O224" s="273">
        <f t="shared" si="51"/>
        <v>64.875</v>
      </c>
      <c r="P224" s="273">
        <f t="shared" si="52"/>
        <v>71.65</v>
      </c>
      <c r="Q224" s="273">
        <f t="shared" si="53"/>
        <v>76.35</v>
      </c>
      <c r="R224" s="273">
        <f t="shared" si="54"/>
        <v>80.3</v>
      </c>
    </row>
    <row r="225" ht="14.25" hidden="1" customHeight="1">
      <c r="L225" s="251"/>
      <c r="M225" s="272">
        <v>0.341</v>
      </c>
      <c r="N225" s="273">
        <f t="shared" si="50"/>
        <v>57.895</v>
      </c>
      <c r="O225" s="273">
        <f t="shared" si="51"/>
        <v>64.9125</v>
      </c>
      <c r="P225" s="273">
        <f t="shared" si="52"/>
        <v>71.685</v>
      </c>
      <c r="Q225" s="273">
        <f t="shared" si="53"/>
        <v>76.38166667</v>
      </c>
      <c r="R225" s="273">
        <f t="shared" si="54"/>
        <v>80.32666667</v>
      </c>
    </row>
    <row r="226" ht="14.25" hidden="1" customHeight="1">
      <c r="L226" s="251"/>
      <c r="M226" s="272">
        <v>0.342</v>
      </c>
      <c r="N226" s="273">
        <f t="shared" si="50"/>
        <v>57.94</v>
      </c>
      <c r="O226" s="273">
        <f t="shared" si="51"/>
        <v>64.95</v>
      </c>
      <c r="P226" s="273">
        <f t="shared" si="52"/>
        <v>71.72</v>
      </c>
      <c r="Q226" s="273">
        <f t="shared" si="53"/>
        <v>76.41333333</v>
      </c>
      <c r="R226" s="273">
        <f t="shared" si="54"/>
        <v>80.35333333</v>
      </c>
    </row>
    <row r="227" ht="14.25" hidden="1" customHeight="1">
      <c r="L227" s="251"/>
      <c r="M227" s="272">
        <v>0.343</v>
      </c>
      <c r="N227" s="273">
        <f t="shared" si="50"/>
        <v>57.985</v>
      </c>
      <c r="O227" s="273">
        <f t="shared" si="51"/>
        <v>64.9875</v>
      </c>
      <c r="P227" s="273">
        <f t="shared" si="52"/>
        <v>71.755</v>
      </c>
      <c r="Q227" s="273">
        <f t="shared" si="53"/>
        <v>76.445</v>
      </c>
      <c r="R227" s="273">
        <f t="shared" si="54"/>
        <v>80.38</v>
      </c>
    </row>
    <row r="228" ht="14.25" hidden="1" customHeight="1">
      <c r="L228" s="251"/>
      <c r="M228" s="272">
        <v>0.344</v>
      </c>
      <c r="N228" s="273">
        <f t="shared" si="50"/>
        <v>58.03</v>
      </c>
      <c r="O228" s="273">
        <f t="shared" si="51"/>
        <v>65.025</v>
      </c>
      <c r="P228" s="273">
        <f t="shared" si="52"/>
        <v>71.79</v>
      </c>
      <c r="Q228" s="273">
        <f t="shared" si="53"/>
        <v>76.47666667</v>
      </c>
      <c r="R228" s="273">
        <f t="shared" si="54"/>
        <v>80.40666667</v>
      </c>
    </row>
    <row r="229" ht="14.25" hidden="1" customHeight="1">
      <c r="L229" s="251"/>
      <c r="M229" s="272">
        <v>0.345</v>
      </c>
      <c r="N229" s="273">
        <f t="shared" si="50"/>
        <v>58.075</v>
      </c>
      <c r="O229" s="273">
        <f t="shared" si="51"/>
        <v>65.0625</v>
      </c>
      <c r="P229" s="273">
        <f t="shared" si="52"/>
        <v>71.825</v>
      </c>
      <c r="Q229" s="273">
        <f t="shared" si="53"/>
        <v>76.50833333</v>
      </c>
      <c r="R229" s="273">
        <f t="shared" si="54"/>
        <v>80.43333333</v>
      </c>
    </row>
    <row r="230" ht="14.25" hidden="1" customHeight="1">
      <c r="L230" s="251"/>
      <c r="M230" s="272">
        <v>0.346</v>
      </c>
      <c r="N230" s="273">
        <f t="shared" si="50"/>
        <v>58.12</v>
      </c>
      <c r="O230" s="273">
        <f t="shared" si="51"/>
        <v>65.1</v>
      </c>
      <c r="P230" s="273">
        <f t="shared" si="52"/>
        <v>71.86</v>
      </c>
      <c r="Q230" s="273">
        <f t="shared" si="53"/>
        <v>76.54</v>
      </c>
      <c r="R230" s="273">
        <f t="shared" si="54"/>
        <v>80.46</v>
      </c>
    </row>
    <row r="231" ht="14.25" hidden="1" customHeight="1">
      <c r="L231" s="251"/>
      <c r="M231" s="272">
        <v>0.347</v>
      </c>
      <c r="N231" s="273">
        <f t="shared" si="50"/>
        <v>58.165</v>
      </c>
      <c r="O231" s="273">
        <f t="shared" si="51"/>
        <v>65.1375</v>
      </c>
      <c r="P231" s="273">
        <f t="shared" si="52"/>
        <v>71.895</v>
      </c>
      <c r="Q231" s="273">
        <f t="shared" si="53"/>
        <v>76.57166667</v>
      </c>
      <c r="R231" s="273">
        <f t="shared" si="54"/>
        <v>80.48666667</v>
      </c>
    </row>
    <row r="232" ht="14.25" hidden="1" customHeight="1">
      <c r="L232" s="251"/>
      <c r="M232" s="272">
        <v>0.348</v>
      </c>
      <c r="N232" s="273">
        <f t="shared" si="50"/>
        <v>58.21</v>
      </c>
      <c r="O232" s="273">
        <f t="shared" si="51"/>
        <v>65.175</v>
      </c>
      <c r="P232" s="273">
        <f t="shared" si="52"/>
        <v>71.93</v>
      </c>
      <c r="Q232" s="273">
        <f t="shared" si="53"/>
        <v>76.60333333</v>
      </c>
      <c r="R232" s="273">
        <f t="shared" si="54"/>
        <v>80.51333333</v>
      </c>
    </row>
    <row r="233" ht="14.25" hidden="1" customHeight="1">
      <c r="L233" s="251"/>
      <c r="M233" s="272">
        <v>0.349</v>
      </c>
      <c r="N233" s="273">
        <f t="shared" si="50"/>
        <v>58.255</v>
      </c>
      <c r="O233" s="273">
        <f t="shared" si="51"/>
        <v>65.2125</v>
      </c>
      <c r="P233" s="273">
        <f t="shared" si="52"/>
        <v>71.965</v>
      </c>
      <c r="Q233" s="273">
        <f t="shared" si="53"/>
        <v>76.635</v>
      </c>
      <c r="R233" s="273">
        <f t="shared" si="54"/>
        <v>80.54</v>
      </c>
    </row>
    <row r="234" ht="14.25" hidden="1" customHeight="1">
      <c r="L234" s="251"/>
      <c r="M234" s="272">
        <v>0.35</v>
      </c>
      <c r="N234" s="273">
        <f t="shared" si="50"/>
        <v>58.3</v>
      </c>
      <c r="O234" s="273">
        <f t="shared" si="51"/>
        <v>65.25</v>
      </c>
      <c r="P234" s="273">
        <f t="shared" si="52"/>
        <v>72</v>
      </c>
      <c r="Q234" s="273">
        <f t="shared" si="53"/>
        <v>76.66666667</v>
      </c>
      <c r="R234" s="273">
        <f t="shared" si="54"/>
        <v>80.56666667</v>
      </c>
    </row>
    <row r="235" ht="14.25" hidden="1" customHeight="1">
      <c r="L235" s="251"/>
      <c r="M235" s="272">
        <v>0.351</v>
      </c>
      <c r="N235" s="273">
        <f t="shared" si="50"/>
        <v>58.345</v>
      </c>
      <c r="O235" s="273">
        <f t="shared" si="51"/>
        <v>65.2875</v>
      </c>
      <c r="P235" s="273">
        <f t="shared" si="52"/>
        <v>72.035</v>
      </c>
      <c r="Q235" s="273">
        <f t="shared" si="53"/>
        <v>76.69833333</v>
      </c>
      <c r="R235" s="273">
        <f t="shared" si="54"/>
        <v>80.59333333</v>
      </c>
    </row>
    <row r="236" ht="14.25" hidden="1" customHeight="1">
      <c r="L236" s="251"/>
      <c r="M236" s="272">
        <v>0.352</v>
      </c>
      <c r="N236" s="273">
        <f t="shared" si="50"/>
        <v>58.39</v>
      </c>
      <c r="O236" s="273">
        <f t="shared" si="51"/>
        <v>65.325</v>
      </c>
      <c r="P236" s="273">
        <f t="shared" si="52"/>
        <v>72.07</v>
      </c>
      <c r="Q236" s="273">
        <f t="shared" si="53"/>
        <v>76.73</v>
      </c>
      <c r="R236" s="273">
        <f t="shared" si="54"/>
        <v>80.62</v>
      </c>
    </row>
    <row r="237" ht="14.25" hidden="1" customHeight="1">
      <c r="L237" s="251"/>
      <c r="M237" s="272">
        <v>0.353</v>
      </c>
      <c r="N237" s="273">
        <f t="shared" si="50"/>
        <v>58.435</v>
      </c>
      <c r="O237" s="273">
        <f t="shared" si="51"/>
        <v>65.3625</v>
      </c>
      <c r="P237" s="273">
        <f t="shared" si="52"/>
        <v>72.105</v>
      </c>
      <c r="Q237" s="273">
        <f t="shared" si="53"/>
        <v>76.76166667</v>
      </c>
      <c r="R237" s="273">
        <f t="shared" si="54"/>
        <v>80.64666667</v>
      </c>
    </row>
    <row r="238" ht="14.25" hidden="1" customHeight="1">
      <c r="L238" s="251"/>
      <c r="M238" s="272">
        <v>0.354</v>
      </c>
      <c r="N238" s="273">
        <f t="shared" si="50"/>
        <v>58.48</v>
      </c>
      <c r="O238" s="273">
        <f t="shared" si="51"/>
        <v>65.4</v>
      </c>
      <c r="P238" s="273">
        <f t="shared" si="52"/>
        <v>72.14</v>
      </c>
      <c r="Q238" s="273">
        <f t="shared" si="53"/>
        <v>76.79333333</v>
      </c>
      <c r="R238" s="273">
        <f t="shared" si="54"/>
        <v>80.67333333</v>
      </c>
    </row>
    <row r="239" ht="14.25" hidden="1" customHeight="1">
      <c r="L239" s="251"/>
      <c r="M239" s="272">
        <v>0.355</v>
      </c>
      <c r="N239" s="273">
        <f t="shared" si="50"/>
        <v>58.525</v>
      </c>
      <c r="O239" s="273">
        <f t="shared" si="51"/>
        <v>65.4375</v>
      </c>
      <c r="P239" s="273">
        <f t="shared" si="52"/>
        <v>72.175</v>
      </c>
      <c r="Q239" s="273">
        <f t="shared" si="53"/>
        <v>76.825</v>
      </c>
      <c r="R239" s="273">
        <f t="shared" si="54"/>
        <v>80.7</v>
      </c>
    </row>
    <row r="240" ht="14.25" hidden="1" customHeight="1">
      <c r="L240" s="251"/>
      <c r="M240" s="272">
        <v>0.356</v>
      </c>
      <c r="N240" s="273">
        <f t="shared" si="50"/>
        <v>58.57</v>
      </c>
      <c r="O240" s="273">
        <f t="shared" si="51"/>
        <v>65.475</v>
      </c>
      <c r="P240" s="273">
        <f t="shared" si="52"/>
        <v>72.21</v>
      </c>
      <c r="Q240" s="273">
        <f t="shared" si="53"/>
        <v>76.85666667</v>
      </c>
      <c r="R240" s="273">
        <f t="shared" si="54"/>
        <v>80.72666667</v>
      </c>
    </row>
    <row r="241" ht="14.25" hidden="1" customHeight="1">
      <c r="L241" s="251"/>
      <c r="M241" s="272">
        <v>0.357</v>
      </c>
      <c r="N241" s="273">
        <f t="shared" si="50"/>
        <v>58.615</v>
      </c>
      <c r="O241" s="273">
        <f t="shared" si="51"/>
        <v>65.5125</v>
      </c>
      <c r="P241" s="273">
        <f t="shared" si="52"/>
        <v>72.245</v>
      </c>
      <c r="Q241" s="273">
        <f t="shared" si="53"/>
        <v>76.88833333</v>
      </c>
      <c r="R241" s="273">
        <f t="shared" si="54"/>
        <v>80.75333333</v>
      </c>
    </row>
    <row r="242" ht="14.25" hidden="1" customHeight="1">
      <c r="L242" s="251"/>
      <c r="M242" s="272">
        <v>0.358</v>
      </c>
      <c r="N242" s="273">
        <f t="shared" si="50"/>
        <v>58.66</v>
      </c>
      <c r="O242" s="273">
        <f t="shared" si="51"/>
        <v>65.55</v>
      </c>
      <c r="P242" s="273">
        <f t="shared" si="52"/>
        <v>72.28</v>
      </c>
      <c r="Q242" s="273">
        <f t="shared" si="53"/>
        <v>76.92</v>
      </c>
      <c r="R242" s="273">
        <f t="shared" si="54"/>
        <v>80.78</v>
      </c>
    </row>
    <row r="243" ht="14.25" hidden="1" customHeight="1">
      <c r="L243" s="251"/>
      <c r="M243" s="272">
        <v>0.359</v>
      </c>
      <c r="N243" s="273">
        <f t="shared" si="50"/>
        <v>58.705</v>
      </c>
      <c r="O243" s="273">
        <f t="shared" si="51"/>
        <v>65.5875</v>
      </c>
      <c r="P243" s="273">
        <f t="shared" si="52"/>
        <v>72.315</v>
      </c>
      <c r="Q243" s="273">
        <f t="shared" si="53"/>
        <v>76.95166667</v>
      </c>
      <c r="R243" s="273">
        <f t="shared" si="54"/>
        <v>80.80666667</v>
      </c>
    </row>
    <row r="244" ht="14.25" hidden="1" customHeight="1">
      <c r="L244" s="251"/>
      <c r="M244" s="272">
        <v>0.36</v>
      </c>
      <c r="N244" s="273">
        <f t="shared" si="50"/>
        <v>58.75</v>
      </c>
      <c r="O244" s="273">
        <f t="shared" si="51"/>
        <v>65.625</v>
      </c>
      <c r="P244" s="273">
        <f t="shared" si="52"/>
        <v>72.35</v>
      </c>
      <c r="Q244" s="273">
        <f t="shared" si="53"/>
        <v>76.98333333</v>
      </c>
      <c r="R244" s="273">
        <f t="shared" si="54"/>
        <v>80.83333333</v>
      </c>
    </row>
    <row r="245" ht="14.25" hidden="1" customHeight="1">
      <c r="L245" s="251"/>
      <c r="M245" s="272">
        <v>0.361</v>
      </c>
      <c r="N245" s="273">
        <f t="shared" si="50"/>
        <v>58.795</v>
      </c>
      <c r="O245" s="273">
        <f t="shared" si="51"/>
        <v>65.6625</v>
      </c>
      <c r="P245" s="273">
        <f t="shared" si="52"/>
        <v>72.385</v>
      </c>
      <c r="Q245" s="273">
        <f t="shared" si="53"/>
        <v>77.015</v>
      </c>
      <c r="R245" s="273">
        <f t="shared" si="54"/>
        <v>80.86</v>
      </c>
    </row>
    <row r="246" ht="14.25" hidden="1" customHeight="1">
      <c r="L246" s="251"/>
      <c r="M246" s="272">
        <v>0.362</v>
      </c>
      <c r="N246" s="273">
        <f t="shared" si="50"/>
        <v>58.84</v>
      </c>
      <c r="O246" s="273">
        <f t="shared" si="51"/>
        <v>65.7</v>
      </c>
      <c r="P246" s="273">
        <f t="shared" si="52"/>
        <v>72.42</v>
      </c>
      <c r="Q246" s="273">
        <f t="shared" si="53"/>
        <v>77.04666667</v>
      </c>
      <c r="R246" s="273">
        <f t="shared" si="54"/>
        <v>80.88666667</v>
      </c>
    </row>
    <row r="247" ht="14.25" hidden="1" customHeight="1">
      <c r="L247" s="251"/>
      <c r="M247" s="272">
        <v>0.363</v>
      </c>
      <c r="N247" s="273">
        <f t="shared" si="50"/>
        <v>58.885</v>
      </c>
      <c r="O247" s="273">
        <f t="shared" si="51"/>
        <v>65.7375</v>
      </c>
      <c r="P247" s="273">
        <f t="shared" si="52"/>
        <v>72.455</v>
      </c>
      <c r="Q247" s="273">
        <f t="shared" si="53"/>
        <v>77.07833333</v>
      </c>
      <c r="R247" s="273">
        <f t="shared" si="54"/>
        <v>80.91333333</v>
      </c>
    </row>
    <row r="248" ht="14.25" hidden="1" customHeight="1">
      <c r="L248" s="251"/>
      <c r="M248" s="272">
        <v>0.364</v>
      </c>
      <c r="N248" s="273">
        <f t="shared" si="50"/>
        <v>58.93</v>
      </c>
      <c r="O248" s="273">
        <f t="shared" si="51"/>
        <v>65.775</v>
      </c>
      <c r="P248" s="273">
        <f t="shared" si="52"/>
        <v>72.49</v>
      </c>
      <c r="Q248" s="273">
        <f t="shared" si="53"/>
        <v>77.11</v>
      </c>
      <c r="R248" s="273">
        <f t="shared" si="54"/>
        <v>80.94</v>
      </c>
    </row>
    <row r="249" ht="14.25" hidden="1" customHeight="1">
      <c r="L249" s="251"/>
      <c r="M249" s="272">
        <v>0.365</v>
      </c>
      <c r="N249" s="273">
        <f t="shared" si="50"/>
        <v>58.975</v>
      </c>
      <c r="O249" s="273">
        <f t="shared" si="51"/>
        <v>65.8125</v>
      </c>
      <c r="P249" s="273">
        <f t="shared" si="52"/>
        <v>72.525</v>
      </c>
      <c r="Q249" s="273">
        <f t="shared" si="53"/>
        <v>77.14166667</v>
      </c>
      <c r="R249" s="273">
        <f t="shared" si="54"/>
        <v>80.96666667</v>
      </c>
    </row>
    <row r="250" ht="14.25" hidden="1" customHeight="1">
      <c r="L250" s="251"/>
      <c r="M250" s="272">
        <v>0.366</v>
      </c>
      <c r="N250" s="273">
        <f t="shared" si="50"/>
        <v>59.02</v>
      </c>
      <c r="O250" s="273">
        <f t="shared" si="51"/>
        <v>65.85</v>
      </c>
      <c r="P250" s="273">
        <f t="shared" si="52"/>
        <v>72.56</v>
      </c>
      <c r="Q250" s="273">
        <f t="shared" si="53"/>
        <v>77.17333333</v>
      </c>
      <c r="R250" s="273">
        <f t="shared" si="54"/>
        <v>80.99333333</v>
      </c>
    </row>
    <row r="251" ht="14.25" hidden="1" customHeight="1">
      <c r="L251" s="251"/>
      <c r="M251" s="272">
        <v>0.367</v>
      </c>
      <c r="N251" s="273">
        <f t="shared" si="50"/>
        <v>59.065</v>
      </c>
      <c r="O251" s="273">
        <f t="shared" si="51"/>
        <v>65.8875</v>
      </c>
      <c r="P251" s="273">
        <f t="shared" si="52"/>
        <v>72.595</v>
      </c>
      <c r="Q251" s="273">
        <f t="shared" si="53"/>
        <v>77.205</v>
      </c>
      <c r="R251" s="273">
        <f t="shared" si="54"/>
        <v>81.02</v>
      </c>
    </row>
    <row r="252" ht="14.25" hidden="1" customHeight="1">
      <c r="L252" s="251"/>
      <c r="M252" s="272">
        <v>0.368</v>
      </c>
      <c r="N252" s="273">
        <f t="shared" si="50"/>
        <v>59.11</v>
      </c>
      <c r="O252" s="273">
        <f t="shared" si="51"/>
        <v>65.925</v>
      </c>
      <c r="P252" s="273">
        <f t="shared" si="52"/>
        <v>72.63</v>
      </c>
      <c r="Q252" s="273">
        <f t="shared" si="53"/>
        <v>77.23666667</v>
      </c>
      <c r="R252" s="273">
        <f t="shared" si="54"/>
        <v>81.04666667</v>
      </c>
    </row>
    <row r="253" ht="14.25" hidden="1" customHeight="1">
      <c r="L253" s="251"/>
      <c r="M253" s="272">
        <v>0.369</v>
      </c>
      <c r="N253" s="273">
        <f t="shared" si="50"/>
        <v>59.155</v>
      </c>
      <c r="O253" s="273">
        <f t="shared" si="51"/>
        <v>65.9625</v>
      </c>
      <c r="P253" s="273">
        <f t="shared" si="52"/>
        <v>72.665</v>
      </c>
      <c r="Q253" s="273">
        <f t="shared" si="53"/>
        <v>77.26833333</v>
      </c>
      <c r="R253" s="273">
        <f t="shared" si="54"/>
        <v>81.07333333</v>
      </c>
    </row>
    <row r="254" ht="14.25" hidden="1" customHeight="1">
      <c r="L254" s="251"/>
      <c r="M254" s="272">
        <v>0.37</v>
      </c>
      <c r="N254" s="273">
        <v>59.2</v>
      </c>
      <c r="O254" s="273">
        <v>66.0</v>
      </c>
      <c r="P254" s="273">
        <v>72.7</v>
      </c>
      <c r="Q254" s="273">
        <v>77.3</v>
      </c>
      <c r="R254" s="273">
        <v>81.1</v>
      </c>
    </row>
    <row r="255" ht="14.25" hidden="1" customHeight="1">
      <c r="L255" s="251"/>
      <c r="M255" s="272">
        <v>0.371</v>
      </c>
      <c r="N255" s="273">
        <f t="shared" ref="N255:N283" si="56">N254+0.0333333333333333</f>
        <v>59.23333333</v>
      </c>
      <c r="O255" s="273">
        <f t="shared" ref="O255:P255" si="55">O254+0.0266666666666666</f>
        <v>66.02666667</v>
      </c>
      <c r="P255" s="273">
        <f t="shared" si="55"/>
        <v>72.72666667</v>
      </c>
      <c r="Q255" s="273">
        <f t="shared" ref="Q255:Q283" si="58">Q254+0.0233333333333333</f>
        <v>77.32333333</v>
      </c>
      <c r="R255" s="273">
        <f t="shared" ref="R255:R283" si="59">R254+0.02</f>
        <v>81.12</v>
      </c>
    </row>
    <row r="256" ht="14.25" hidden="1" customHeight="1">
      <c r="L256" s="251"/>
      <c r="M256" s="272">
        <v>0.372</v>
      </c>
      <c r="N256" s="273">
        <f t="shared" si="56"/>
        <v>59.26666667</v>
      </c>
      <c r="O256" s="273">
        <f t="shared" ref="O256:P256" si="57">O255+0.0266666666666666</f>
        <v>66.05333333</v>
      </c>
      <c r="P256" s="273">
        <f t="shared" si="57"/>
        <v>72.75333333</v>
      </c>
      <c r="Q256" s="273">
        <f t="shared" si="58"/>
        <v>77.34666667</v>
      </c>
      <c r="R256" s="273">
        <f t="shared" si="59"/>
        <v>81.14</v>
      </c>
    </row>
    <row r="257" ht="14.25" hidden="1" customHeight="1">
      <c r="L257" s="251"/>
      <c r="M257" s="272">
        <v>0.373</v>
      </c>
      <c r="N257" s="273">
        <f t="shared" si="56"/>
        <v>59.3</v>
      </c>
      <c r="O257" s="273">
        <f t="shared" ref="O257:P257" si="60">O256+0.0266666666666666</f>
        <v>66.08</v>
      </c>
      <c r="P257" s="273">
        <f t="shared" si="60"/>
        <v>72.78</v>
      </c>
      <c r="Q257" s="273">
        <f t="shared" si="58"/>
        <v>77.37</v>
      </c>
      <c r="R257" s="273">
        <f t="shared" si="59"/>
        <v>81.16</v>
      </c>
    </row>
    <row r="258" ht="14.25" hidden="1" customHeight="1">
      <c r="L258" s="251"/>
      <c r="M258" s="272">
        <v>0.374</v>
      </c>
      <c r="N258" s="273">
        <f t="shared" si="56"/>
        <v>59.33333333</v>
      </c>
      <c r="O258" s="273">
        <f t="shared" ref="O258:P258" si="61">O257+0.0266666666666666</f>
        <v>66.10666667</v>
      </c>
      <c r="P258" s="273">
        <f t="shared" si="61"/>
        <v>72.80666667</v>
      </c>
      <c r="Q258" s="273">
        <f t="shared" si="58"/>
        <v>77.39333333</v>
      </c>
      <c r="R258" s="273">
        <f t="shared" si="59"/>
        <v>81.18</v>
      </c>
    </row>
    <row r="259" ht="14.25" hidden="1" customHeight="1">
      <c r="L259" s="251"/>
      <c r="M259" s="272">
        <v>0.375</v>
      </c>
      <c r="N259" s="273">
        <f t="shared" si="56"/>
        <v>59.36666667</v>
      </c>
      <c r="O259" s="273">
        <f t="shared" ref="O259:P259" si="62">O258+0.0266666666666666</f>
        <v>66.13333333</v>
      </c>
      <c r="P259" s="273">
        <f t="shared" si="62"/>
        <v>72.83333333</v>
      </c>
      <c r="Q259" s="273">
        <f t="shared" si="58"/>
        <v>77.41666667</v>
      </c>
      <c r="R259" s="273">
        <f t="shared" si="59"/>
        <v>81.2</v>
      </c>
    </row>
    <row r="260" ht="14.25" hidden="1" customHeight="1">
      <c r="L260" s="251"/>
      <c r="M260" s="272">
        <v>0.376</v>
      </c>
      <c r="N260" s="273">
        <f t="shared" si="56"/>
        <v>59.4</v>
      </c>
      <c r="O260" s="273">
        <f t="shared" ref="O260:P260" si="63">O259+0.0266666666666666</f>
        <v>66.16</v>
      </c>
      <c r="P260" s="273">
        <f t="shared" si="63"/>
        <v>72.86</v>
      </c>
      <c r="Q260" s="273">
        <f t="shared" si="58"/>
        <v>77.44</v>
      </c>
      <c r="R260" s="273">
        <f t="shared" si="59"/>
        <v>81.22</v>
      </c>
    </row>
    <row r="261" ht="14.25" hidden="1" customHeight="1">
      <c r="L261" s="251"/>
      <c r="M261" s="272">
        <v>0.377</v>
      </c>
      <c r="N261" s="273">
        <f t="shared" si="56"/>
        <v>59.43333333</v>
      </c>
      <c r="O261" s="273">
        <f t="shared" ref="O261:P261" si="64">O260+0.0266666666666666</f>
        <v>66.18666667</v>
      </c>
      <c r="P261" s="273">
        <f t="shared" si="64"/>
        <v>72.88666667</v>
      </c>
      <c r="Q261" s="273">
        <f t="shared" si="58"/>
        <v>77.46333333</v>
      </c>
      <c r="R261" s="273">
        <f t="shared" si="59"/>
        <v>81.24</v>
      </c>
    </row>
    <row r="262" ht="14.25" hidden="1" customHeight="1">
      <c r="L262" s="251"/>
      <c r="M262" s="272">
        <v>0.378</v>
      </c>
      <c r="N262" s="273">
        <f t="shared" si="56"/>
        <v>59.46666667</v>
      </c>
      <c r="O262" s="273">
        <f t="shared" ref="O262:P262" si="65">O261+0.0266666666666666</f>
        <v>66.21333333</v>
      </c>
      <c r="P262" s="273">
        <f t="shared" si="65"/>
        <v>72.91333333</v>
      </c>
      <c r="Q262" s="273">
        <f t="shared" si="58"/>
        <v>77.48666667</v>
      </c>
      <c r="R262" s="273">
        <f t="shared" si="59"/>
        <v>81.26</v>
      </c>
    </row>
    <row r="263" ht="14.25" hidden="1" customHeight="1">
      <c r="L263" s="251"/>
      <c r="M263" s="272">
        <v>0.379</v>
      </c>
      <c r="N263" s="273">
        <f t="shared" si="56"/>
        <v>59.5</v>
      </c>
      <c r="O263" s="273">
        <f t="shared" ref="O263:P263" si="66">O262+0.0266666666666666</f>
        <v>66.24</v>
      </c>
      <c r="P263" s="273">
        <f t="shared" si="66"/>
        <v>72.94</v>
      </c>
      <c r="Q263" s="273">
        <f t="shared" si="58"/>
        <v>77.51</v>
      </c>
      <c r="R263" s="273">
        <f t="shared" si="59"/>
        <v>81.28</v>
      </c>
    </row>
    <row r="264" ht="14.25" hidden="1" customHeight="1">
      <c r="L264" s="251"/>
      <c r="M264" s="272">
        <v>0.38</v>
      </c>
      <c r="N264" s="273">
        <f t="shared" si="56"/>
        <v>59.53333333</v>
      </c>
      <c r="O264" s="273">
        <f t="shared" ref="O264:P264" si="67">O263+0.0266666666666666</f>
        <v>66.26666667</v>
      </c>
      <c r="P264" s="273">
        <f t="shared" si="67"/>
        <v>72.96666667</v>
      </c>
      <c r="Q264" s="273">
        <f t="shared" si="58"/>
        <v>77.53333333</v>
      </c>
      <c r="R264" s="273">
        <f t="shared" si="59"/>
        <v>81.3</v>
      </c>
    </row>
    <row r="265" ht="14.25" hidden="1" customHeight="1">
      <c r="L265" s="251"/>
      <c r="M265" s="272">
        <v>0.381</v>
      </c>
      <c r="N265" s="273">
        <f t="shared" si="56"/>
        <v>59.56666667</v>
      </c>
      <c r="O265" s="273">
        <f t="shared" ref="O265:P265" si="68">O264+0.0266666666666666</f>
        <v>66.29333333</v>
      </c>
      <c r="P265" s="273">
        <f t="shared" si="68"/>
        <v>72.99333333</v>
      </c>
      <c r="Q265" s="273">
        <f t="shared" si="58"/>
        <v>77.55666667</v>
      </c>
      <c r="R265" s="273">
        <f t="shared" si="59"/>
        <v>81.32</v>
      </c>
    </row>
    <row r="266" ht="14.25" hidden="1" customHeight="1">
      <c r="L266" s="251"/>
      <c r="M266" s="272">
        <v>0.382</v>
      </c>
      <c r="N266" s="273">
        <f t="shared" si="56"/>
        <v>59.6</v>
      </c>
      <c r="O266" s="273">
        <f t="shared" ref="O266:P266" si="69">O265+0.0266666666666666</f>
        <v>66.32</v>
      </c>
      <c r="P266" s="273">
        <f t="shared" si="69"/>
        <v>73.02</v>
      </c>
      <c r="Q266" s="273">
        <f t="shared" si="58"/>
        <v>77.58</v>
      </c>
      <c r="R266" s="273">
        <f t="shared" si="59"/>
        <v>81.34</v>
      </c>
    </row>
    <row r="267" ht="14.25" hidden="1" customHeight="1">
      <c r="L267" s="251"/>
      <c r="M267" s="272">
        <v>0.383</v>
      </c>
      <c r="N267" s="273">
        <f t="shared" si="56"/>
        <v>59.63333333</v>
      </c>
      <c r="O267" s="273">
        <f t="shared" ref="O267:P267" si="70">O266+0.0266666666666666</f>
        <v>66.34666667</v>
      </c>
      <c r="P267" s="273">
        <f t="shared" si="70"/>
        <v>73.04666667</v>
      </c>
      <c r="Q267" s="273">
        <f t="shared" si="58"/>
        <v>77.60333333</v>
      </c>
      <c r="R267" s="273">
        <f t="shared" si="59"/>
        <v>81.36</v>
      </c>
    </row>
    <row r="268" ht="14.25" hidden="1" customHeight="1">
      <c r="L268" s="251"/>
      <c r="M268" s="272">
        <v>0.384</v>
      </c>
      <c r="N268" s="273">
        <f t="shared" si="56"/>
        <v>59.66666667</v>
      </c>
      <c r="O268" s="273">
        <f t="shared" ref="O268:P268" si="71">O267+0.0266666666666666</f>
        <v>66.37333333</v>
      </c>
      <c r="P268" s="273">
        <f t="shared" si="71"/>
        <v>73.07333333</v>
      </c>
      <c r="Q268" s="273">
        <f t="shared" si="58"/>
        <v>77.62666667</v>
      </c>
      <c r="R268" s="273">
        <f t="shared" si="59"/>
        <v>81.38</v>
      </c>
    </row>
    <row r="269" ht="14.25" hidden="1" customHeight="1">
      <c r="L269" s="251"/>
      <c r="M269" s="272">
        <v>0.385</v>
      </c>
      <c r="N269" s="273">
        <f t="shared" si="56"/>
        <v>59.7</v>
      </c>
      <c r="O269" s="273">
        <f t="shared" ref="O269:P269" si="72">O268+0.0266666666666666</f>
        <v>66.4</v>
      </c>
      <c r="P269" s="273">
        <f t="shared" si="72"/>
        <v>73.1</v>
      </c>
      <c r="Q269" s="273">
        <f t="shared" si="58"/>
        <v>77.65</v>
      </c>
      <c r="R269" s="273">
        <f t="shared" si="59"/>
        <v>81.4</v>
      </c>
    </row>
    <row r="270" ht="14.25" hidden="1" customHeight="1">
      <c r="L270" s="251"/>
      <c r="M270" s="272">
        <v>0.386</v>
      </c>
      <c r="N270" s="273">
        <f t="shared" si="56"/>
        <v>59.73333333</v>
      </c>
      <c r="O270" s="273">
        <f t="shared" ref="O270:P270" si="73">O269+0.0266666666666666</f>
        <v>66.42666667</v>
      </c>
      <c r="P270" s="273">
        <f t="shared" si="73"/>
        <v>73.12666667</v>
      </c>
      <c r="Q270" s="273">
        <f t="shared" si="58"/>
        <v>77.67333333</v>
      </c>
      <c r="R270" s="273">
        <f t="shared" si="59"/>
        <v>81.42</v>
      </c>
    </row>
    <row r="271" ht="14.25" hidden="1" customHeight="1">
      <c r="L271" s="251"/>
      <c r="M271" s="272">
        <v>0.387</v>
      </c>
      <c r="N271" s="273">
        <f t="shared" si="56"/>
        <v>59.76666667</v>
      </c>
      <c r="O271" s="273">
        <f t="shared" ref="O271:P271" si="74">O270+0.0266666666666666</f>
        <v>66.45333333</v>
      </c>
      <c r="P271" s="273">
        <f t="shared" si="74"/>
        <v>73.15333333</v>
      </c>
      <c r="Q271" s="273">
        <f t="shared" si="58"/>
        <v>77.69666667</v>
      </c>
      <c r="R271" s="273">
        <f t="shared" si="59"/>
        <v>81.44</v>
      </c>
    </row>
    <row r="272" ht="14.25" hidden="1" customHeight="1">
      <c r="L272" s="251"/>
      <c r="M272" s="272">
        <v>0.388</v>
      </c>
      <c r="N272" s="273">
        <f t="shared" si="56"/>
        <v>59.8</v>
      </c>
      <c r="O272" s="273">
        <f t="shared" ref="O272:P272" si="75">O271+0.0266666666666666</f>
        <v>66.48</v>
      </c>
      <c r="P272" s="273">
        <f t="shared" si="75"/>
        <v>73.18</v>
      </c>
      <c r="Q272" s="273">
        <f t="shared" si="58"/>
        <v>77.72</v>
      </c>
      <c r="R272" s="273">
        <f t="shared" si="59"/>
        <v>81.46</v>
      </c>
    </row>
    <row r="273" ht="14.25" hidden="1" customHeight="1">
      <c r="L273" s="251"/>
      <c r="M273" s="272">
        <v>0.389</v>
      </c>
      <c r="N273" s="273">
        <f t="shared" si="56"/>
        <v>59.83333333</v>
      </c>
      <c r="O273" s="273">
        <f t="shared" ref="O273:P273" si="76">O272+0.0266666666666666</f>
        <v>66.50666667</v>
      </c>
      <c r="P273" s="273">
        <f t="shared" si="76"/>
        <v>73.20666667</v>
      </c>
      <c r="Q273" s="273">
        <f t="shared" si="58"/>
        <v>77.74333333</v>
      </c>
      <c r="R273" s="273">
        <f t="shared" si="59"/>
        <v>81.48</v>
      </c>
    </row>
    <row r="274" ht="14.25" hidden="1" customHeight="1">
      <c r="L274" s="251"/>
      <c r="M274" s="272">
        <v>0.39</v>
      </c>
      <c r="N274" s="273">
        <f t="shared" si="56"/>
        <v>59.86666667</v>
      </c>
      <c r="O274" s="273">
        <f t="shared" ref="O274:P274" si="77">O273+0.0266666666666666</f>
        <v>66.53333333</v>
      </c>
      <c r="P274" s="273">
        <f t="shared" si="77"/>
        <v>73.23333333</v>
      </c>
      <c r="Q274" s="273">
        <f t="shared" si="58"/>
        <v>77.76666667</v>
      </c>
      <c r="R274" s="273">
        <f t="shared" si="59"/>
        <v>81.5</v>
      </c>
    </row>
    <row r="275" ht="14.25" hidden="1" customHeight="1">
      <c r="L275" s="251"/>
      <c r="M275" s="272">
        <v>0.391</v>
      </c>
      <c r="N275" s="273">
        <f t="shared" si="56"/>
        <v>59.9</v>
      </c>
      <c r="O275" s="273">
        <f t="shared" ref="O275:P275" si="78">O274+0.0266666666666666</f>
        <v>66.56</v>
      </c>
      <c r="P275" s="273">
        <f t="shared" si="78"/>
        <v>73.26</v>
      </c>
      <c r="Q275" s="273">
        <f t="shared" si="58"/>
        <v>77.79</v>
      </c>
      <c r="R275" s="273">
        <f t="shared" si="59"/>
        <v>81.52</v>
      </c>
    </row>
    <row r="276" ht="14.25" hidden="1" customHeight="1">
      <c r="L276" s="251"/>
      <c r="M276" s="272">
        <v>0.392</v>
      </c>
      <c r="N276" s="273">
        <f t="shared" si="56"/>
        <v>59.93333333</v>
      </c>
      <c r="O276" s="273">
        <f t="shared" ref="O276:P276" si="79">O275+0.0266666666666666</f>
        <v>66.58666667</v>
      </c>
      <c r="P276" s="273">
        <f t="shared" si="79"/>
        <v>73.28666667</v>
      </c>
      <c r="Q276" s="273">
        <f t="shared" si="58"/>
        <v>77.81333333</v>
      </c>
      <c r="R276" s="273">
        <f t="shared" si="59"/>
        <v>81.54</v>
      </c>
    </row>
    <row r="277" ht="14.25" hidden="1" customHeight="1">
      <c r="L277" s="251"/>
      <c r="M277" s="272">
        <v>0.393</v>
      </c>
      <c r="N277" s="273">
        <f t="shared" si="56"/>
        <v>59.96666667</v>
      </c>
      <c r="O277" s="273">
        <f t="shared" ref="O277:P277" si="80">O276+0.0266666666666666</f>
        <v>66.61333333</v>
      </c>
      <c r="P277" s="273">
        <f t="shared" si="80"/>
        <v>73.31333333</v>
      </c>
      <c r="Q277" s="273">
        <f t="shared" si="58"/>
        <v>77.83666667</v>
      </c>
      <c r="R277" s="273">
        <f t="shared" si="59"/>
        <v>81.56</v>
      </c>
    </row>
    <row r="278" ht="14.25" hidden="1" customHeight="1">
      <c r="L278" s="251"/>
      <c r="M278" s="272">
        <v>0.394</v>
      </c>
      <c r="N278" s="273">
        <f t="shared" si="56"/>
        <v>60</v>
      </c>
      <c r="O278" s="273">
        <f t="shared" ref="O278:P278" si="81">O277+0.0266666666666666</f>
        <v>66.64</v>
      </c>
      <c r="P278" s="273">
        <f t="shared" si="81"/>
        <v>73.34</v>
      </c>
      <c r="Q278" s="273">
        <f t="shared" si="58"/>
        <v>77.86</v>
      </c>
      <c r="R278" s="273">
        <f t="shared" si="59"/>
        <v>81.58</v>
      </c>
    </row>
    <row r="279" ht="14.25" hidden="1" customHeight="1">
      <c r="L279" s="251"/>
      <c r="M279" s="272">
        <v>0.395</v>
      </c>
      <c r="N279" s="273">
        <f t="shared" si="56"/>
        <v>60.03333333</v>
      </c>
      <c r="O279" s="273">
        <f t="shared" ref="O279:P279" si="82">O278+0.0266666666666666</f>
        <v>66.66666667</v>
      </c>
      <c r="P279" s="273">
        <f t="shared" si="82"/>
        <v>73.36666667</v>
      </c>
      <c r="Q279" s="273">
        <f t="shared" si="58"/>
        <v>77.88333333</v>
      </c>
      <c r="R279" s="273">
        <f t="shared" si="59"/>
        <v>81.6</v>
      </c>
    </row>
    <row r="280" ht="14.25" hidden="1" customHeight="1">
      <c r="L280" s="251"/>
      <c r="M280" s="272">
        <v>0.396</v>
      </c>
      <c r="N280" s="273">
        <f t="shared" si="56"/>
        <v>60.06666667</v>
      </c>
      <c r="O280" s="273">
        <f t="shared" ref="O280:P280" si="83">O279+0.0266666666666666</f>
        <v>66.69333333</v>
      </c>
      <c r="P280" s="273">
        <f t="shared" si="83"/>
        <v>73.39333333</v>
      </c>
      <c r="Q280" s="273">
        <f t="shared" si="58"/>
        <v>77.90666667</v>
      </c>
      <c r="R280" s="273">
        <f t="shared" si="59"/>
        <v>81.62</v>
      </c>
    </row>
    <row r="281" ht="14.25" hidden="1" customHeight="1">
      <c r="L281" s="251"/>
      <c r="M281" s="272">
        <v>0.397</v>
      </c>
      <c r="N281" s="273">
        <f t="shared" si="56"/>
        <v>60.1</v>
      </c>
      <c r="O281" s="273">
        <f t="shared" ref="O281:P281" si="84">O280+0.0266666666666666</f>
        <v>66.72</v>
      </c>
      <c r="P281" s="273">
        <f t="shared" si="84"/>
        <v>73.42</v>
      </c>
      <c r="Q281" s="273">
        <f t="shared" si="58"/>
        <v>77.93</v>
      </c>
      <c r="R281" s="273">
        <f t="shared" si="59"/>
        <v>81.64</v>
      </c>
    </row>
    <row r="282" ht="14.25" hidden="1" customHeight="1">
      <c r="L282" s="251"/>
      <c r="M282" s="272">
        <v>0.398</v>
      </c>
      <c r="N282" s="273">
        <f t="shared" si="56"/>
        <v>60.13333333</v>
      </c>
      <c r="O282" s="273">
        <f t="shared" ref="O282:P282" si="85">O281+0.0266666666666666</f>
        <v>66.74666667</v>
      </c>
      <c r="P282" s="273">
        <f t="shared" si="85"/>
        <v>73.44666667</v>
      </c>
      <c r="Q282" s="273">
        <f t="shared" si="58"/>
        <v>77.95333333</v>
      </c>
      <c r="R282" s="273">
        <f t="shared" si="59"/>
        <v>81.66</v>
      </c>
    </row>
    <row r="283" ht="14.25" hidden="1" customHeight="1">
      <c r="L283" s="251"/>
      <c r="M283" s="272">
        <v>0.399</v>
      </c>
      <c r="N283" s="273">
        <f t="shared" si="56"/>
        <v>60.16666667</v>
      </c>
      <c r="O283" s="273">
        <f t="shared" ref="O283:P283" si="86">O282+0.0266666666666666</f>
        <v>66.77333333</v>
      </c>
      <c r="P283" s="273">
        <f t="shared" si="86"/>
        <v>73.47333333</v>
      </c>
      <c r="Q283" s="273">
        <f t="shared" si="58"/>
        <v>77.97666667</v>
      </c>
      <c r="R283" s="273">
        <f t="shared" si="59"/>
        <v>81.68</v>
      </c>
    </row>
    <row r="284" ht="14.25" hidden="1" customHeight="1">
      <c r="L284" s="251"/>
      <c r="M284" s="272">
        <v>0.4</v>
      </c>
      <c r="N284" s="273">
        <v>60.2</v>
      </c>
      <c r="O284" s="273">
        <v>66.8</v>
      </c>
      <c r="P284" s="273">
        <v>73.5</v>
      </c>
      <c r="Q284" s="273">
        <v>78.0</v>
      </c>
      <c r="R284" s="273">
        <v>81.7</v>
      </c>
    </row>
    <row r="285" ht="14.25" hidden="1" customHeight="1">
      <c r="L285" s="251"/>
      <c r="M285" s="272">
        <v>0.401</v>
      </c>
      <c r="N285" s="273">
        <f t="shared" ref="N285:N433" si="87">N284+0.0253333333333333</f>
        <v>60.22533333</v>
      </c>
      <c r="O285" s="273">
        <f t="shared" ref="O285:O433" si="88">O284+0.0213333333333333</f>
        <v>66.82133333</v>
      </c>
      <c r="P285" s="273">
        <f t="shared" ref="P285:P433" si="89">P284+0.024</f>
        <v>73.524</v>
      </c>
      <c r="Q285" s="273">
        <f t="shared" ref="Q285:Q433" si="90">Q284+0.0186666666666666</f>
        <v>78.01866667</v>
      </c>
      <c r="R285" s="273">
        <f t="shared" ref="R285:R433" si="91">R284+0.0146666666666666</f>
        <v>81.71466667</v>
      </c>
    </row>
    <row r="286" ht="14.25" hidden="1" customHeight="1">
      <c r="L286" s="251"/>
      <c r="M286" s="272">
        <v>0.402</v>
      </c>
      <c r="N286" s="273">
        <f t="shared" si="87"/>
        <v>60.25066667</v>
      </c>
      <c r="O286" s="273">
        <f t="shared" si="88"/>
        <v>66.84266667</v>
      </c>
      <c r="P286" s="273">
        <f t="shared" si="89"/>
        <v>73.548</v>
      </c>
      <c r="Q286" s="273">
        <f t="shared" si="90"/>
        <v>78.03733333</v>
      </c>
      <c r="R286" s="273">
        <f t="shared" si="91"/>
        <v>81.72933333</v>
      </c>
    </row>
    <row r="287" ht="14.25" hidden="1" customHeight="1">
      <c r="L287" s="251"/>
      <c r="M287" s="272">
        <v>0.403</v>
      </c>
      <c r="N287" s="273">
        <f t="shared" si="87"/>
        <v>60.276</v>
      </c>
      <c r="O287" s="273">
        <f t="shared" si="88"/>
        <v>66.864</v>
      </c>
      <c r="P287" s="273">
        <f t="shared" si="89"/>
        <v>73.572</v>
      </c>
      <c r="Q287" s="273">
        <f t="shared" si="90"/>
        <v>78.056</v>
      </c>
      <c r="R287" s="273">
        <f t="shared" si="91"/>
        <v>81.744</v>
      </c>
    </row>
    <row r="288" ht="14.25" hidden="1" customHeight="1">
      <c r="L288" s="251"/>
      <c r="M288" s="272">
        <v>0.404</v>
      </c>
      <c r="N288" s="273">
        <f t="shared" si="87"/>
        <v>60.30133333</v>
      </c>
      <c r="O288" s="273">
        <f t="shared" si="88"/>
        <v>66.88533333</v>
      </c>
      <c r="P288" s="273">
        <f t="shared" si="89"/>
        <v>73.596</v>
      </c>
      <c r="Q288" s="273">
        <f t="shared" si="90"/>
        <v>78.07466667</v>
      </c>
      <c r="R288" s="273">
        <f t="shared" si="91"/>
        <v>81.75866667</v>
      </c>
    </row>
    <row r="289" ht="14.25" hidden="1" customHeight="1">
      <c r="L289" s="251"/>
      <c r="M289" s="272">
        <v>0.405</v>
      </c>
      <c r="N289" s="273">
        <f t="shared" si="87"/>
        <v>60.32666667</v>
      </c>
      <c r="O289" s="273">
        <f t="shared" si="88"/>
        <v>66.90666667</v>
      </c>
      <c r="P289" s="273">
        <f t="shared" si="89"/>
        <v>73.62</v>
      </c>
      <c r="Q289" s="273">
        <f t="shared" si="90"/>
        <v>78.09333333</v>
      </c>
      <c r="R289" s="273">
        <f t="shared" si="91"/>
        <v>81.77333333</v>
      </c>
    </row>
    <row r="290" ht="14.25" hidden="1" customHeight="1">
      <c r="L290" s="251"/>
      <c r="M290" s="272">
        <v>0.406</v>
      </c>
      <c r="N290" s="273">
        <f t="shared" si="87"/>
        <v>60.352</v>
      </c>
      <c r="O290" s="273">
        <f t="shared" si="88"/>
        <v>66.928</v>
      </c>
      <c r="P290" s="273">
        <f t="shared" si="89"/>
        <v>73.644</v>
      </c>
      <c r="Q290" s="273">
        <f t="shared" si="90"/>
        <v>78.112</v>
      </c>
      <c r="R290" s="273">
        <f t="shared" si="91"/>
        <v>81.788</v>
      </c>
    </row>
    <row r="291" ht="14.25" hidden="1" customHeight="1">
      <c r="L291" s="251"/>
      <c r="M291" s="272">
        <v>0.407</v>
      </c>
      <c r="N291" s="273">
        <f t="shared" si="87"/>
        <v>60.37733333</v>
      </c>
      <c r="O291" s="273">
        <f t="shared" si="88"/>
        <v>66.94933333</v>
      </c>
      <c r="P291" s="273">
        <f t="shared" si="89"/>
        <v>73.668</v>
      </c>
      <c r="Q291" s="273">
        <f t="shared" si="90"/>
        <v>78.13066667</v>
      </c>
      <c r="R291" s="273">
        <f t="shared" si="91"/>
        <v>81.80266667</v>
      </c>
    </row>
    <row r="292" ht="14.25" hidden="1" customHeight="1">
      <c r="L292" s="251"/>
      <c r="M292" s="272">
        <v>0.408</v>
      </c>
      <c r="N292" s="273">
        <f t="shared" si="87"/>
        <v>60.40266667</v>
      </c>
      <c r="O292" s="273">
        <f t="shared" si="88"/>
        <v>66.97066667</v>
      </c>
      <c r="P292" s="273">
        <f t="shared" si="89"/>
        <v>73.692</v>
      </c>
      <c r="Q292" s="273">
        <f t="shared" si="90"/>
        <v>78.14933333</v>
      </c>
      <c r="R292" s="273">
        <f t="shared" si="91"/>
        <v>81.81733333</v>
      </c>
    </row>
    <row r="293" ht="14.25" hidden="1" customHeight="1">
      <c r="L293" s="251"/>
      <c r="M293" s="272">
        <v>0.409</v>
      </c>
      <c r="N293" s="273">
        <f t="shared" si="87"/>
        <v>60.428</v>
      </c>
      <c r="O293" s="273">
        <f t="shared" si="88"/>
        <v>66.992</v>
      </c>
      <c r="P293" s="273">
        <f t="shared" si="89"/>
        <v>73.716</v>
      </c>
      <c r="Q293" s="273">
        <f t="shared" si="90"/>
        <v>78.168</v>
      </c>
      <c r="R293" s="273">
        <f t="shared" si="91"/>
        <v>81.832</v>
      </c>
    </row>
    <row r="294" ht="14.25" hidden="1" customHeight="1">
      <c r="L294" s="251"/>
      <c r="M294" s="272">
        <v>0.41</v>
      </c>
      <c r="N294" s="273">
        <f t="shared" si="87"/>
        <v>60.45333333</v>
      </c>
      <c r="O294" s="273">
        <f t="shared" si="88"/>
        <v>67.01333333</v>
      </c>
      <c r="P294" s="273">
        <f t="shared" si="89"/>
        <v>73.74</v>
      </c>
      <c r="Q294" s="273">
        <f t="shared" si="90"/>
        <v>78.18666667</v>
      </c>
      <c r="R294" s="273">
        <f t="shared" si="91"/>
        <v>81.84666667</v>
      </c>
    </row>
    <row r="295" ht="14.25" hidden="1" customHeight="1">
      <c r="L295" s="251"/>
      <c r="M295" s="272">
        <v>0.411</v>
      </c>
      <c r="N295" s="273">
        <f t="shared" si="87"/>
        <v>60.47866667</v>
      </c>
      <c r="O295" s="273">
        <f t="shared" si="88"/>
        <v>67.03466667</v>
      </c>
      <c r="P295" s="273">
        <f t="shared" si="89"/>
        <v>73.764</v>
      </c>
      <c r="Q295" s="273">
        <f t="shared" si="90"/>
        <v>78.20533333</v>
      </c>
      <c r="R295" s="273">
        <f t="shared" si="91"/>
        <v>81.86133333</v>
      </c>
    </row>
    <row r="296" ht="14.25" hidden="1" customHeight="1">
      <c r="L296" s="251"/>
      <c r="M296" s="272">
        <v>0.412</v>
      </c>
      <c r="N296" s="273">
        <f t="shared" si="87"/>
        <v>60.504</v>
      </c>
      <c r="O296" s="273">
        <f t="shared" si="88"/>
        <v>67.056</v>
      </c>
      <c r="P296" s="273">
        <f t="shared" si="89"/>
        <v>73.788</v>
      </c>
      <c r="Q296" s="273">
        <f t="shared" si="90"/>
        <v>78.224</v>
      </c>
      <c r="R296" s="273">
        <f t="shared" si="91"/>
        <v>81.876</v>
      </c>
    </row>
    <row r="297" ht="14.25" hidden="1" customHeight="1">
      <c r="L297" s="251"/>
      <c r="M297" s="272">
        <v>0.413</v>
      </c>
      <c r="N297" s="273">
        <f t="shared" si="87"/>
        <v>60.52933333</v>
      </c>
      <c r="O297" s="273">
        <f t="shared" si="88"/>
        <v>67.07733333</v>
      </c>
      <c r="P297" s="273">
        <f t="shared" si="89"/>
        <v>73.812</v>
      </c>
      <c r="Q297" s="273">
        <f t="shared" si="90"/>
        <v>78.24266667</v>
      </c>
      <c r="R297" s="273">
        <f t="shared" si="91"/>
        <v>81.89066667</v>
      </c>
    </row>
    <row r="298" ht="14.25" hidden="1" customHeight="1">
      <c r="L298" s="251"/>
      <c r="M298" s="272">
        <v>0.414</v>
      </c>
      <c r="N298" s="273">
        <f t="shared" si="87"/>
        <v>60.55466667</v>
      </c>
      <c r="O298" s="273">
        <f t="shared" si="88"/>
        <v>67.09866667</v>
      </c>
      <c r="P298" s="273">
        <f t="shared" si="89"/>
        <v>73.836</v>
      </c>
      <c r="Q298" s="273">
        <f t="shared" si="90"/>
        <v>78.26133333</v>
      </c>
      <c r="R298" s="273">
        <f t="shared" si="91"/>
        <v>81.90533333</v>
      </c>
    </row>
    <row r="299" ht="14.25" hidden="1" customHeight="1">
      <c r="L299" s="251"/>
      <c r="M299" s="272">
        <v>0.415</v>
      </c>
      <c r="N299" s="273">
        <f t="shared" si="87"/>
        <v>60.58</v>
      </c>
      <c r="O299" s="273">
        <f t="shared" si="88"/>
        <v>67.12</v>
      </c>
      <c r="P299" s="273">
        <f t="shared" si="89"/>
        <v>73.86</v>
      </c>
      <c r="Q299" s="273">
        <f t="shared" si="90"/>
        <v>78.28</v>
      </c>
      <c r="R299" s="273">
        <f t="shared" si="91"/>
        <v>81.92</v>
      </c>
    </row>
    <row r="300" ht="14.25" hidden="1" customHeight="1">
      <c r="L300" s="251"/>
      <c r="M300" s="272">
        <v>0.416</v>
      </c>
      <c r="N300" s="273">
        <f t="shared" si="87"/>
        <v>60.60533333</v>
      </c>
      <c r="O300" s="273">
        <f t="shared" si="88"/>
        <v>67.14133333</v>
      </c>
      <c r="P300" s="273">
        <f t="shared" si="89"/>
        <v>73.884</v>
      </c>
      <c r="Q300" s="273">
        <f t="shared" si="90"/>
        <v>78.29866667</v>
      </c>
      <c r="R300" s="273">
        <f t="shared" si="91"/>
        <v>81.93466667</v>
      </c>
    </row>
    <row r="301" ht="14.25" hidden="1" customHeight="1">
      <c r="L301" s="251"/>
      <c r="M301" s="272">
        <v>0.417</v>
      </c>
      <c r="N301" s="273">
        <f t="shared" si="87"/>
        <v>60.63066667</v>
      </c>
      <c r="O301" s="273">
        <f t="shared" si="88"/>
        <v>67.16266667</v>
      </c>
      <c r="P301" s="273">
        <f t="shared" si="89"/>
        <v>73.908</v>
      </c>
      <c r="Q301" s="273">
        <f t="shared" si="90"/>
        <v>78.31733333</v>
      </c>
      <c r="R301" s="273">
        <f t="shared" si="91"/>
        <v>81.94933333</v>
      </c>
    </row>
    <row r="302" ht="14.25" hidden="1" customHeight="1">
      <c r="L302" s="251"/>
      <c r="M302" s="272">
        <v>0.418</v>
      </c>
      <c r="N302" s="273">
        <f t="shared" si="87"/>
        <v>60.656</v>
      </c>
      <c r="O302" s="273">
        <f t="shared" si="88"/>
        <v>67.184</v>
      </c>
      <c r="P302" s="273">
        <f t="shared" si="89"/>
        <v>73.932</v>
      </c>
      <c r="Q302" s="273">
        <f t="shared" si="90"/>
        <v>78.336</v>
      </c>
      <c r="R302" s="273">
        <f t="shared" si="91"/>
        <v>81.964</v>
      </c>
    </row>
    <row r="303" ht="14.25" hidden="1" customHeight="1">
      <c r="L303" s="251"/>
      <c r="M303" s="272">
        <v>0.419</v>
      </c>
      <c r="N303" s="273">
        <f t="shared" si="87"/>
        <v>60.68133333</v>
      </c>
      <c r="O303" s="273">
        <f t="shared" si="88"/>
        <v>67.20533333</v>
      </c>
      <c r="P303" s="273">
        <f t="shared" si="89"/>
        <v>73.956</v>
      </c>
      <c r="Q303" s="273">
        <f t="shared" si="90"/>
        <v>78.35466667</v>
      </c>
      <c r="R303" s="273">
        <f t="shared" si="91"/>
        <v>81.97866667</v>
      </c>
    </row>
    <row r="304" ht="14.25" hidden="1" customHeight="1">
      <c r="L304" s="251"/>
      <c r="M304" s="272">
        <v>0.42</v>
      </c>
      <c r="N304" s="273">
        <f t="shared" si="87"/>
        <v>60.70666667</v>
      </c>
      <c r="O304" s="273">
        <f t="shared" si="88"/>
        <v>67.22666667</v>
      </c>
      <c r="P304" s="273">
        <f t="shared" si="89"/>
        <v>73.98</v>
      </c>
      <c r="Q304" s="273">
        <f t="shared" si="90"/>
        <v>78.37333333</v>
      </c>
      <c r="R304" s="273">
        <f t="shared" si="91"/>
        <v>81.99333333</v>
      </c>
    </row>
    <row r="305" ht="14.25" hidden="1" customHeight="1">
      <c r="L305" s="251"/>
      <c r="M305" s="272">
        <v>0.421</v>
      </c>
      <c r="N305" s="273">
        <f t="shared" si="87"/>
        <v>60.732</v>
      </c>
      <c r="O305" s="273">
        <f t="shared" si="88"/>
        <v>67.248</v>
      </c>
      <c r="P305" s="273">
        <f t="shared" si="89"/>
        <v>74.004</v>
      </c>
      <c r="Q305" s="273">
        <f t="shared" si="90"/>
        <v>78.392</v>
      </c>
      <c r="R305" s="273">
        <f t="shared" si="91"/>
        <v>82.008</v>
      </c>
    </row>
    <row r="306" ht="14.25" hidden="1" customHeight="1">
      <c r="L306" s="251"/>
      <c r="M306" s="272">
        <v>0.422</v>
      </c>
      <c r="N306" s="273">
        <f t="shared" si="87"/>
        <v>60.75733333</v>
      </c>
      <c r="O306" s="273">
        <f t="shared" si="88"/>
        <v>67.26933333</v>
      </c>
      <c r="P306" s="273">
        <f t="shared" si="89"/>
        <v>74.028</v>
      </c>
      <c r="Q306" s="273">
        <f t="shared" si="90"/>
        <v>78.41066667</v>
      </c>
      <c r="R306" s="273">
        <f t="shared" si="91"/>
        <v>82.02266667</v>
      </c>
    </row>
    <row r="307" ht="14.25" hidden="1" customHeight="1">
      <c r="L307" s="251"/>
      <c r="M307" s="272">
        <v>0.423</v>
      </c>
      <c r="N307" s="273">
        <f t="shared" si="87"/>
        <v>60.78266667</v>
      </c>
      <c r="O307" s="273">
        <f t="shared" si="88"/>
        <v>67.29066667</v>
      </c>
      <c r="P307" s="273">
        <f t="shared" si="89"/>
        <v>74.052</v>
      </c>
      <c r="Q307" s="273">
        <f t="shared" si="90"/>
        <v>78.42933333</v>
      </c>
      <c r="R307" s="273">
        <f t="shared" si="91"/>
        <v>82.03733333</v>
      </c>
    </row>
    <row r="308" ht="14.25" hidden="1" customHeight="1">
      <c r="L308" s="251"/>
      <c r="M308" s="272">
        <v>0.424</v>
      </c>
      <c r="N308" s="273">
        <f t="shared" si="87"/>
        <v>60.808</v>
      </c>
      <c r="O308" s="273">
        <f t="shared" si="88"/>
        <v>67.312</v>
      </c>
      <c r="P308" s="273">
        <f t="shared" si="89"/>
        <v>74.076</v>
      </c>
      <c r="Q308" s="273">
        <f t="shared" si="90"/>
        <v>78.448</v>
      </c>
      <c r="R308" s="273">
        <f t="shared" si="91"/>
        <v>82.052</v>
      </c>
    </row>
    <row r="309" ht="14.25" hidden="1" customHeight="1">
      <c r="L309" s="251"/>
      <c r="M309" s="272">
        <v>0.425</v>
      </c>
      <c r="N309" s="273">
        <f t="shared" si="87"/>
        <v>60.83333333</v>
      </c>
      <c r="O309" s="273">
        <f t="shared" si="88"/>
        <v>67.33333333</v>
      </c>
      <c r="P309" s="273">
        <f t="shared" si="89"/>
        <v>74.1</v>
      </c>
      <c r="Q309" s="273">
        <f t="shared" si="90"/>
        <v>78.46666667</v>
      </c>
      <c r="R309" s="273">
        <f t="shared" si="91"/>
        <v>82.06666667</v>
      </c>
    </row>
    <row r="310" ht="14.25" hidden="1" customHeight="1">
      <c r="L310" s="251"/>
      <c r="M310" s="272">
        <v>0.426</v>
      </c>
      <c r="N310" s="273">
        <f t="shared" si="87"/>
        <v>60.85866667</v>
      </c>
      <c r="O310" s="273">
        <f t="shared" si="88"/>
        <v>67.35466667</v>
      </c>
      <c r="P310" s="273">
        <f t="shared" si="89"/>
        <v>74.124</v>
      </c>
      <c r="Q310" s="273">
        <f t="shared" si="90"/>
        <v>78.48533333</v>
      </c>
      <c r="R310" s="273">
        <f t="shared" si="91"/>
        <v>82.08133333</v>
      </c>
    </row>
    <row r="311" ht="14.25" hidden="1" customHeight="1">
      <c r="L311" s="251"/>
      <c r="M311" s="272">
        <v>0.427</v>
      </c>
      <c r="N311" s="273">
        <f t="shared" si="87"/>
        <v>60.884</v>
      </c>
      <c r="O311" s="273">
        <f t="shared" si="88"/>
        <v>67.376</v>
      </c>
      <c r="P311" s="273">
        <f t="shared" si="89"/>
        <v>74.148</v>
      </c>
      <c r="Q311" s="273">
        <f t="shared" si="90"/>
        <v>78.504</v>
      </c>
      <c r="R311" s="273">
        <f t="shared" si="91"/>
        <v>82.096</v>
      </c>
    </row>
    <row r="312" ht="14.25" hidden="1" customHeight="1">
      <c r="L312" s="251"/>
      <c r="M312" s="272">
        <v>0.428</v>
      </c>
      <c r="N312" s="273">
        <f t="shared" si="87"/>
        <v>60.90933333</v>
      </c>
      <c r="O312" s="273">
        <f t="shared" si="88"/>
        <v>67.39733333</v>
      </c>
      <c r="P312" s="273">
        <f t="shared" si="89"/>
        <v>74.172</v>
      </c>
      <c r="Q312" s="273">
        <f t="shared" si="90"/>
        <v>78.52266667</v>
      </c>
      <c r="R312" s="273">
        <f t="shared" si="91"/>
        <v>82.11066667</v>
      </c>
    </row>
    <row r="313" ht="14.25" hidden="1" customHeight="1">
      <c r="L313" s="251"/>
      <c r="M313" s="272">
        <v>0.429</v>
      </c>
      <c r="N313" s="273">
        <f t="shared" si="87"/>
        <v>60.93466667</v>
      </c>
      <c r="O313" s="273">
        <f t="shared" si="88"/>
        <v>67.41866667</v>
      </c>
      <c r="P313" s="273">
        <f t="shared" si="89"/>
        <v>74.196</v>
      </c>
      <c r="Q313" s="273">
        <f t="shared" si="90"/>
        <v>78.54133333</v>
      </c>
      <c r="R313" s="273">
        <f t="shared" si="91"/>
        <v>82.12533333</v>
      </c>
    </row>
    <row r="314" ht="14.25" hidden="1" customHeight="1">
      <c r="L314" s="251"/>
      <c r="M314" s="272">
        <v>0.43</v>
      </c>
      <c r="N314" s="273">
        <f t="shared" si="87"/>
        <v>60.96</v>
      </c>
      <c r="O314" s="273">
        <f t="shared" si="88"/>
        <v>67.44</v>
      </c>
      <c r="P314" s="273">
        <f t="shared" si="89"/>
        <v>74.22</v>
      </c>
      <c r="Q314" s="273">
        <f t="shared" si="90"/>
        <v>78.56</v>
      </c>
      <c r="R314" s="273">
        <f t="shared" si="91"/>
        <v>82.14</v>
      </c>
    </row>
    <row r="315" ht="14.25" hidden="1" customHeight="1">
      <c r="L315" s="251"/>
      <c r="M315" s="272">
        <v>0.431</v>
      </c>
      <c r="N315" s="273">
        <f t="shared" si="87"/>
        <v>60.98533333</v>
      </c>
      <c r="O315" s="273">
        <f t="shared" si="88"/>
        <v>67.46133333</v>
      </c>
      <c r="P315" s="273">
        <f t="shared" si="89"/>
        <v>74.244</v>
      </c>
      <c r="Q315" s="273">
        <f t="shared" si="90"/>
        <v>78.57866667</v>
      </c>
      <c r="R315" s="273">
        <f t="shared" si="91"/>
        <v>82.15466667</v>
      </c>
    </row>
    <row r="316" ht="14.25" hidden="1" customHeight="1">
      <c r="L316" s="251"/>
      <c r="M316" s="272">
        <v>0.432</v>
      </c>
      <c r="N316" s="273">
        <f t="shared" si="87"/>
        <v>61.01066667</v>
      </c>
      <c r="O316" s="273">
        <f t="shared" si="88"/>
        <v>67.48266667</v>
      </c>
      <c r="P316" s="273">
        <f t="shared" si="89"/>
        <v>74.268</v>
      </c>
      <c r="Q316" s="273">
        <f t="shared" si="90"/>
        <v>78.59733333</v>
      </c>
      <c r="R316" s="273">
        <f t="shared" si="91"/>
        <v>82.16933333</v>
      </c>
    </row>
    <row r="317" ht="14.25" hidden="1" customHeight="1">
      <c r="L317" s="251"/>
      <c r="M317" s="272">
        <v>0.433</v>
      </c>
      <c r="N317" s="273">
        <f t="shared" si="87"/>
        <v>61.036</v>
      </c>
      <c r="O317" s="273">
        <f t="shared" si="88"/>
        <v>67.504</v>
      </c>
      <c r="P317" s="273">
        <f t="shared" si="89"/>
        <v>74.292</v>
      </c>
      <c r="Q317" s="273">
        <f t="shared" si="90"/>
        <v>78.616</v>
      </c>
      <c r="R317" s="273">
        <f t="shared" si="91"/>
        <v>82.184</v>
      </c>
    </row>
    <row r="318" ht="14.25" hidden="1" customHeight="1">
      <c r="L318" s="251"/>
      <c r="M318" s="272">
        <v>0.434</v>
      </c>
      <c r="N318" s="273">
        <f t="shared" si="87"/>
        <v>61.06133333</v>
      </c>
      <c r="O318" s="273">
        <f t="shared" si="88"/>
        <v>67.52533333</v>
      </c>
      <c r="P318" s="273">
        <f t="shared" si="89"/>
        <v>74.316</v>
      </c>
      <c r="Q318" s="273">
        <f t="shared" si="90"/>
        <v>78.63466667</v>
      </c>
      <c r="R318" s="273">
        <f t="shared" si="91"/>
        <v>82.19866667</v>
      </c>
    </row>
    <row r="319" ht="14.25" hidden="1" customHeight="1">
      <c r="L319" s="251"/>
      <c r="M319" s="272">
        <v>0.435</v>
      </c>
      <c r="N319" s="273">
        <f t="shared" si="87"/>
        <v>61.08666667</v>
      </c>
      <c r="O319" s="273">
        <f t="shared" si="88"/>
        <v>67.54666667</v>
      </c>
      <c r="P319" s="273">
        <f t="shared" si="89"/>
        <v>74.34</v>
      </c>
      <c r="Q319" s="273">
        <f t="shared" si="90"/>
        <v>78.65333333</v>
      </c>
      <c r="R319" s="273">
        <f t="shared" si="91"/>
        <v>82.21333333</v>
      </c>
    </row>
    <row r="320" ht="14.25" hidden="1" customHeight="1">
      <c r="L320" s="251"/>
      <c r="M320" s="272">
        <v>0.436</v>
      </c>
      <c r="N320" s="273">
        <f t="shared" si="87"/>
        <v>61.112</v>
      </c>
      <c r="O320" s="273">
        <f t="shared" si="88"/>
        <v>67.568</v>
      </c>
      <c r="P320" s="273">
        <f t="shared" si="89"/>
        <v>74.364</v>
      </c>
      <c r="Q320" s="273">
        <f t="shared" si="90"/>
        <v>78.672</v>
      </c>
      <c r="R320" s="273">
        <f t="shared" si="91"/>
        <v>82.228</v>
      </c>
    </row>
    <row r="321" ht="14.25" hidden="1" customHeight="1">
      <c r="L321" s="251"/>
      <c r="M321" s="272">
        <v>0.437</v>
      </c>
      <c r="N321" s="273">
        <f t="shared" si="87"/>
        <v>61.13733333</v>
      </c>
      <c r="O321" s="273">
        <f t="shared" si="88"/>
        <v>67.58933333</v>
      </c>
      <c r="P321" s="273">
        <f t="shared" si="89"/>
        <v>74.388</v>
      </c>
      <c r="Q321" s="273">
        <f t="shared" si="90"/>
        <v>78.69066667</v>
      </c>
      <c r="R321" s="273">
        <f t="shared" si="91"/>
        <v>82.24266667</v>
      </c>
    </row>
    <row r="322" ht="14.25" hidden="1" customHeight="1">
      <c r="L322" s="251"/>
      <c r="M322" s="272">
        <v>0.438</v>
      </c>
      <c r="N322" s="273">
        <f t="shared" si="87"/>
        <v>61.16266667</v>
      </c>
      <c r="O322" s="273">
        <f t="shared" si="88"/>
        <v>67.61066667</v>
      </c>
      <c r="P322" s="273">
        <f t="shared" si="89"/>
        <v>74.412</v>
      </c>
      <c r="Q322" s="273">
        <f t="shared" si="90"/>
        <v>78.70933333</v>
      </c>
      <c r="R322" s="273">
        <f t="shared" si="91"/>
        <v>82.25733333</v>
      </c>
    </row>
    <row r="323" ht="14.25" hidden="1" customHeight="1">
      <c r="L323" s="251"/>
      <c r="M323" s="272">
        <v>0.439</v>
      </c>
      <c r="N323" s="273">
        <f t="shared" si="87"/>
        <v>61.188</v>
      </c>
      <c r="O323" s="273">
        <f t="shared" si="88"/>
        <v>67.632</v>
      </c>
      <c r="P323" s="273">
        <f t="shared" si="89"/>
        <v>74.436</v>
      </c>
      <c r="Q323" s="273">
        <f t="shared" si="90"/>
        <v>78.728</v>
      </c>
      <c r="R323" s="273">
        <f t="shared" si="91"/>
        <v>82.272</v>
      </c>
    </row>
    <row r="324" ht="14.25" hidden="1" customHeight="1">
      <c r="L324" s="251"/>
      <c r="M324" s="272">
        <v>0.44</v>
      </c>
      <c r="N324" s="273">
        <f t="shared" si="87"/>
        <v>61.21333333</v>
      </c>
      <c r="O324" s="273">
        <f t="shared" si="88"/>
        <v>67.65333333</v>
      </c>
      <c r="P324" s="273">
        <f t="shared" si="89"/>
        <v>74.46</v>
      </c>
      <c r="Q324" s="273">
        <f t="shared" si="90"/>
        <v>78.74666667</v>
      </c>
      <c r="R324" s="273">
        <f t="shared" si="91"/>
        <v>82.28666667</v>
      </c>
    </row>
    <row r="325" ht="14.25" hidden="1" customHeight="1">
      <c r="L325" s="251"/>
      <c r="M325" s="272">
        <v>0.441</v>
      </c>
      <c r="N325" s="273">
        <f t="shared" si="87"/>
        <v>61.23866667</v>
      </c>
      <c r="O325" s="273">
        <f t="shared" si="88"/>
        <v>67.67466667</v>
      </c>
      <c r="P325" s="273">
        <f t="shared" si="89"/>
        <v>74.484</v>
      </c>
      <c r="Q325" s="273">
        <f t="shared" si="90"/>
        <v>78.76533333</v>
      </c>
      <c r="R325" s="273">
        <f t="shared" si="91"/>
        <v>82.30133333</v>
      </c>
    </row>
    <row r="326" ht="14.25" hidden="1" customHeight="1">
      <c r="L326" s="251"/>
      <c r="M326" s="272">
        <v>0.442</v>
      </c>
      <c r="N326" s="273">
        <f t="shared" si="87"/>
        <v>61.264</v>
      </c>
      <c r="O326" s="273">
        <f t="shared" si="88"/>
        <v>67.696</v>
      </c>
      <c r="P326" s="273">
        <f t="shared" si="89"/>
        <v>74.508</v>
      </c>
      <c r="Q326" s="273">
        <f t="shared" si="90"/>
        <v>78.784</v>
      </c>
      <c r="R326" s="273">
        <f t="shared" si="91"/>
        <v>82.316</v>
      </c>
    </row>
    <row r="327" ht="14.25" hidden="1" customHeight="1">
      <c r="L327" s="251"/>
      <c r="M327" s="272">
        <v>0.443</v>
      </c>
      <c r="N327" s="273">
        <f t="shared" si="87"/>
        <v>61.28933333</v>
      </c>
      <c r="O327" s="273">
        <f t="shared" si="88"/>
        <v>67.71733333</v>
      </c>
      <c r="P327" s="273">
        <f t="shared" si="89"/>
        <v>74.532</v>
      </c>
      <c r="Q327" s="273">
        <f t="shared" si="90"/>
        <v>78.80266667</v>
      </c>
      <c r="R327" s="273">
        <f t="shared" si="91"/>
        <v>82.33066667</v>
      </c>
    </row>
    <row r="328" ht="14.25" hidden="1" customHeight="1">
      <c r="L328" s="251"/>
      <c r="M328" s="272">
        <v>0.444</v>
      </c>
      <c r="N328" s="273">
        <f t="shared" si="87"/>
        <v>61.31466667</v>
      </c>
      <c r="O328" s="273">
        <f t="shared" si="88"/>
        <v>67.73866667</v>
      </c>
      <c r="P328" s="273">
        <f t="shared" si="89"/>
        <v>74.556</v>
      </c>
      <c r="Q328" s="273">
        <f t="shared" si="90"/>
        <v>78.82133333</v>
      </c>
      <c r="R328" s="273">
        <f t="shared" si="91"/>
        <v>82.34533333</v>
      </c>
    </row>
    <row r="329" ht="14.25" hidden="1" customHeight="1">
      <c r="L329" s="251"/>
      <c r="M329" s="272">
        <v>0.445</v>
      </c>
      <c r="N329" s="273">
        <f t="shared" si="87"/>
        <v>61.34</v>
      </c>
      <c r="O329" s="273">
        <f t="shared" si="88"/>
        <v>67.76</v>
      </c>
      <c r="P329" s="273">
        <f t="shared" si="89"/>
        <v>74.58</v>
      </c>
      <c r="Q329" s="273">
        <f t="shared" si="90"/>
        <v>78.84</v>
      </c>
      <c r="R329" s="273">
        <f t="shared" si="91"/>
        <v>82.36</v>
      </c>
    </row>
    <row r="330" ht="14.25" hidden="1" customHeight="1">
      <c r="L330" s="251"/>
      <c r="M330" s="272">
        <v>0.446</v>
      </c>
      <c r="N330" s="273">
        <f t="shared" si="87"/>
        <v>61.36533333</v>
      </c>
      <c r="O330" s="273">
        <f t="shared" si="88"/>
        <v>67.78133333</v>
      </c>
      <c r="P330" s="273">
        <f t="shared" si="89"/>
        <v>74.604</v>
      </c>
      <c r="Q330" s="273">
        <f t="shared" si="90"/>
        <v>78.85866667</v>
      </c>
      <c r="R330" s="273">
        <f t="shared" si="91"/>
        <v>82.37466667</v>
      </c>
    </row>
    <row r="331" ht="14.25" hidden="1" customHeight="1">
      <c r="L331" s="251"/>
      <c r="M331" s="272">
        <v>0.447</v>
      </c>
      <c r="N331" s="273">
        <f t="shared" si="87"/>
        <v>61.39066667</v>
      </c>
      <c r="O331" s="273">
        <f t="shared" si="88"/>
        <v>67.80266667</v>
      </c>
      <c r="P331" s="273">
        <f t="shared" si="89"/>
        <v>74.628</v>
      </c>
      <c r="Q331" s="273">
        <f t="shared" si="90"/>
        <v>78.87733333</v>
      </c>
      <c r="R331" s="273">
        <f t="shared" si="91"/>
        <v>82.38933333</v>
      </c>
    </row>
    <row r="332" ht="14.25" hidden="1" customHeight="1">
      <c r="L332" s="251"/>
      <c r="M332" s="272">
        <v>0.448</v>
      </c>
      <c r="N332" s="273">
        <f t="shared" si="87"/>
        <v>61.416</v>
      </c>
      <c r="O332" s="273">
        <f t="shared" si="88"/>
        <v>67.824</v>
      </c>
      <c r="P332" s="273">
        <f t="shared" si="89"/>
        <v>74.652</v>
      </c>
      <c r="Q332" s="273">
        <f t="shared" si="90"/>
        <v>78.896</v>
      </c>
      <c r="R332" s="273">
        <f t="shared" si="91"/>
        <v>82.404</v>
      </c>
    </row>
    <row r="333" ht="14.25" hidden="1" customHeight="1">
      <c r="L333" s="251"/>
      <c r="M333" s="272">
        <v>0.449</v>
      </c>
      <c r="N333" s="273">
        <f t="shared" si="87"/>
        <v>61.44133333</v>
      </c>
      <c r="O333" s="273">
        <f t="shared" si="88"/>
        <v>67.84533333</v>
      </c>
      <c r="P333" s="273">
        <f t="shared" si="89"/>
        <v>74.676</v>
      </c>
      <c r="Q333" s="273">
        <f t="shared" si="90"/>
        <v>78.91466667</v>
      </c>
      <c r="R333" s="273">
        <f t="shared" si="91"/>
        <v>82.41866667</v>
      </c>
    </row>
    <row r="334" ht="14.25" hidden="1" customHeight="1">
      <c r="L334" s="251"/>
      <c r="M334" s="272">
        <v>0.45</v>
      </c>
      <c r="N334" s="273">
        <f t="shared" si="87"/>
        <v>61.46666667</v>
      </c>
      <c r="O334" s="273">
        <f t="shared" si="88"/>
        <v>67.86666667</v>
      </c>
      <c r="P334" s="273">
        <f t="shared" si="89"/>
        <v>74.7</v>
      </c>
      <c r="Q334" s="273">
        <f t="shared" si="90"/>
        <v>78.93333333</v>
      </c>
      <c r="R334" s="273">
        <f t="shared" si="91"/>
        <v>82.43333333</v>
      </c>
    </row>
    <row r="335" ht="14.25" hidden="1" customHeight="1">
      <c r="L335" s="251"/>
      <c r="M335" s="272">
        <v>0.451</v>
      </c>
      <c r="N335" s="273">
        <f t="shared" si="87"/>
        <v>61.492</v>
      </c>
      <c r="O335" s="273">
        <f t="shared" si="88"/>
        <v>67.888</v>
      </c>
      <c r="P335" s="273">
        <f t="shared" si="89"/>
        <v>74.724</v>
      </c>
      <c r="Q335" s="273">
        <f t="shared" si="90"/>
        <v>78.952</v>
      </c>
      <c r="R335" s="273">
        <f t="shared" si="91"/>
        <v>82.448</v>
      </c>
    </row>
    <row r="336" ht="14.25" hidden="1" customHeight="1">
      <c r="L336" s="251"/>
      <c r="M336" s="272">
        <v>0.452</v>
      </c>
      <c r="N336" s="273">
        <f t="shared" si="87"/>
        <v>61.51733333</v>
      </c>
      <c r="O336" s="273">
        <f t="shared" si="88"/>
        <v>67.90933333</v>
      </c>
      <c r="P336" s="273">
        <f t="shared" si="89"/>
        <v>74.748</v>
      </c>
      <c r="Q336" s="273">
        <f t="shared" si="90"/>
        <v>78.97066667</v>
      </c>
      <c r="R336" s="273">
        <f t="shared" si="91"/>
        <v>82.46266667</v>
      </c>
    </row>
    <row r="337" ht="14.25" hidden="1" customHeight="1">
      <c r="L337" s="251"/>
      <c r="M337" s="272">
        <v>0.453</v>
      </c>
      <c r="N337" s="273">
        <f t="shared" si="87"/>
        <v>61.54266667</v>
      </c>
      <c r="O337" s="273">
        <f t="shared" si="88"/>
        <v>67.93066667</v>
      </c>
      <c r="P337" s="273">
        <f t="shared" si="89"/>
        <v>74.772</v>
      </c>
      <c r="Q337" s="273">
        <f t="shared" si="90"/>
        <v>78.98933333</v>
      </c>
      <c r="R337" s="273">
        <f t="shared" si="91"/>
        <v>82.47733333</v>
      </c>
    </row>
    <row r="338" ht="14.25" hidden="1" customHeight="1">
      <c r="L338" s="251"/>
      <c r="M338" s="272">
        <v>0.454</v>
      </c>
      <c r="N338" s="273">
        <f t="shared" si="87"/>
        <v>61.568</v>
      </c>
      <c r="O338" s="273">
        <f t="shared" si="88"/>
        <v>67.952</v>
      </c>
      <c r="P338" s="273">
        <f t="shared" si="89"/>
        <v>74.796</v>
      </c>
      <c r="Q338" s="273">
        <f t="shared" si="90"/>
        <v>79.008</v>
      </c>
      <c r="R338" s="273">
        <f t="shared" si="91"/>
        <v>82.492</v>
      </c>
    </row>
    <row r="339" ht="14.25" hidden="1" customHeight="1">
      <c r="L339" s="251"/>
      <c r="M339" s="272">
        <v>0.455</v>
      </c>
      <c r="N339" s="273">
        <f t="shared" si="87"/>
        <v>61.59333333</v>
      </c>
      <c r="O339" s="273">
        <f t="shared" si="88"/>
        <v>67.97333333</v>
      </c>
      <c r="P339" s="273">
        <f t="shared" si="89"/>
        <v>74.82</v>
      </c>
      <c r="Q339" s="273">
        <f t="shared" si="90"/>
        <v>79.02666667</v>
      </c>
      <c r="R339" s="273">
        <f t="shared" si="91"/>
        <v>82.50666667</v>
      </c>
    </row>
    <row r="340" ht="14.25" hidden="1" customHeight="1">
      <c r="L340" s="251"/>
      <c r="M340" s="272">
        <v>0.456</v>
      </c>
      <c r="N340" s="273">
        <f t="shared" si="87"/>
        <v>61.61866667</v>
      </c>
      <c r="O340" s="273">
        <f t="shared" si="88"/>
        <v>67.99466667</v>
      </c>
      <c r="P340" s="273">
        <f t="shared" si="89"/>
        <v>74.844</v>
      </c>
      <c r="Q340" s="273">
        <f t="shared" si="90"/>
        <v>79.04533333</v>
      </c>
      <c r="R340" s="273">
        <f t="shared" si="91"/>
        <v>82.52133333</v>
      </c>
    </row>
    <row r="341" ht="14.25" hidden="1" customHeight="1">
      <c r="L341" s="251"/>
      <c r="M341" s="272">
        <v>0.457</v>
      </c>
      <c r="N341" s="273">
        <f t="shared" si="87"/>
        <v>61.644</v>
      </c>
      <c r="O341" s="273">
        <f t="shared" si="88"/>
        <v>68.016</v>
      </c>
      <c r="P341" s="273">
        <f t="shared" si="89"/>
        <v>74.868</v>
      </c>
      <c r="Q341" s="273">
        <f t="shared" si="90"/>
        <v>79.064</v>
      </c>
      <c r="R341" s="273">
        <f t="shared" si="91"/>
        <v>82.536</v>
      </c>
    </row>
    <row r="342" ht="14.25" hidden="1" customHeight="1">
      <c r="L342" s="251"/>
      <c r="M342" s="272">
        <v>0.458</v>
      </c>
      <c r="N342" s="273">
        <f t="shared" si="87"/>
        <v>61.66933333</v>
      </c>
      <c r="O342" s="273">
        <f t="shared" si="88"/>
        <v>68.03733333</v>
      </c>
      <c r="P342" s="273">
        <f t="shared" si="89"/>
        <v>74.892</v>
      </c>
      <c r="Q342" s="273">
        <f t="shared" si="90"/>
        <v>79.08266667</v>
      </c>
      <c r="R342" s="273">
        <f t="shared" si="91"/>
        <v>82.55066667</v>
      </c>
    </row>
    <row r="343" ht="14.25" hidden="1" customHeight="1">
      <c r="L343" s="251"/>
      <c r="M343" s="272">
        <v>0.459</v>
      </c>
      <c r="N343" s="273">
        <f t="shared" si="87"/>
        <v>61.69466667</v>
      </c>
      <c r="O343" s="273">
        <f t="shared" si="88"/>
        <v>68.05866667</v>
      </c>
      <c r="P343" s="273">
        <f t="shared" si="89"/>
        <v>74.916</v>
      </c>
      <c r="Q343" s="273">
        <f t="shared" si="90"/>
        <v>79.10133333</v>
      </c>
      <c r="R343" s="273">
        <f t="shared" si="91"/>
        <v>82.56533333</v>
      </c>
    </row>
    <row r="344" ht="14.25" hidden="1" customHeight="1">
      <c r="L344" s="251"/>
      <c r="M344" s="272">
        <v>0.46</v>
      </c>
      <c r="N344" s="273">
        <f t="shared" si="87"/>
        <v>61.72</v>
      </c>
      <c r="O344" s="273">
        <f t="shared" si="88"/>
        <v>68.08</v>
      </c>
      <c r="P344" s="273">
        <f t="shared" si="89"/>
        <v>74.94</v>
      </c>
      <c r="Q344" s="273">
        <f t="shared" si="90"/>
        <v>79.12</v>
      </c>
      <c r="R344" s="273">
        <f t="shared" si="91"/>
        <v>82.58</v>
      </c>
    </row>
    <row r="345" ht="14.25" hidden="1" customHeight="1">
      <c r="L345" s="251"/>
      <c r="M345" s="272">
        <v>0.461</v>
      </c>
      <c r="N345" s="273">
        <f t="shared" si="87"/>
        <v>61.74533333</v>
      </c>
      <c r="O345" s="273">
        <f t="shared" si="88"/>
        <v>68.10133333</v>
      </c>
      <c r="P345" s="273">
        <f t="shared" si="89"/>
        <v>74.964</v>
      </c>
      <c r="Q345" s="273">
        <f t="shared" si="90"/>
        <v>79.13866667</v>
      </c>
      <c r="R345" s="273">
        <f t="shared" si="91"/>
        <v>82.59466667</v>
      </c>
    </row>
    <row r="346" ht="14.25" hidden="1" customHeight="1">
      <c r="L346" s="251"/>
      <c r="M346" s="272">
        <v>0.462</v>
      </c>
      <c r="N346" s="273">
        <f t="shared" si="87"/>
        <v>61.77066667</v>
      </c>
      <c r="O346" s="273">
        <f t="shared" si="88"/>
        <v>68.12266667</v>
      </c>
      <c r="P346" s="273">
        <f t="shared" si="89"/>
        <v>74.988</v>
      </c>
      <c r="Q346" s="273">
        <f t="shared" si="90"/>
        <v>79.15733333</v>
      </c>
      <c r="R346" s="273">
        <f t="shared" si="91"/>
        <v>82.60933333</v>
      </c>
    </row>
    <row r="347" ht="14.25" hidden="1" customHeight="1">
      <c r="L347" s="251"/>
      <c r="M347" s="272">
        <v>0.463</v>
      </c>
      <c r="N347" s="273">
        <f t="shared" si="87"/>
        <v>61.796</v>
      </c>
      <c r="O347" s="273">
        <f t="shared" si="88"/>
        <v>68.144</v>
      </c>
      <c r="P347" s="273">
        <f t="shared" si="89"/>
        <v>75.012</v>
      </c>
      <c r="Q347" s="273">
        <f t="shared" si="90"/>
        <v>79.176</v>
      </c>
      <c r="R347" s="273">
        <f t="shared" si="91"/>
        <v>82.624</v>
      </c>
    </row>
    <row r="348" ht="14.25" hidden="1" customHeight="1">
      <c r="L348" s="251"/>
      <c r="M348" s="272">
        <v>0.464</v>
      </c>
      <c r="N348" s="273">
        <f t="shared" si="87"/>
        <v>61.82133333</v>
      </c>
      <c r="O348" s="273">
        <f t="shared" si="88"/>
        <v>68.16533333</v>
      </c>
      <c r="P348" s="273">
        <f t="shared" si="89"/>
        <v>75.036</v>
      </c>
      <c r="Q348" s="273">
        <f t="shared" si="90"/>
        <v>79.19466667</v>
      </c>
      <c r="R348" s="273">
        <f t="shared" si="91"/>
        <v>82.63866667</v>
      </c>
    </row>
    <row r="349" ht="14.25" hidden="1" customHeight="1">
      <c r="L349" s="251"/>
      <c r="M349" s="272">
        <v>0.465</v>
      </c>
      <c r="N349" s="273">
        <f t="shared" si="87"/>
        <v>61.84666667</v>
      </c>
      <c r="O349" s="273">
        <f t="shared" si="88"/>
        <v>68.18666667</v>
      </c>
      <c r="P349" s="273">
        <f t="shared" si="89"/>
        <v>75.06</v>
      </c>
      <c r="Q349" s="273">
        <f t="shared" si="90"/>
        <v>79.21333333</v>
      </c>
      <c r="R349" s="273">
        <f t="shared" si="91"/>
        <v>82.65333333</v>
      </c>
    </row>
    <row r="350" ht="14.25" hidden="1" customHeight="1">
      <c r="L350" s="251"/>
      <c r="M350" s="272">
        <v>0.466</v>
      </c>
      <c r="N350" s="273">
        <f t="shared" si="87"/>
        <v>61.872</v>
      </c>
      <c r="O350" s="273">
        <f t="shared" si="88"/>
        <v>68.208</v>
      </c>
      <c r="P350" s="273">
        <f t="shared" si="89"/>
        <v>75.084</v>
      </c>
      <c r="Q350" s="273">
        <f t="shared" si="90"/>
        <v>79.232</v>
      </c>
      <c r="R350" s="273">
        <f t="shared" si="91"/>
        <v>82.668</v>
      </c>
    </row>
    <row r="351" ht="14.25" hidden="1" customHeight="1">
      <c r="L351" s="251"/>
      <c r="M351" s="272">
        <v>0.467</v>
      </c>
      <c r="N351" s="273">
        <f t="shared" si="87"/>
        <v>61.89733333</v>
      </c>
      <c r="O351" s="273">
        <f t="shared" si="88"/>
        <v>68.22933333</v>
      </c>
      <c r="P351" s="273">
        <f t="shared" si="89"/>
        <v>75.108</v>
      </c>
      <c r="Q351" s="273">
        <f t="shared" si="90"/>
        <v>79.25066667</v>
      </c>
      <c r="R351" s="273">
        <f t="shared" si="91"/>
        <v>82.68266667</v>
      </c>
    </row>
    <row r="352" ht="14.25" hidden="1" customHeight="1">
      <c r="L352" s="251"/>
      <c r="M352" s="272">
        <v>0.468</v>
      </c>
      <c r="N352" s="273">
        <f t="shared" si="87"/>
        <v>61.92266667</v>
      </c>
      <c r="O352" s="273">
        <f t="shared" si="88"/>
        <v>68.25066667</v>
      </c>
      <c r="P352" s="273">
        <f t="shared" si="89"/>
        <v>75.132</v>
      </c>
      <c r="Q352" s="273">
        <f t="shared" si="90"/>
        <v>79.26933333</v>
      </c>
      <c r="R352" s="273">
        <f t="shared" si="91"/>
        <v>82.69733333</v>
      </c>
    </row>
    <row r="353" ht="14.25" hidden="1" customHeight="1">
      <c r="L353" s="251"/>
      <c r="M353" s="272">
        <v>0.469</v>
      </c>
      <c r="N353" s="273">
        <f t="shared" si="87"/>
        <v>61.948</v>
      </c>
      <c r="O353" s="273">
        <f t="shared" si="88"/>
        <v>68.272</v>
      </c>
      <c r="P353" s="273">
        <f t="shared" si="89"/>
        <v>75.156</v>
      </c>
      <c r="Q353" s="273">
        <f t="shared" si="90"/>
        <v>79.288</v>
      </c>
      <c r="R353" s="273">
        <f t="shared" si="91"/>
        <v>82.712</v>
      </c>
    </row>
    <row r="354" ht="14.25" hidden="1" customHeight="1">
      <c r="L354" s="251"/>
      <c r="M354" s="272">
        <v>0.47</v>
      </c>
      <c r="N354" s="273">
        <f t="shared" si="87"/>
        <v>61.97333333</v>
      </c>
      <c r="O354" s="273">
        <f t="shared" si="88"/>
        <v>68.29333333</v>
      </c>
      <c r="P354" s="273">
        <f t="shared" si="89"/>
        <v>75.18</v>
      </c>
      <c r="Q354" s="273">
        <f t="shared" si="90"/>
        <v>79.30666667</v>
      </c>
      <c r="R354" s="273">
        <f t="shared" si="91"/>
        <v>82.72666667</v>
      </c>
    </row>
    <row r="355" ht="14.25" hidden="1" customHeight="1">
      <c r="L355" s="251"/>
      <c r="M355" s="272">
        <v>0.471</v>
      </c>
      <c r="N355" s="273">
        <f t="shared" si="87"/>
        <v>61.99866667</v>
      </c>
      <c r="O355" s="273">
        <f t="shared" si="88"/>
        <v>68.31466667</v>
      </c>
      <c r="P355" s="273">
        <f t="shared" si="89"/>
        <v>75.204</v>
      </c>
      <c r="Q355" s="273">
        <f t="shared" si="90"/>
        <v>79.32533333</v>
      </c>
      <c r="R355" s="273">
        <f t="shared" si="91"/>
        <v>82.74133333</v>
      </c>
    </row>
    <row r="356" ht="14.25" hidden="1" customHeight="1">
      <c r="L356" s="251"/>
      <c r="M356" s="272">
        <v>0.472</v>
      </c>
      <c r="N356" s="273">
        <f t="shared" si="87"/>
        <v>62.024</v>
      </c>
      <c r="O356" s="273">
        <f t="shared" si="88"/>
        <v>68.336</v>
      </c>
      <c r="P356" s="273">
        <f t="shared" si="89"/>
        <v>75.228</v>
      </c>
      <c r="Q356" s="273">
        <f t="shared" si="90"/>
        <v>79.344</v>
      </c>
      <c r="R356" s="273">
        <f t="shared" si="91"/>
        <v>82.756</v>
      </c>
    </row>
    <row r="357" ht="14.25" hidden="1" customHeight="1">
      <c r="L357" s="251"/>
      <c r="M357" s="272">
        <v>0.473</v>
      </c>
      <c r="N357" s="273">
        <f t="shared" si="87"/>
        <v>62.04933333</v>
      </c>
      <c r="O357" s="273">
        <f t="shared" si="88"/>
        <v>68.35733333</v>
      </c>
      <c r="P357" s="273">
        <f t="shared" si="89"/>
        <v>75.252</v>
      </c>
      <c r="Q357" s="273">
        <f t="shared" si="90"/>
        <v>79.36266667</v>
      </c>
      <c r="R357" s="273">
        <f t="shared" si="91"/>
        <v>82.77066667</v>
      </c>
    </row>
    <row r="358" ht="14.25" hidden="1" customHeight="1">
      <c r="L358" s="251"/>
      <c r="M358" s="272">
        <v>0.474</v>
      </c>
      <c r="N358" s="273">
        <f t="shared" si="87"/>
        <v>62.07466667</v>
      </c>
      <c r="O358" s="273">
        <f t="shared" si="88"/>
        <v>68.37866667</v>
      </c>
      <c r="P358" s="273">
        <f t="shared" si="89"/>
        <v>75.276</v>
      </c>
      <c r="Q358" s="273">
        <f t="shared" si="90"/>
        <v>79.38133333</v>
      </c>
      <c r="R358" s="273">
        <f t="shared" si="91"/>
        <v>82.78533333</v>
      </c>
    </row>
    <row r="359" ht="14.25" hidden="1" customHeight="1">
      <c r="L359" s="251"/>
      <c r="M359" s="272">
        <v>0.475</v>
      </c>
      <c r="N359" s="273">
        <f t="shared" si="87"/>
        <v>62.1</v>
      </c>
      <c r="O359" s="273">
        <f t="shared" si="88"/>
        <v>68.4</v>
      </c>
      <c r="P359" s="273">
        <f t="shared" si="89"/>
        <v>75.3</v>
      </c>
      <c r="Q359" s="273">
        <f t="shared" si="90"/>
        <v>79.4</v>
      </c>
      <c r="R359" s="273">
        <f t="shared" si="91"/>
        <v>82.8</v>
      </c>
    </row>
    <row r="360" ht="14.25" hidden="1" customHeight="1">
      <c r="L360" s="251"/>
      <c r="M360" s="272">
        <v>0.476</v>
      </c>
      <c r="N360" s="273">
        <f t="shared" si="87"/>
        <v>62.12533333</v>
      </c>
      <c r="O360" s="273">
        <f t="shared" si="88"/>
        <v>68.42133333</v>
      </c>
      <c r="P360" s="273">
        <f t="shared" si="89"/>
        <v>75.324</v>
      </c>
      <c r="Q360" s="273">
        <f t="shared" si="90"/>
        <v>79.41866667</v>
      </c>
      <c r="R360" s="273">
        <f t="shared" si="91"/>
        <v>82.81466667</v>
      </c>
    </row>
    <row r="361" ht="14.25" hidden="1" customHeight="1">
      <c r="L361" s="251"/>
      <c r="M361" s="272">
        <v>0.477</v>
      </c>
      <c r="N361" s="273">
        <f t="shared" si="87"/>
        <v>62.15066667</v>
      </c>
      <c r="O361" s="273">
        <f t="shared" si="88"/>
        <v>68.44266667</v>
      </c>
      <c r="P361" s="273">
        <f t="shared" si="89"/>
        <v>75.348</v>
      </c>
      <c r="Q361" s="273">
        <f t="shared" si="90"/>
        <v>79.43733333</v>
      </c>
      <c r="R361" s="273">
        <f t="shared" si="91"/>
        <v>82.82933333</v>
      </c>
    </row>
    <row r="362" ht="14.25" hidden="1" customHeight="1">
      <c r="L362" s="251"/>
      <c r="M362" s="272">
        <v>0.478</v>
      </c>
      <c r="N362" s="273">
        <f t="shared" si="87"/>
        <v>62.176</v>
      </c>
      <c r="O362" s="273">
        <f t="shared" si="88"/>
        <v>68.464</v>
      </c>
      <c r="P362" s="273">
        <f t="shared" si="89"/>
        <v>75.372</v>
      </c>
      <c r="Q362" s="273">
        <f t="shared" si="90"/>
        <v>79.456</v>
      </c>
      <c r="R362" s="273">
        <f t="shared" si="91"/>
        <v>82.844</v>
      </c>
    </row>
    <row r="363" ht="14.25" hidden="1" customHeight="1">
      <c r="L363" s="251"/>
      <c r="M363" s="272">
        <v>0.479</v>
      </c>
      <c r="N363" s="273">
        <f t="shared" si="87"/>
        <v>62.20133333</v>
      </c>
      <c r="O363" s="273">
        <f t="shared" si="88"/>
        <v>68.48533333</v>
      </c>
      <c r="P363" s="273">
        <f t="shared" si="89"/>
        <v>75.396</v>
      </c>
      <c r="Q363" s="273">
        <f t="shared" si="90"/>
        <v>79.47466667</v>
      </c>
      <c r="R363" s="273">
        <f t="shared" si="91"/>
        <v>82.85866667</v>
      </c>
    </row>
    <row r="364" ht="14.25" hidden="1" customHeight="1">
      <c r="L364" s="251"/>
      <c r="M364" s="272">
        <v>0.48</v>
      </c>
      <c r="N364" s="273">
        <f t="shared" si="87"/>
        <v>62.22666667</v>
      </c>
      <c r="O364" s="273">
        <f t="shared" si="88"/>
        <v>68.50666667</v>
      </c>
      <c r="P364" s="273">
        <f t="shared" si="89"/>
        <v>75.42</v>
      </c>
      <c r="Q364" s="273">
        <f t="shared" si="90"/>
        <v>79.49333333</v>
      </c>
      <c r="R364" s="273">
        <f t="shared" si="91"/>
        <v>82.87333333</v>
      </c>
    </row>
    <row r="365" ht="14.25" hidden="1" customHeight="1">
      <c r="L365" s="251"/>
      <c r="M365" s="272">
        <v>0.481</v>
      </c>
      <c r="N365" s="273">
        <f t="shared" si="87"/>
        <v>62.252</v>
      </c>
      <c r="O365" s="273">
        <f t="shared" si="88"/>
        <v>68.528</v>
      </c>
      <c r="P365" s="273">
        <f t="shared" si="89"/>
        <v>75.444</v>
      </c>
      <c r="Q365" s="273">
        <f t="shared" si="90"/>
        <v>79.512</v>
      </c>
      <c r="R365" s="273">
        <f t="shared" si="91"/>
        <v>82.888</v>
      </c>
    </row>
    <row r="366" ht="14.25" hidden="1" customHeight="1">
      <c r="L366" s="251"/>
      <c r="M366" s="272">
        <v>0.482</v>
      </c>
      <c r="N366" s="273">
        <f t="shared" si="87"/>
        <v>62.27733333</v>
      </c>
      <c r="O366" s="273">
        <f t="shared" si="88"/>
        <v>68.54933333</v>
      </c>
      <c r="P366" s="273">
        <f t="shared" si="89"/>
        <v>75.468</v>
      </c>
      <c r="Q366" s="273">
        <f t="shared" si="90"/>
        <v>79.53066667</v>
      </c>
      <c r="R366" s="273">
        <f t="shared" si="91"/>
        <v>82.90266667</v>
      </c>
    </row>
    <row r="367" ht="14.25" hidden="1" customHeight="1">
      <c r="L367" s="251"/>
      <c r="M367" s="272">
        <v>0.483</v>
      </c>
      <c r="N367" s="273">
        <f t="shared" si="87"/>
        <v>62.30266667</v>
      </c>
      <c r="O367" s="273">
        <f t="shared" si="88"/>
        <v>68.57066667</v>
      </c>
      <c r="P367" s="273">
        <f t="shared" si="89"/>
        <v>75.492</v>
      </c>
      <c r="Q367" s="273">
        <f t="shared" si="90"/>
        <v>79.54933333</v>
      </c>
      <c r="R367" s="273">
        <f t="shared" si="91"/>
        <v>82.91733333</v>
      </c>
    </row>
    <row r="368" ht="14.25" hidden="1" customHeight="1">
      <c r="L368" s="251"/>
      <c r="M368" s="272">
        <v>0.484</v>
      </c>
      <c r="N368" s="273">
        <f t="shared" si="87"/>
        <v>62.328</v>
      </c>
      <c r="O368" s="273">
        <f t="shared" si="88"/>
        <v>68.592</v>
      </c>
      <c r="P368" s="273">
        <f t="shared" si="89"/>
        <v>75.516</v>
      </c>
      <c r="Q368" s="273">
        <f t="shared" si="90"/>
        <v>79.568</v>
      </c>
      <c r="R368" s="273">
        <f t="shared" si="91"/>
        <v>82.932</v>
      </c>
    </row>
    <row r="369" ht="14.25" hidden="1" customHeight="1">
      <c r="L369" s="251"/>
      <c r="M369" s="272">
        <v>0.485</v>
      </c>
      <c r="N369" s="273">
        <f t="shared" si="87"/>
        <v>62.35333333</v>
      </c>
      <c r="O369" s="273">
        <f t="shared" si="88"/>
        <v>68.61333333</v>
      </c>
      <c r="P369" s="273">
        <f t="shared" si="89"/>
        <v>75.54</v>
      </c>
      <c r="Q369" s="273">
        <f t="shared" si="90"/>
        <v>79.58666667</v>
      </c>
      <c r="R369" s="273">
        <f t="shared" si="91"/>
        <v>82.94666667</v>
      </c>
    </row>
    <row r="370" ht="14.25" hidden="1" customHeight="1">
      <c r="L370" s="251"/>
      <c r="M370" s="272">
        <v>0.486</v>
      </c>
      <c r="N370" s="273">
        <f t="shared" si="87"/>
        <v>62.37866667</v>
      </c>
      <c r="O370" s="273">
        <f t="shared" si="88"/>
        <v>68.63466667</v>
      </c>
      <c r="P370" s="273">
        <f t="shared" si="89"/>
        <v>75.564</v>
      </c>
      <c r="Q370" s="273">
        <f t="shared" si="90"/>
        <v>79.60533333</v>
      </c>
      <c r="R370" s="273">
        <f t="shared" si="91"/>
        <v>82.96133333</v>
      </c>
    </row>
    <row r="371" ht="14.25" hidden="1" customHeight="1">
      <c r="L371" s="251"/>
      <c r="M371" s="272">
        <v>0.487</v>
      </c>
      <c r="N371" s="273">
        <f t="shared" si="87"/>
        <v>62.404</v>
      </c>
      <c r="O371" s="273">
        <f t="shared" si="88"/>
        <v>68.656</v>
      </c>
      <c r="P371" s="273">
        <f t="shared" si="89"/>
        <v>75.588</v>
      </c>
      <c r="Q371" s="273">
        <f t="shared" si="90"/>
        <v>79.624</v>
      </c>
      <c r="R371" s="273">
        <f t="shared" si="91"/>
        <v>82.976</v>
      </c>
    </row>
    <row r="372" ht="14.25" hidden="1" customHeight="1">
      <c r="L372" s="251"/>
      <c r="M372" s="272">
        <v>0.488</v>
      </c>
      <c r="N372" s="273">
        <f t="shared" si="87"/>
        <v>62.42933333</v>
      </c>
      <c r="O372" s="273">
        <f t="shared" si="88"/>
        <v>68.67733333</v>
      </c>
      <c r="P372" s="273">
        <f t="shared" si="89"/>
        <v>75.612</v>
      </c>
      <c r="Q372" s="273">
        <f t="shared" si="90"/>
        <v>79.64266667</v>
      </c>
      <c r="R372" s="273">
        <f t="shared" si="91"/>
        <v>82.99066667</v>
      </c>
    </row>
    <row r="373" ht="14.25" hidden="1" customHeight="1">
      <c r="L373" s="251"/>
      <c r="M373" s="272">
        <v>0.489</v>
      </c>
      <c r="N373" s="273">
        <f t="shared" si="87"/>
        <v>62.45466667</v>
      </c>
      <c r="O373" s="273">
        <f t="shared" si="88"/>
        <v>68.69866667</v>
      </c>
      <c r="P373" s="273">
        <f t="shared" si="89"/>
        <v>75.636</v>
      </c>
      <c r="Q373" s="273">
        <f t="shared" si="90"/>
        <v>79.66133333</v>
      </c>
      <c r="R373" s="273">
        <f t="shared" si="91"/>
        <v>83.00533333</v>
      </c>
    </row>
    <row r="374" ht="14.25" hidden="1" customHeight="1">
      <c r="L374" s="251"/>
      <c r="M374" s="272">
        <v>0.49</v>
      </c>
      <c r="N374" s="273">
        <f t="shared" si="87"/>
        <v>62.48</v>
      </c>
      <c r="O374" s="273">
        <f t="shared" si="88"/>
        <v>68.72</v>
      </c>
      <c r="P374" s="273">
        <f t="shared" si="89"/>
        <v>75.66</v>
      </c>
      <c r="Q374" s="273">
        <f t="shared" si="90"/>
        <v>79.68</v>
      </c>
      <c r="R374" s="273">
        <f t="shared" si="91"/>
        <v>83.02</v>
      </c>
    </row>
    <row r="375" ht="14.25" hidden="1" customHeight="1">
      <c r="L375" s="251"/>
      <c r="M375" s="272">
        <v>0.491</v>
      </c>
      <c r="N375" s="273">
        <f t="shared" si="87"/>
        <v>62.50533333</v>
      </c>
      <c r="O375" s="273">
        <f t="shared" si="88"/>
        <v>68.74133333</v>
      </c>
      <c r="P375" s="273">
        <f t="shared" si="89"/>
        <v>75.684</v>
      </c>
      <c r="Q375" s="273">
        <f t="shared" si="90"/>
        <v>79.69866667</v>
      </c>
      <c r="R375" s="273">
        <f t="shared" si="91"/>
        <v>83.03466667</v>
      </c>
    </row>
    <row r="376" ht="14.25" hidden="1" customHeight="1">
      <c r="L376" s="251"/>
      <c r="M376" s="272">
        <v>0.492</v>
      </c>
      <c r="N376" s="273">
        <f t="shared" si="87"/>
        <v>62.53066667</v>
      </c>
      <c r="O376" s="273">
        <f t="shared" si="88"/>
        <v>68.76266667</v>
      </c>
      <c r="P376" s="273">
        <f t="shared" si="89"/>
        <v>75.708</v>
      </c>
      <c r="Q376" s="273">
        <f t="shared" si="90"/>
        <v>79.71733333</v>
      </c>
      <c r="R376" s="273">
        <f t="shared" si="91"/>
        <v>83.04933333</v>
      </c>
    </row>
    <row r="377" ht="14.25" hidden="1" customHeight="1">
      <c r="L377" s="251"/>
      <c r="M377" s="272">
        <v>0.493</v>
      </c>
      <c r="N377" s="273">
        <f t="shared" si="87"/>
        <v>62.556</v>
      </c>
      <c r="O377" s="273">
        <f t="shared" si="88"/>
        <v>68.784</v>
      </c>
      <c r="P377" s="273">
        <f t="shared" si="89"/>
        <v>75.732</v>
      </c>
      <c r="Q377" s="273">
        <f t="shared" si="90"/>
        <v>79.736</v>
      </c>
      <c r="R377" s="273">
        <f t="shared" si="91"/>
        <v>83.064</v>
      </c>
    </row>
    <row r="378" ht="14.25" hidden="1" customHeight="1">
      <c r="L378" s="251"/>
      <c r="M378" s="272">
        <v>0.494</v>
      </c>
      <c r="N378" s="273">
        <f t="shared" si="87"/>
        <v>62.58133333</v>
      </c>
      <c r="O378" s="273">
        <f t="shared" si="88"/>
        <v>68.80533333</v>
      </c>
      <c r="P378" s="273">
        <f t="shared" si="89"/>
        <v>75.756</v>
      </c>
      <c r="Q378" s="273">
        <f t="shared" si="90"/>
        <v>79.75466667</v>
      </c>
      <c r="R378" s="273">
        <f t="shared" si="91"/>
        <v>83.07866667</v>
      </c>
    </row>
    <row r="379" ht="14.25" hidden="1" customHeight="1">
      <c r="L379" s="251"/>
      <c r="M379" s="272">
        <v>0.495</v>
      </c>
      <c r="N379" s="273">
        <f t="shared" si="87"/>
        <v>62.60666667</v>
      </c>
      <c r="O379" s="273">
        <f t="shared" si="88"/>
        <v>68.82666667</v>
      </c>
      <c r="P379" s="273">
        <f t="shared" si="89"/>
        <v>75.78</v>
      </c>
      <c r="Q379" s="273">
        <f t="shared" si="90"/>
        <v>79.77333333</v>
      </c>
      <c r="R379" s="273">
        <f t="shared" si="91"/>
        <v>83.09333333</v>
      </c>
    </row>
    <row r="380" ht="14.25" hidden="1" customHeight="1">
      <c r="L380" s="251"/>
      <c r="M380" s="272">
        <v>0.496</v>
      </c>
      <c r="N380" s="273">
        <f t="shared" si="87"/>
        <v>62.632</v>
      </c>
      <c r="O380" s="273">
        <f t="shared" si="88"/>
        <v>68.848</v>
      </c>
      <c r="P380" s="273">
        <f t="shared" si="89"/>
        <v>75.804</v>
      </c>
      <c r="Q380" s="273">
        <f t="shared" si="90"/>
        <v>79.792</v>
      </c>
      <c r="R380" s="273">
        <f t="shared" si="91"/>
        <v>83.108</v>
      </c>
    </row>
    <row r="381" ht="14.25" hidden="1" customHeight="1">
      <c r="L381" s="251"/>
      <c r="M381" s="272">
        <v>0.497</v>
      </c>
      <c r="N381" s="273">
        <f t="shared" si="87"/>
        <v>62.65733333</v>
      </c>
      <c r="O381" s="273">
        <f t="shared" si="88"/>
        <v>68.86933333</v>
      </c>
      <c r="P381" s="273">
        <f t="shared" si="89"/>
        <v>75.828</v>
      </c>
      <c r="Q381" s="273">
        <f t="shared" si="90"/>
        <v>79.81066667</v>
      </c>
      <c r="R381" s="273">
        <f t="shared" si="91"/>
        <v>83.12266667</v>
      </c>
    </row>
    <row r="382" ht="14.25" hidden="1" customHeight="1">
      <c r="L382" s="251"/>
      <c r="M382" s="272">
        <v>0.498</v>
      </c>
      <c r="N382" s="273">
        <f t="shared" si="87"/>
        <v>62.68266667</v>
      </c>
      <c r="O382" s="273">
        <f t="shared" si="88"/>
        <v>68.89066667</v>
      </c>
      <c r="P382" s="273">
        <f t="shared" si="89"/>
        <v>75.852</v>
      </c>
      <c r="Q382" s="273">
        <f t="shared" si="90"/>
        <v>79.82933333</v>
      </c>
      <c r="R382" s="273">
        <f t="shared" si="91"/>
        <v>83.13733333</v>
      </c>
    </row>
    <row r="383" ht="14.25" hidden="1" customHeight="1">
      <c r="L383" s="251"/>
      <c r="M383" s="272">
        <v>0.499</v>
      </c>
      <c r="N383" s="273">
        <f t="shared" si="87"/>
        <v>62.708</v>
      </c>
      <c r="O383" s="273">
        <f t="shared" si="88"/>
        <v>68.912</v>
      </c>
      <c r="P383" s="273">
        <f t="shared" si="89"/>
        <v>75.876</v>
      </c>
      <c r="Q383" s="273">
        <f t="shared" si="90"/>
        <v>79.848</v>
      </c>
      <c r="R383" s="273">
        <f t="shared" si="91"/>
        <v>83.152</v>
      </c>
    </row>
    <row r="384" ht="14.25" hidden="1" customHeight="1">
      <c r="L384" s="251"/>
      <c r="M384" s="272">
        <v>0.5</v>
      </c>
      <c r="N384" s="273">
        <f t="shared" si="87"/>
        <v>62.73333333</v>
      </c>
      <c r="O384" s="273">
        <f t="shared" si="88"/>
        <v>68.93333333</v>
      </c>
      <c r="P384" s="273">
        <f t="shared" si="89"/>
        <v>75.9</v>
      </c>
      <c r="Q384" s="273">
        <f t="shared" si="90"/>
        <v>79.86666667</v>
      </c>
      <c r="R384" s="273">
        <f t="shared" si="91"/>
        <v>83.16666667</v>
      </c>
    </row>
    <row r="385" ht="14.25" hidden="1" customHeight="1">
      <c r="L385" s="251"/>
      <c r="M385" s="272">
        <v>0.501</v>
      </c>
      <c r="N385" s="273">
        <f t="shared" si="87"/>
        <v>62.75866667</v>
      </c>
      <c r="O385" s="273">
        <f t="shared" si="88"/>
        <v>68.95466667</v>
      </c>
      <c r="P385" s="273">
        <f t="shared" si="89"/>
        <v>75.924</v>
      </c>
      <c r="Q385" s="273">
        <f t="shared" si="90"/>
        <v>79.88533333</v>
      </c>
      <c r="R385" s="273">
        <f t="shared" si="91"/>
        <v>83.18133333</v>
      </c>
    </row>
    <row r="386" ht="14.25" hidden="1" customHeight="1">
      <c r="L386" s="251"/>
      <c r="M386" s="272">
        <v>0.502</v>
      </c>
      <c r="N386" s="273">
        <f t="shared" si="87"/>
        <v>62.784</v>
      </c>
      <c r="O386" s="273">
        <f t="shared" si="88"/>
        <v>68.976</v>
      </c>
      <c r="P386" s="273">
        <f t="shared" si="89"/>
        <v>75.948</v>
      </c>
      <c r="Q386" s="273">
        <f t="shared" si="90"/>
        <v>79.904</v>
      </c>
      <c r="R386" s="273">
        <f t="shared" si="91"/>
        <v>83.196</v>
      </c>
    </row>
    <row r="387" ht="14.25" hidden="1" customHeight="1">
      <c r="L387" s="251"/>
      <c r="M387" s="272">
        <v>0.503</v>
      </c>
      <c r="N387" s="273">
        <f t="shared" si="87"/>
        <v>62.80933333</v>
      </c>
      <c r="O387" s="273">
        <f t="shared" si="88"/>
        <v>68.99733333</v>
      </c>
      <c r="P387" s="273">
        <f t="shared" si="89"/>
        <v>75.972</v>
      </c>
      <c r="Q387" s="273">
        <f t="shared" si="90"/>
        <v>79.92266667</v>
      </c>
      <c r="R387" s="273">
        <f t="shared" si="91"/>
        <v>83.21066667</v>
      </c>
    </row>
    <row r="388" ht="14.25" hidden="1" customHeight="1">
      <c r="L388" s="251"/>
      <c r="M388" s="272">
        <v>0.504</v>
      </c>
      <c r="N388" s="273">
        <f t="shared" si="87"/>
        <v>62.83466667</v>
      </c>
      <c r="O388" s="273">
        <f t="shared" si="88"/>
        <v>69.01866667</v>
      </c>
      <c r="P388" s="273">
        <f t="shared" si="89"/>
        <v>75.996</v>
      </c>
      <c r="Q388" s="273">
        <f t="shared" si="90"/>
        <v>79.94133333</v>
      </c>
      <c r="R388" s="273">
        <f t="shared" si="91"/>
        <v>83.22533333</v>
      </c>
    </row>
    <row r="389" ht="14.25" hidden="1" customHeight="1">
      <c r="L389" s="251"/>
      <c r="M389" s="272">
        <v>0.505</v>
      </c>
      <c r="N389" s="273">
        <f t="shared" si="87"/>
        <v>62.86</v>
      </c>
      <c r="O389" s="273">
        <f t="shared" si="88"/>
        <v>69.04</v>
      </c>
      <c r="P389" s="273">
        <f t="shared" si="89"/>
        <v>76.02</v>
      </c>
      <c r="Q389" s="273">
        <f t="shared" si="90"/>
        <v>79.96</v>
      </c>
      <c r="R389" s="273">
        <f t="shared" si="91"/>
        <v>83.24</v>
      </c>
    </row>
    <row r="390" ht="14.25" hidden="1" customHeight="1">
      <c r="L390" s="251"/>
      <c r="M390" s="272">
        <v>0.506</v>
      </c>
      <c r="N390" s="273">
        <f t="shared" si="87"/>
        <v>62.88533333</v>
      </c>
      <c r="O390" s="273">
        <f t="shared" si="88"/>
        <v>69.06133333</v>
      </c>
      <c r="P390" s="273">
        <f t="shared" si="89"/>
        <v>76.044</v>
      </c>
      <c r="Q390" s="273">
        <f t="shared" si="90"/>
        <v>79.97866667</v>
      </c>
      <c r="R390" s="273">
        <f t="shared" si="91"/>
        <v>83.25466667</v>
      </c>
    </row>
    <row r="391" ht="14.25" hidden="1" customHeight="1">
      <c r="L391" s="251"/>
      <c r="M391" s="272">
        <v>0.507</v>
      </c>
      <c r="N391" s="273">
        <f t="shared" si="87"/>
        <v>62.91066667</v>
      </c>
      <c r="O391" s="273">
        <f t="shared" si="88"/>
        <v>69.08266667</v>
      </c>
      <c r="P391" s="273">
        <f t="shared" si="89"/>
        <v>76.068</v>
      </c>
      <c r="Q391" s="273">
        <f t="shared" si="90"/>
        <v>79.99733333</v>
      </c>
      <c r="R391" s="273">
        <f t="shared" si="91"/>
        <v>83.26933333</v>
      </c>
    </row>
    <row r="392" ht="14.25" hidden="1" customHeight="1">
      <c r="L392" s="251"/>
      <c r="M392" s="272">
        <v>0.508</v>
      </c>
      <c r="N392" s="273">
        <f t="shared" si="87"/>
        <v>62.936</v>
      </c>
      <c r="O392" s="273">
        <f t="shared" si="88"/>
        <v>69.104</v>
      </c>
      <c r="P392" s="273">
        <f t="shared" si="89"/>
        <v>76.092</v>
      </c>
      <c r="Q392" s="273">
        <f t="shared" si="90"/>
        <v>80.016</v>
      </c>
      <c r="R392" s="273">
        <f t="shared" si="91"/>
        <v>83.284</v>
      </c>
    </row>
    <row r="393" ht="14.25" hidden="1" customHeight="1">
      <c r="L393" s="251"/>
      <c r="M393" s="272">
        <v>0.509</v>
      </c>
      <c r="N393" s="273">
        <f t="shared" si="87"/>
        <v>62.96133333</v>
      </c>
      <c r="O393" s="273">
        <f t="shared" si="88"/>
        <v>69.12533333</v>
      </c>
      <c r="P393" s="273">
        <f t="shared" si="89"/>
        <v>76.116</v>
      </c>
      <c r="Q393" s="273">
        <f t="shared" si="90"/>
        <v>80.03466667</v>
      </c>
      <c r="R393" s="273">
        <f t="shared" si="91"/>
        <v>83.29866667</v>
      </c>
    </row>
    <row r="394" ht="14.25" hidden="1" customHeight="1">
      <c r="L394" s="251"/>
      <c r="M394" s="272">
        <v>0.51</v>
      </c>
      <c r="N394" s="273">
        <f t="shared" si="87"/>
        <v>62.98666667</v>
      </c>
      <c r="O394" s="273">
        <f t="shared" si="88"/>
        <v>69.14666667</v>
      </c>
      <c r="P394" s="273">
        <f t="shared" si="89"/>
        <v>76.14</v>
      </c>
      <c r="Q394" s="273">
        <f t="shared" si="90"/>
        <v>80.05333333</v>
      </c>
      <c r="R394" s="273">
        <f t="shared" si="91"/>
        <v>83.31333333</v>
      </c>
    </row>
    <row r="395" ht="14.25" hidden="1" customHeight="1">
      <c r="L395" s="251"/>
      <c r="M395" s="272">
        <v>0.511</v>
      </c>
      <c r="N395" s="273">
        <f t="shared" si="87"/>
        <v>63.012</v>
      </c>
      <c r="O395" s="273">
        <f t="shared" si="88"/>
        <v>69.168</v>
      </c>
      <c r="P395" s="273">
        <f t="shared" si="89"/>
        <v>76.164</v>
      </c>
      <c r="Q395" s="273">
        <f t="shared" si="90"/>
        <v>80.072</v>
      </c>
      <c r="R395" s="273">
        <f t="shared" si="91"/>
        <v>83.328</v>
      </c>
    </row>
    <row r="396" ht="14.25" hidden="1" customHeight="1">
      <c r="L396" s="251"/>
      <c r="M396" s="272">
        <v>0.512</v>
      </c>
      <c r="N396" s="273">
        <f t="shared" si="87"/>
        <v>63.03733333</v>
      </c>
      <c r="O396" s="273">
        <f t="shared" si="88"/>
        <v>69.18933333</v>
      </c>
      <c r="P396" s="273">
        <f t="shared" si="89"/>
        <v>76.188</v>
      </c>
      <c r="Q396" s="273">
        <f t="shared" si="90"/>
        <v>80.09066667</v>
      </c>
      <c r="R396" s="273">
        <f t="shared" si="91"/>
        <v>83.34266667</v>
      </c>
    </row>
    <row r="397" ht="14.25" hidden="1" customHeight="1">
      <c r="L397" s="251"/>
      <c r="M397" s="272">
        <v>0.513</v>
      </c>
      <c r="N397" s="273">
        <f t="shared" si="87"/>
        <v>63.06266667</v>
      </c>
      <c r="O397" s="273">
        <f t="shared" si="88"/>
        <v>69.21066667</v>
      </c>
      <c r="P397" s="273">
        <f t="shared" si="89"/>
        <v>76.212</v>
      </c>
      <c r="Q397" s="273">
        <f t="shared" si="90"/>
        <v>80.10933333</v>
      </c>
      <c r="R397" s="273">
        <f t="shared" si="91"/>
        <v>83.35733333</v>
      </c>
    </row>
    <row r="398" ht="14.25" hidden="1" customHeight="1">
      <c r="L398" s="251"/>
      <c r="M398" s="272">
        <v>0.514</v>
      </c>
      <c r="N398" s="273">
        <f t="shared" si="87"/>
        <v>63.088</v>
      </c>
      <c r="O398" s="273">
        <f t="shared" si="88"/>
        <v>69.232</v>
      </c>
      <c r="P398" s="273">
        <f t="shared" si="89"/>
        <v>76.236</v>
      </c>
      <c r="Q398" s="273">
        <f t="shared" si="90"/>
        <v>80.128</v>
      </c>
      <c r="R398" s="273">
        <f t="shared" si="91"/>
        <v>83.372</v>
      </c>
    </row>
    <row r="399" ht="14.25" hidden="1" customHeight="1">
      <c r="L399" s="251"/>
      <c r="M399" s="272">
        <v>0.515</v>
      </c>
      <c r="N399" s="273">
        <f t="shared" si="87"/>
        <v>63.11333333</v>
      </c>
      <c r="O399" s="273">
        <f t="shared" si="88"/>
        <v>69.25333333</v>
      </c>
      <c r="P399" s="273">
        <f t="shared" si="89"/>
        <v>76.26</v>
      </c>
      <c r="Q399" s="273">
        <f t="shared" si="90"/>
        <v>80.14666667</v>
      </c>
      <c r="R399" s="273">
        <f t="shared" si="91"/>
        <v>83.38666667</v>
      </c>
    </row>
    <row r="400" ht="14.25" hidden="1" customHeight="1">
      <c r="L400" s="251"/>
      <c r="M400" s="272">
        <v>0.516</v>
      </c>
      <c r="N400" s="273">
        <f t="shared" si="87"/>
        <v>63.13866667</v>
      </c>
      <c r="O400" s="273">
        <f t="shared" si="88"/>
        <v>69.27466667</v>
      </c>
      <c r="P400" s="273">
        <f t="shared" si="89"/>
        <v>76.284</v>
      </c>
      <c r="Q400" s="273">
        <f t="shared" si="90"/>
        <v>80.16533333</v>
      </c>
      <c r="R400" s="273">
        <f t="shared" si="91"/>
        <v>83.40133333</v>
      </c>
    </row>
    <row r="401" ht="14.25" hidden="1" customHeight="1">
      <c r="L401" s="251"/>
      <c r="M401" s="272">
        <v>0.517</v>
      </c>
      <c r="N401" s="273">
        <f t="shared" si="87"/>
        <v>63.164</v>
      </c>
      <c r="O401" s="273">
        <f t="shared" si="88"/>
        <v>69.296</v>
      </c>
      <c r="P401" s="273">
        <f t="shared" si="89"/>
        <v>76.308</v>
      </c>
      <c r="Q401" s="273">
        <f t="shared" si="90"/>
        <v>80.184</v>
      </c>
      <c r="R401" s="273">
        <f t="shared" si="91"/>
        <v>83.416</v>
      </c>
    </row>
    <row r="402" ht="14.25" hidden="1" customHeight="1">
      <c r="L402" s="251"/>
      <c r="M402" s="272">
        <v>0.518</v>
      </c>
      <c r="N402" s="273">
        <f t="shared" si="87"/>
        <v>63.18933333</v>
      </c>
      <c r="O402" s="273">
        <f t="shared" si="88"/>
        <v>69.31733333</v>
      </c>
      <c r="P402" s="273">
        <f t="shared" si="89"/>
        <v>76.332</v>
      </c>
      <c r="Q402" s="273">
        <f t="shared" si="90"/>
        <v>80.20266667</v>
      </c>
      <c r="R402" s="273">
        <f t="shared" si="91"/>
        <v>83.43066667</v>
      </c>
    </row>
    <row r="403" ht="14.25" hidden="1" customHeight="1">
      <c r="L403" s="251"/>
      <c r="M403" s="272">
        <v>0.519</v>
      </c>
      <c r="N403" s="273">
        <f t="shared" si="87"/>
        <v>63.21466667</v>
      </c>
      <c r="O403" s="273">
        <f t="shared" si="88"/>
        <v>69.33866667</v>
      </c>
      <c r="P403" s="273">
        <f t="shared" si="89"/>
        <v>76.356</v>
      </c>
      <c r="Q403" s="273">
        <f t="shared" si="90"/>
        <v>80.22133333</v>
      </c>
      <c r="R403" s="273">
        <f t="shared" si="91"/>
        <v>83.44533333</v>
      </c>
    </row>
    <row r="404" ht="14.25" hidden="1" customHeight="1">
      <c r="L404" s="251"/>
      <c r="M404" s="272">
        <v>0.52</v>
      </c>
      <c r="N404" s="273">
        <f t="shared" si="87"/>
        <v>63.24</v>
      </c>
      <c r="O404" s="273">
        <f t="shared" si="88"/>
        <v>69.36</v>
      </c>
      <c r="P404" s="273">
        <f t="shared" si="89"/>
        <v>76.38</v>
      </c>
      <c r="Q404" s="273">
        <f t="shared" si="90"/>
        <v>80.24</v>
      </c>
      <c r="R404" s="273">
        <f t="shared" si="91"/>
        <v>83.46</v>
      </c>
    </row>
    <row r="405" ht="14.25" hidden="1" customHeight="1">
      <c r="L405" s="251"/>
      <c r="M405" s="272">
        <v>0.521</v>
      </c>
      <c r="N405" s="273">
        <f t="shared" si="87"/>
        <v>63.26533333</v>
      </c>
      <c r="O405" s="273">
        <f t="shared" si="88"/>
        <v>69.38133333</v>
      </c>
      <c r="P405" s="273">
        <f t="shared" si="89"/>
        <v>76.404</v>
      </c>
      <c r="Q405" s="273">
        <f t="shared" si="90"/>
        <v>80.25866667</v>
      </c>
      <c r="R405" s="273">
        <f t="shared" si="91"/>
        <v>83.47466667</v>
      </c>
    </row>
    <row r="406" ht="14.25" hidden="1" customHeight="1">
      <c r="L406" s="251"/>
      <c r="M406" s="272">
        <v>0.522</v>
      </c>
      <c r="N406" s="273">
        <f t="shared" si="87"/>
        <v>63.29066667</v>
      </c>
      <c r="O406" s="273">
        <f t="shared" si="88"/>
        <v>69.40266667</v>
      </c>
      <c r="P406" s="273">
        <f t="shared" si="89"/>
        <v>76.428</v>
      </c>
      <c r="Q406" s="273">
        <f t="shared" si="90"/>
        <v>80.27733333</v>
      </c>
      <c r="R406" s="273">
        <f t="shared" si="91"/>
        <v>83.48933333</v>
      </c>
    </row>
    <row r="407" ht="14.25" hidden="1" customHeight="1">
      <c r="L407" s="251"/>
      <c r="M407" s="272">
        <v>0.523</v>
      </c>
      <c r="N407" s="273">
        <f t="shared" si="87"/>
        <v>63.316</v>
      </c>
      <c r="O407" s="273">
        <f t="shared" si="88"/>
        <v>69.424</v>
      </c>
      <c r="P407" s="273">
        <f t="shared" si="89"/>
        <v>76.452</v>
      </c>
      <c r="Q407" s="273">
        <f t="shared" si="90"/>
        <v>80.296</v>
      </c>
      <c r="R407" s="273">
        <f t="shared" si="91"/>
        <v>83.504</v>
      </c>
    </row>
    <row r="408" ht="14.25" hidden="1" customHeight="1">
      <c r="L408" s="251"/>
      <c r="M408" s="272">
        <v>0.524</v>
      </c>
      <c r="N408" s="273">
        <f t="shared" si="87"/>
        <v>63.34133333</v>
      </c>
      <c r="O408" s="273">
        <f t="shared" si="88"/>
        <v>69.44533333</v>
      </c>
      <c r="P408" s="273">
        <f t="shared" si="89"/>
        <v>76.476</v>
      </c>
      <c r="Q408" s="273">
        <f t="shared" si="90"/>
        <v>80.31466667</v>
      </c>
      <c r="R408" s="273">
        <f t="shared" si="91"/>
        <v>83.51866667</v>
      </c>
    </row>
    <row r="409" ht="14.25" hidden="1" customHeight="1">
      <c r="L409" s="251"/>
      <c r="M409" s="272">
        <v>0.525</v>
      </c>
      <c r="N409" s="273">
        <f t="shared" si="87"/>
        <v>63.36666667</v>
      </c>
      <c r="O409" s="273">
        <f t="shared" si="88"/>
        <v>69.46666667</v>
      </c>
      <c r="P409" s="273">
        <f t="shared" si="89"/>
        <v>76.5</v>
      </c>
      <c r="Q409" s="273">
        <f t="shared" si="90"/>
        <v>80.33333333</v>
      </c>
      <c r="R409" s="273">
        <f t="shared" si="91"/>
        <v>83.53333333</v>
      </c>
    </row>
    <row r="410" ht="14.25" hidden="1" customHeight="1">
      <c r="L410" s="251"/>
      <c r="M410" s="272">
        <v>0.526</v>
      </c>
      <c r="N410" s="273">
        <f t="shared" si="87"/>
        <v>63.392</v>
      </c>
      <c r="O410" s="273">
        <f t="shared" si="88"/>
        <v>69.488</v>
      </c>
      <c r="P410" s="273">
        <f t="shared" si="89"/>
        <v>76.524</v>
      </c>
      <c r="Q410" s="273">
        <f t="shared" si="90"/>
        <v>80.352</v>
      </c>
      <c r="R410" s="273">
        <f t="shared" si="91"/>
        <v>83.548</v>
      </c>
    </row>
    <row r="411" ht="14.25" hidden="1" customHeight="1">
      <c r="L411" s="251"/>
      <c r="M411" s="272">
        <v>0.527</v>
      </c>
      <c r="N411" s="273">
        <f t="shared" si="87"/>
        <v>63.41733333</v>
      </c>
      <c r="O411" s="273">
        <f t="shared" si="88"/>
        <v>69.50933333</v>
      </c>
      <c r="P411" s="273">
        <f t="shared" si="89"/>
        <v>76.548</v>
      </c>
      <c r="Q411" s="273">
        <f t="shared" si="90"/>
        <v>80.37066667</v>
      </c>
      <c r="R411" s="273">
        <f t="shared" si="91"/>
        <v>83.56266667</v>
      </c>
    </row>
    <row r="412" ht="14.25" hidden="1" customHeight="1">
      <c r="L412" s="251"/>
      <c r="M412" s="272">
        <v>0.528</v>
      </c>
      <c r="N412" s="273">
        <f t="shared" si="87"/>
        <v>63.44266667</v>
      </c>
      <c r="O412" s="273">
        <f t="shared" si="88"/>
        <v>69.53066667</v>
      </c>
      <c r="P412" s="273">
        <f t="shared" si="89"/>
        <v>76.572</v>
      </c>
      <c r="Q412" s="273">
        <f t="shared" si="90"/>
        <v>80.38933333</v>
      </c>
      <c r="R412" s="273">
        <f t="shared" si="91"/>
        <v>83.57733333</v>
      </c>
    </row>
    <row r="413" ht="14.25" hidden="1" customHeight="1">
      <c r="L413" s="251"/>
      <c r="M413" s="272">
        <v>0.529</v>
      </c>
      <c r="N413" s="273">
        <f t="shared" si="87"/>
        <v>63.468</v>
      </c>
      <c r="O413" s="273">
        <f t="shared" si="88"/>
        <v>69.552</v>
      </c>
      <c r="P413" s="273">
        <f t="shared" si="89"/>
        <v>76.596</v>
      </c>
      <c r="Q413" s="273">
        <f t="shared" si="90"/>
        <v>80.408</v>
      </c>
      <c r="R413" s="273">
        <f t="shared" si="91"/>
        <v>83.592</v>
      </c>
    </row>
    <row r="414" ht="14.25" hidden="1" customHeight="1">
      <c r="L414" s="251"/>
      <c r="M414" s="272">
        <v>0.53</v>
      </c>
      <c r="N414" s="273">
        <f t="shared" si="87"/>
        <v>63.49333333</v>
      </c>
      <c r="O414" s="273">
        <f t="shared" si="88"/>
        <v>69.57333333</v>
      </c>
      <c r="P414" s="273">
        <f t="shared" si="89"/>
        <v>76.62</v>
      </c>
      <c r="Q414" s="273">
        <f t="shared" si="90"/>
        <v>80.42666667</v>
      </c>
      <c r="R414" s="273">
        <f t="shared" si="91"/>
        <v>83.60666667</v>
      </c>
    </row>
    <row r="415" ht="14.25" hidden="1" customHeight="1">
      <c r="L415" s="251"/>
      <c r="M415" s="272">
        <v>0.531</v>
      </c>
      <c r="N415" s="273">
        <f t="shared" si="87"/>
        <v>63.51866667</v>
      </c>
      <c r="O415" s="273">
        <f t="shared" si="88"/>
        <v>69.59466667</v>
      </c>
      <c r="P415" s="273">
        <f t="shared" si="89"/>
        <v>76.644</v>
      </c>
      <c r="Q415" s="273">
        <f t="shared" si="90"/>
        <v>80.44533333</v>
      </c>
      <c r="R415" s="273">
        <f t="shared" si="91"/>
        <v>83.62133333</v>
      </c>
    </row>
    <row r="416" ht="14.25" hidden="1" customHeight="1">
      <c r="L416" s="251"/>
      <c r="M416" s="272">
        <v>0.532</v>
      </c>
      <c r="N416" s="273">
        <f t="shared" si="87"/>
        <v>63.544</v>
      </c>
      <c r="O416" s="273">
        <f t="shared" si="88"/>
        <v>69.616</v>
      </c>
      <c r="P416" s="273">
        <f t="shared" si="89"/>
        <v>76.668</v>
      </c>
      <c r="Q416" s="273">
        <f t="shared" si="90"/>
        <v>80.464</v>
      </c>
      <c r="R416" s="273">
        <f t="shared" si="91"/>
        <v>83.636</v>
      </c>
    </row>
    <row r="417" ht="14.25" hidden="1" customHeight="1">
      <c r="L417" s="251"/>
      <c r="M417" s="272">
        <v>0.533</v>
      </c>
      <c r="N417" s="273">
        <f t="shared" si="87"/>
        <v>63.56933333</v>
      </c>
      <c r="O417" s="273">
        <f t="shared" si="88"/>
        <v>69.63733333</v>
      </c>
      <c r="P417" s="273">
        <f t="shared" si="89"/>
        <v>76.692</v>
      </c>
      <c r="Q417" s="273">
        <f t="shared" si="90"/>
        <v>80.48266667</v>
      </c>
      <c r="R417" s="273">
        <f t="shared" si="91"/>
        <v>83.65066667</v>
      </c>
    </row>
    <row r="418" ht="14.25" hidden="1" customHeight="1">
      <c r="L418" s="251"/>
      <c r="M418" s="272">
        <v>0.534</v>
      </c>
      <c r="N418" s="273">
        <f t="shared" si="87"/>
        <v>63.59466667</v>
      </c>
      <c r="O418" s="273">
        <f t="shared" si="88"/>
        <v>69.65866667</v>
      </c>
      <c r="P418" s="273">
        <f t="shared" si="89"/>
        <v>76.716</v>
      </c>
      <c r="Q418" s="273">
        <f t="shared" si="90"/>
        <v>80.50133333</v>
      </c>
      <c r="R418" s="273">
        <f t="shared" si="91"/>
        <v>83.66533333</v>
      </c>
    </row>
    <row r="419" ht="14.25" hidden="1" customHeight="1">
      <c r="L419" s="251"/>
      <c r="M419" s="272">
        <v>0.535</v>
      </c>
      <c r="N419" s="273">
        <f t="shared" si="87"/>
        <v>63.62</v>
      </c>
      <c r="O419" s="273">
        <f t="shared" si="88"/>
        <v>69.68</v>
      </c>
      <c r="P419" s="273">
        <f t="shared" si="89"/>
        <v>76.74</v>
      </c>
      <c r="Q419" s="273">
        <f t="shared" si="90"/>
        <v>80.52</v>
      </c>
      <c r="R419" s="273">
        <f t="shared" si="91"/>
        <v>83.68</v>
      </c>
    </row>
    <row r="420" ht="14.25" hidden="1" customHeight="1">
      <c r="L420" s="251"/>
      <c r="M420" s="272">
        <v>0.536</v>
      </c>
      <c r="N420" s="273">
        <f t="shared" si="87"/>
        <v>63.64533333</v>
      </c>
      <c r="O420" s="273">
        <f t="shared" si="88"/>
        <v>69.70133333</v>
      </c>
      <c r="P420" s="273">
        <f t="shared" si="89"/>
        <v>76.764</v>
      </c>
      <c r="Q420" s="273">
        <f t="shared" si="90"/>
        <v>80.53866667</v>
      </c>
      <c r="R420" s="273">
        <f t="shared" si="91"/>
        <v>83.69466667</v>
      </c>
    </row>
    <row r="421" ht="14.25" hidden="1" customHeight="1">
      <c r="L421" s="251"/>
      <c r="M421" s="272">
        <v>0.537</v>
      </c>
      <c r="N421" s="273">
        <f t="shared" si="87"/>
        <v>63.67066667</v>
      </c>
      <c r="O421" s="273">
        <f t="shared" si="88"/>
        <v>69.72266667</v>
      </c>
      <c r="P421" s="273">
        <f t="shared" si="89"/>
        <v>76.788</v>
      </c>
      <c r="Q421" s="273">
        <f t="shared" si="90"/>
        <v>80.55733333</v>
      </c>
      <c r="R421" s="273">
        <f t="shared" si="91"/>
        <v>83.70933333</v>
      </c>
    </row>
    <row r="422" ht="14.25" hidden="1" customHeight="1">
      <c r="L422" s="251"/>
      <c r="M422" s="272">
        <v>0.538</v>
      </c>
      <c r="N422" s="273">
        <f t="shared" si="87"/>
        <v>63.696</v>
      </c>
      <c r="O422" s="273">
        <f t="shared" si="88"/>
        <v>69.744</v>
      </c>
      <c r="P422" s="273">
        <f t="shared" si="89"/>
        <v>76.812</v>
      </c>
      <c r="Q422" s="273">
        <f t="shared" si="90"/>
        <v>80.576</v>
      </c>
      <c r="R422" s="273">
        <f t="shared" si="91"/>
        <v>83.724</v>
      </c>
    </row>
    <row r="423" ht="14.25" hidden="1" customHeight="1">
      <c r="L423" s="251"/>
      <c r="M423" s="272">
        <v>0.539</v>
      </c>
      <c r="N423" s="273">
        <f t="shared" si="87"/>
        <v>63.72133333</v>
      </c>
      <c r="O423" s="273">
        <f t="shared" si="88"/>
        <v>69.76533333</v>
      </c>
      <c r="P423" s="273">
        <f t="shared" si="89"/>
        <v>76.836</v>
      </c>
      <c r="Q423" s="273">
        <f t="shared" si="90"/>
        <v>80.59466667</v>
      </c>
      <c r="R423" s="273">
        <f t="shared" si="91"/>
        <v>83.73866667</v>
      </c>
    </row>
    <row r="424" ht="14.25" hidden="1" customHeight="1">
      <c r="L424" s="251"/>
      <c r="M424" s="272">
        <v>0.54</v>
      </c>
      <c r="N424" s="273">
        <f t="shared" si="87"/>
        <v>63.74666667</v>
      </c>
      <c r="O424" s="273">
        <f t="shared" si="88"/>
        <v>69.78666667</v>
      </c>
      <c r="P424" s="273">
        <f t="shared" si="89"/>
        <v>76.86</v>
      </c>
      <c r="Q424" s="273">
        <f t="shared" si="90"/>
        <v>80.61333333</v>
      </c>
      <c r="R424" s="273">
        <f t="shared" si="91"/>
        <v>83.75333333</v>
      </c>
    </row>
    <row r="425" ht="14.25" hidden="1" customHeight="1">
      <c r="L425" s="251"/>
      <c r="M425" s="272">
        <v>0.541</v>
      </c>
      <c r="N425" s="273">
        <f t="shared" si="87"/>
        <v>63.772</v>
      </c>
      <c r="O425" s="273">
        <f t="shared" si="88"/>
        <v>69.808</v>
      </c>
      <c r="P425" s="273">
        <f t="shared" si="89"/>
        <v>76.884</v>
      </c>
      <c r="Q425" s="273">
        <f t="shared" si="90"/>
        <v>80.632</v>
      </c>
      <c r="R425" s="273">
        <f t="shared" si="91"/>
        <v>83.768</v>
      </c>
    </row>
    <row r="426" ht="14.25" hidden="1" customHeight="1">
      <c r="L426" s="251"/>
      <c r="M426" s="272">
        <v>0.542</v>
      </c>
      <c r="N426" s="273">
        <f t="shared" si="87"/>
        <v>63.79733333</v>
      </c>
      <c r="O426" s="273">
        <f t="shared" si="88"/>
        <v>69.82933333</v>
      </c>
      <c r="P426" s="273">
        <f t="shared" si="89"/>
        <v>76.908</v>
      </c>
      <c r="Q426" s="273">
        <f t="shared" si="90"/>
        <v>80.65066667</v>
      </c>
      <c r="R426" s="273">
        <f t="shared" si="91"/>
        <v>83.78266667</v>
      </c>
    </row>
    <row r="427" ht="14.25" hidden="1" customHeight="1">
      <c r="L427" s="251"/>
      <c r="M427" s="272">
        <v>0.543</v>
      </c>
      <c r="N427" s="273">
        <f t="shared" si="87"/>
        <v>63.82266667</v>
      </c>
      <c r="O427" s="273">
        <f t="shared" si="88"/>
        <v>69.85066667</v>
      </c>
      <c r="P427" s="273">
        <f t="shared" si="89"/>
        <v>76.932</v>
      </c>
      <c r="Q427" s="273">
        <f t="shared" si="90"/>
        <v>80.66933333</v>
      </c>
      <c r="R427" s="273">
        <f t="shared" si="91"/>
        <v>83.79733333</v>
      </c>
    </row>
    <row r="428" ht="14.25" hidden="1" customHeight="1">
      <c r="L428" s="251"/>
      <c r="M428" s="272">
        <v>0.544</v>
      </c>
      <c r="N428" s="273">
        <f t="shared" si="87"/>
        <v>63.848</v>
      </c>
      <c r="O428" s="273">
        <f t="shared" si="88"/>
        <v>69.872</v>
      </c>
      <c r="P428" s="273">
        <f t="shared" si="89"/>
        <v>76.956</v>
      </c>
      <c r="Q428" s="273">
        <f t="shared" si="90"/>
        <v>80.688</v>
      </c>
      <c r="R428" s="273">
        <f t="shared" si="91"/>
        <v>83.812</v>
      </c>
    </row>
    <row r="429" ht="14.25" hidden="1" customHeight="1">
      <c r="L429" s="251"/>
      <c r="M429" s="272">
        <v>0.545</v>
      </c>
      <c r="N429" s="273">
        <f t="shared" si="87"/>
        <v>63.87333333</v>
      </c>
      <c r="O429" s="273">
        <f t="shared" si="88"/>
        <v>69.89333333</v>
      </c>
      <c r="P429" s="273">
        <f t="shared" si="89"/>
        <v>76.98</v>
      </c>
      <c r="Q429" s="273">
        <f t="shared" si="90"/>
        <v>80.70666667</v>
      </c>
      <c r="R429" s="273">
        <f t="shared" si="91"/>
        <v>83.82666667</v>
      </c>
    </row>
    <row r="430" ht="14.25" hidden="1" customHeight="1">
      <c r="L430" s="251"/>
      <c r="M430" s="272">
        <v>0.546</v>
      </c>
      <c r="N430" s="273">
        <f t="shared" si="87"/>
        <v>63.89866667</v>
      </c>
      <c r="O430" s="273">
        <f t="shared" si="88"/>
        <v>69.91466667</v>
      </c>
      <c r="P430" s="273">
        <f t="shared" si="89"/>
        <v>77.004</v>
      </c>
      <c r="Q430" s="273">
        <f t="shared" si="90"/>
        <v>80.72533333</v>
      </c>
      <c r="R430" s="273">
        <f t="shared" si="91"/>
        <v>83.84133333</v>
      </c>
    </row>
    <row r="431" ht="14.25" hidden="1" customHeight="1">
      <c r="L431" s="251"/>
      <c r="M431" s="272">
        <v>0.547</v>
      </c>
      <c r="N431" s="273">
        <f t="shared" si="87"/>
        <v>63.924</v>
      </c>
      <c r="O431" s="273">
        <f t="shared" si="88"/>
        <v>69.936</v>
      </c>
      <c r="P431" s="273">
        <f t="shared" si="89"/>
        <v>77.028</v>
      </c>
      <c r="Q431" s="273">
        <f t="shared" si="90"/>
        <v>80.744</v>
      </c>
      <c r="R431" s="273">
        <f t="shared" si="91"/>
        <v>83.856</v>
      </c>
    </row>
    <row r="432" ht="14.25" hidden="1" customHeight="1">
      <c r="L432" s="251"/>
      <c r="M432" s="272">
        <v>0.548</v>
      </c>
      <c r="N432" s="273">
        <f t="shared" si="87"/>
        <v>63.94933333</v>
      </c>
      <c r="O432" s="273">
        <f t="shared" si="88"/>
        <v>69.95733333</v>
      </c>
      <c r="P432" s="273">
        <f t="shared" si="89"/>
        <v>77.052</v>
      </c>
      <c r="Q432" s="273">
        <f t="shared" si="90"/>
        <v>80.76266667</v>
      </c>
      <c r="R432" s="273">
        <f t="shared" si="91"/>
        <v>83.87066667</v>
      </c>
    </row>
    <row r="433" ht="14.25" hidden="1" customHeight="1">
      <c r="L433" s="251"/>
      <c r="M433" s="272">
        <v>0.549</v>
      </c>
      <c r="N433" s="273">
        <f t="shared" si="87"/>
        <v>63.97466667</v>
      </c>
      <c r="O433" s="273">
        <f t="shared" si="88"/>
        <v>69.97866667</v>
      </c>
      <c r="P433" s="273">
        <f t="shared" si="89"/>
        <v>77.076</v>
      </c>
      <c r="Q433" s="273">
        <f t="shared" si="90"/>
        <v>80.78133333</v>
      </c>
      <c r="R433" s="273">
        <f t="shared" si="91"/>
        <v>83.88533333</v>
      </c>
    </row>
    <row r="434" ht="14.25" hidden="1" customHeight="1">
      <c r="L434" s="251"/>
      <c r="M434" s="272">
        <v>0.55</v>
      </c>
      <c r="N434" s="273">
        <v>64.0</v>
      </c>
      <c r="O434" s="273">
        <v>70.0</v>
      </c>
      <c r="P434" s="273">
        <v>77.1</v>
      </c>
      <c r="Q434" s="273">
        <v>80.8</v>
      </c>
      <c r="R434" s="273">
        <v>83.9</v>
      </c>
    </row>
    <row r="435" ht="14.25" hidden="1" customHeight="1">
      <c r="L435" s="251"/>
      <c r="M435" s="272">
        <v>0.551</v>
      </c>
      <c r="N435" s="273">
        <f t="shared" ref="N435:N633" si="92">N434+0.0125</f>
        <v>64.0125</v>
      </c>
      <c r="O435" s="273">
        <f t="shared" ref="O435:O633" si="93">O434+0.0105</f>
        <v>70.0105</v>
      </c>
      <c r="P435" s="273">
        <f t="shared" ref="P435:P633" si="94">P434+0.0125</f>
        <v>77.1125</v>
      </c>
      <c r="Q435" s="273">
        <f t="shared" ref="Q435:Q633" si="95">Q434+0.0085</f>
        <v>80.8085</v>
      </c>
      <c r="R435" s="273">
        <f t="shared" ref="R435:R633" si="96">R434+0.009</f>
        <v>83.909</v>
      </c>
    </row>
    <row r="436" ht="14.25" hidden="1" customHeight="1">
      <c r="L436" s="251"/>
      <c r="M436" s="272">
        <v>0.552</v>
      </c>
      <c r="N436" s="273">
        <f t="shared" si="92"/>
        <v>64.025</v>
      </c>
      <c r="O436" s="273">
        <f t="shared" si="93"/>
        <v>70.021</v>
      </c>
      <c r="P436" s="273">
        <f t="shared" si="94"/>
        <v>77.125</v>
      </c>
      <c r="Q436" s="273">
        <f t="shared" si="95"/>
        <v>80.817</v>
      </c>
      <c r="R436" s="273">
        <f t="shared" si="96"/>
        <v>83.918</v>
      </c>
    </row>
    <row r="437" ht="14.25" hidden="1" customHeight="1">
      <c r="L437" s="251"/>
      <c r="M437" s="272">
        <v>0.553</v>
      </c>
      <c r="N437" s="273">
        <f t="shared" si="92"/>
        <v>64.0375</v>
      </c>
      <c r="O437" s="273">
        <f t="shared" si="93"/>
        <v>70.0315</v>
      </c>
      <c r="P437" s="273">
        <f t="shared" si="94"/>
        <v>77.1375</v>
      </c>
      <c r="Q437" s="273">
        <f t="shared" si="95"/>
        <v>80.8255</v>
      </c>
      <c r="R437" s="273">
        <f t="shared" si="96"/>
        <v>83.927</v>
      </c>
    </row>
    <row r="438" ht="14.25" hidden="1" customHeight="1">
      <c r="L438" s="251"/>
      <c r="M438" s="272">
        <v>0.554</v>
      </c>
      <c r="N438" s="273">
        <f t="shared" si="92"/>
        <v>64.05</v>
      </c>
      <c r="O438" s="273">
        <f t="shared" si="93"/>
        <v>70.042</v>
      </c>
      <c r="P438" s="273">
        <f t="shared" si="94"/>
        <v>77.15</v>
      </c>
      <c r="Q438" s="273">
        <f t="shared" si="95"/>
        <v>80.834</v>
      </c>
      <c r="R438" s="273">
        <f t="shared" si="96"/>
        <v>83.936</v>
      </c>
    </row>
    <row r="439" ht="14.25" hidden="1" customHeight="1">
      <c r="L439" s="251"/>
      <c r="M439" s="272">
        <v>0.555</v>
      </c>
      <c r="N439" s="273">
        <f t="shared" si="92"/>
        <v>64.0625</v>
      </c>
      <c r="O439" s="273">
        <f t="shared" si="93"/>
        <v>70.0525</v>
      </c>
      <c r="P439" s="273">
        <f t="shared" si="94"/>
        <v>77.1625</v>
      </c>
      <c r="Q439" s="273">
        <f t="shared" si="95"/>
        <v>80.8425</v>
      </c>
      <c r="R439" s="273">
        <f t="shared" si="96"/>
        <v>83.945</v>
      </c>
    </row>
    <row r="440" ht="14.25" hidden="1" customHeight="1">
      <c r="L440" s="251"/>
      <c r="M440" s="272">
        <v>0.556</v>
      </c>
      <c r="N440" s="273">
        <f t="shared" si="92"/>
        <v>64.075</v>
      </c>
      <c r="O440" s="273">
        <f t="shared" si="93"/>
        <v>70.063</v>
      </c>
      <c r="P440" s="273">
        <f t="shared" si="94"/>
        <v>77.175</v>
      </c>
      <c r="Q440" s="273">
        <f t="shared" si="95"/>
        <v>80.851</v>
      </c>
      <c r="R440" s="273">
        <f t="shared" si="96"/>
        <v>83.954</v>
      </c>
    </row>
    <row r="441" ht="14.25" hidden="1" customHeight="1">
      <c r="L441" s="251"/>
      <c r="M441" s="272">
        <v>0.557</v>
      </c>
      <c r="N441" s="273">
        <f t="shared" si="92"/>
        <v>64.0875</v>
      </c>
      <c r="O441" s="273">
        <f t="shared" si="93"/>
        <v>70.0735</v>
      </c>
      <c r="P441" s="273">
        <f t="shared" si="94"/>
        <v>77.1875</v>
      </c>
      <c r="Q441" s="273">
        <f t="shared" si="95"/>
        <v>80.8595</v>
      </c>
      <c r="R441" s="273">
        <f t="shared" si="96"/>
        <v>83.963</v>
      </c>
    </row>
    <row r="442" ht="14.25" hidden="1" customHeight="1">
      <c r="L442" s="251"/>
      <c r="M442" s="272">
        <v>0.558</v>
      </c>
      <c r="N442" s="273">
        <f t="shared" si="92"/>
        <v>64.1</v>
      </c>
      <c r="O442" s="273">
        <f t="shared" si="93"/>
        <v>70.084</v>
      </c>
      <c r="P442" s="273">
        <f t="shared" si="94"/>
        <v>77.2</v>
      </c>
      <c r="Q442" s="273">
        <f t="shared" si="95"/>
        <v>80.868</v>
      </c>
      <c r="R442" s="273">
        <f t="shared" si="96"/>
        <v>83.972</v>
      </c>
    </row>
    <row r="443" ht="14.25" hidden="1" customHeight="1">
      <c r="L443" s="251"/>
      <c r="M443" s="272">
        <v>0.559</v>
      </c>
      <c r="N443" s="273">
        <f t="shared" si="92"/>
        <v>64.1125</v>
      </c>
      <c r="O443" s="273">
        <f t="shared" si="93"/>
        <v>70.0945</v>
      </c>
      <c r="P443" s="273">
        <f t="shared" si="94"/>
        <v>77.2125</v>
      </c>
      <c r="Q443" s="273">
        <f t="shared" si="95"/>
        <v>80.8765</v>
      </c>
      <c r="R443" s="273">
        <f t="shared" si="96"/>
        <v>83.981</v>
      </c>
    </row>
    <row r="444" ht="14.25" hidden="1" customHeight="1">
      <c r="L444" s="251"/>
      <c r="M444" s="272">
        <v>0.56</v>
      </c>
      <c r="N444" s="273">
        <f t="shared" si="92"/>
        <v>64.125</v>
      </c>
      <c r="O444" s="273">
        <f t="shared" si="93"/>
        <v>70.105</v>
      </c>
      <c r="P444" s="273">
        <f t="shared" si="94"/>
        <v>77.225</v>
      </c>
      <c r="Q444" s="273">
        <f t="shared" si="95"/>
        <v>80.885</v>
      </c>
      <c r="R444" s="273">
        <f t="shared" si="96"/>
        <v>83.99</v>
      </c>
    </row>
    <row r="445" ht="14.25" hidden="1" customHeight="1">
      <c r="L445" s="251"/>
      <c r="M445" s="272">
        <v>0.561</v>
      </c>
      <c r="N445" s="273">
        <f t="shared" si="92"/>
        <v>64.1375</v>
      </c>
      <c r="O445" s="273">
        <f t="shared" si="93"/>
        <v>70.1155</v>
      </c>
      <c r="P445" s="273">
        <f t="shared" si="94"/>
        <v>77.2375</v>
      </c>
      <c r="Q445" s="273">
        <f t="shared" si="95"/>
        <v>80.8935</v>
      </c>
      <c r="R445" s="273">
        <f t="shared" si="96"/>
        <v>83.999</v>
      </c>
    </row>
    <row r="446" ht="14.25" hidden="1" customHeight="1">
      <c r="L446" s="251"/>
      <c r="M446" s="272">
        <v>0.562</v>
      </c>
      <c r="N446" s="273">
        <f t="shared" si="92"/>
        <v>64.15</v>
      </c>
      <c r="O446" s="273">
        <f t="shared" si="93"/>
        <v>70.126</v>
      </c>
      <c r="P446" s="273">
        <f t="shared" si="94"/>
        <v>77.25</v>
      </c>
      <c r="Q446" s="273">
        <f t="shared" si="95"/>
        <v>80.902</v>
      </c>
      <c r="R446" s="273">
        <f t="shared" si="96"/>
        <v>84.008</v>
      </c>
    </row>
    <row r="447" ht="14.25" hidden="1" customHeight="1">
      <c r="L447" s="251"/>
      <c r="M447" s="272">
        <v>0.563</v>
      </c>
      <c r="N447" s="273">
        <f t="shared" si="92"/>
        <v>64.1625</v>
      </c>
      <c r="O447" s="273">
        <f t="shared" si="93"/>
        <v>70.1365</v>
      </c>
      <c r="P447" s="273">
        <f t="shared" si="94"/>
        <v>77.2625</v>
      </c>
      <c r="Q447" s="273">
        <f t="shared" si="95"/>
        <v>80.9105</v>
      </c>
      <c r="R447" s="273">
        <f t="shared" si="96"/>
        <v>84.017</v>
      </c>
    </row>
    <row r="448" ht="14.25" hidden="1" customHeight="1">
      <c r="L448" s="251"/>
      <c r="M448" s="272">
        <v>0.564</v>
      </c>
      <c r="N448" s="273">
        <f t="shared" si="92"/>
        <v>64.175</v>
      </c>
      <c r="O448" s="273">
        <f t="shared" si="93"/>
        <v>70.147</v>
      </c>
      <c r="P448" s="273">
        <f t="shared" si="94"/>
        <v>77.275</v>
      </c>
      <c r="Q448" s="273">
        <f t="shared" si="95"/>
        <v>80.919</v>
      </c>
      <c r="R448" s="273">
        <f t="shared" si="96"/>
        <v>84.026</v>
      </c>
    </row>
    <row r="449" ht="14.25" hidden="1" customHeight="1">
      <c r="L449" s="251"/>
      <c r="M449" s="272">
        <v>0.565</v>
      </c>
      <c r="N449" s="273">
        <f t="shared" si="92"/>
        <v>64.1875</v>
      </c>
      <c r="O449" s="273">
        <f t="shared" si="93"/>
        <v>70.1575</v>
      </c>
      <c r="P449" s="273">
        <f t="shared" si="94"/>
        <v>77.2875</v>
      </c>
      <c r="Q449" s="273">
        <f t="shared" si="95"/>
        <v>80.9275</v>
      </c>
      <c r="R449" s="273">
        <f t="shared" si="96"/>
        <v>84.035</v>
      </c>
    </row>
    <row r="450" ht="14.25" hidden="1" customHeight="1">
      <c r="L450" s="251"/>
      <c r="M450" s="272">
        <v>0.566</v>
      </c>
      <c r="N450" s="273">
        <f t="shared" si="92"/>
        <v>64.2</v>
      </c>
      <c r="O450" s="273">
        <f t="shared" si="93"/>
        <v>70.168</v>
      </c>
      <c r="P450" s="273">
        <f t="shared" si="94"/>
        <v>77.3</v>
      </c>
      <c r="Q450" s="273">
        <f t="shared" si="95"/>
        <v>80.936</v>
      </c>
      <c r="R450" s="273">
        <f t="shared" si="96"/>
        <v>84.044</v>
      </c>
    </row>
    <row r="451" ht="14.25" hidden="1" customHeight="1">
      <c r="L451" s="251"/>
      <c r="M451" s="272">
        <v>0.567</v>
      </c>
      <c r="N451" s="273">
        <f t="shared" si="92"/>
        <v>64.2125</v>
      </c>
      <c r="O451" s="273">
        <f t="shared" si="93"/>
        <v>70.1785</v>
      </c>
      <c r="P451" s="273">
        <f t="shared" si="94"/>
        <v>77.3125</v>
      </c>
      <c r="Q451" s="273">
        <f t="shared" si="95"/>
        <v>80.9445</v>
      </c>
      <c r="R451" s="273">
        <f t="shared" si="96"/>
        <v>84.053</v>
      </c>
    </row>
    <row r="452" ht="14.25" hidden="1" customHeight="1">
      <c r="L452" s="251"/>
      <c r="M452" s="272">
        <v>0.568</v>
      </c>
      <c r="N452" s="273">
        <f t="shared" si="92"/>
        <v>64.225</v>
      </c>
      <c r="O452" s="273">
        <f t="shared" si="93"/>
        <v>70.189</v>
      </c>
      <c r="P452" s="273">
        <f t="shared" si="94"/>
        <v>77.325</v>
      </c>
      <c r="Q452" s="273">
        <f t="shared" si="95"/>
        <v>80.953</v>
      </c>
      <c r="R452" s="273">
        <f t="shared" si="96"/>
        <v>84.062</v>
      </c>
    </row>
    <row r="453" ht="14.25" hidden="1" customHeight="1">
      <c r="L453" s="251"/>
      <c r="M453" s="272">
        <v>0.569</v>
      </c>
      <c r="N453" s="273">
        <f t="shared" si="92"/>
        <v>64.2375</v>
      </c>
      <c r="O453" s="273">
        <f t="shared" si="93"/>
        <v>70.1995</v>
      </c>
      <c r="P453" s="273">
        <f t="shared" si="94"/>
        <v>77.3375</v>
      </c>
      <c r="Q453" s="273">
        <f t="shared" si="95"/>
        <v>80.9615</v>
      </c>
      <c r="R453" s="273">
        <f t="shared" si="96"/>
        <v>84.071</v>
      </c>
    </row>
    <row r="454" ht="14.25" hidden="1" customHeight="1">
      <c r="L454" s="251"/>
      <c r="M454" s="272">
        <v>0.57</v>
      </c>
      <c r="N454" s="273">
        <f t="shared" si="92"/>
        <v>64.25</v>
      </c>
      <c r="O454" s="273">
        <f t="shared" si="93"/>
        <v>70.21</v>
      </c>
      <c r="P454" s="273">
        <f t="shared" si="94"/>
        <v>77.35</v>
      </c>
      <c r="Q454" s="273">
        <f t="shared" si="95"/>
        <v>80.97</v>
      </c>
      <c r="R454" s="273">
        <f t="shared" si="96"/>
        <v>84.08</v>
      </c>
    </row>
    <row r="455" ht="14.25" hidden="1" customHeight="1">
      <c r="L455" s="251"/>
      <c r="M455" s="272">
        <v>0.571</v>
      </c>
      <c r="N455" s="273">
        <f t="shared" si="92"/>
        <v>64.2625</v>
      </c>
      <c r="O455" s="273">
        <f t="shared" si="93"/>
        <v>70.2205</v>
      </c>
      <c r="P455" s="273">
        <f t="shared" si="94"/>
        <v>77.3625</v>
      </c>
      <c r="Q455" s="273">
        <f t="shared" si="95"/>
        <v>80.9785</v>
      </c>
      <c r="R455" s="273">
        <f t="shared" si="96"/>
        <v>84.089</v>
      </c>
    </row>
    <row r="456" ht="14.25" hidden="1" customHeight="1">
      <c r="L456" s="251"/>
      <c r="M456" s="272">
        <v>0.572</v>
      </c>
      <c r="N456" s="273">
        <f t="shared" si="92"/>
        <v>64.275</v>
      </c>
      <c r="O456" s="273">
        <f t="shared" si="93"/>
        <v>70.231</v>
      </c>
      <c r="P456" s="273">
        <f t="shared" si="94"/>
        <v>77.375</v>
      </c>
      <c r="Q456" s="273">
        <f t="shared" si="95"/>
        <v>80.987</v>
      </c>
      <c r="R456" s="273">
        <f t="shared" si="96"/>
        <v>84.098</v>
      </c>
    </row>
    <row r="457" ht="14.25" hidden="1" customHeight="1">
      <c r="L457" s="251"/>
      <c r="M457" s="272">
        <v>0.573</v>
      </c>
      <c r="N457" s="273">
        <f t="shared" si="92"/>
        <v>64.2875</v>
      </c>
      <c r="O457" s="273">
        <f t="shared" si="93"/>
        <v>70.2415</v>
      </c>
      <c r="P457" s="273">
        <f t="shared" si="94"/>
        <v>77.3875</v>
      </c>
      <c r="Q457" s="273">
        <f t="shared" si="95"/>
        <v>80.9955</v>
      </c>
      <c r="R457" s="273">
        <f t="shared" si="96"/>
        <v>84.107</v>
      </c>
    </row>
    <row r="458" ht="14.25" hidden="1" customHeight="1">
      <c r="L458" s="251"/>
      <c r="M458" s="272">
        <v>0.574</v>
      </c>
      <c r="N458" s="273">
        <f t="shared" si="92"/>
        <v>64.3</v>
      </c>
      <c r="O458" s="273">
        <f t="shared" si="93"/>
        <v>70.252</v>
      </c>
      <c r="P458" s="273">
        <f t="shared" si="94"/>
        <v>77.4</v>
      </c>
      <c r="Q458" s="273">
        <f t="shared" si="95"/>
        <v>81.004</v>
      </c>
      <c r="R458" s="273">
        <f t="shared" si="96"/>
        <v>84.116</v>
      </c>
    </row>
    <row r="459" ht="14.25" hidden="1" customHeight="1">
      <c r="L459" s="251"/>
      <c r="M459" s="272">
        <v>0.575</v>
      </c>
      <c r="N459" s="273">
        <f t="shared" si="92"/>
        <v>64.3125</v>
      </c>
      <c r="O459" s="273">
        <f t="shared" si="93"/>
        <v>70.2625</v>
      </c>
      <c r="P459" s="273">
        <f t="shared" si="94"/>
        <v>77.4125</v>
      </c>
      <c r="Q459" s="273">
        <f t="shared" si="95"/>
        <v>81.0125</v>
      </c>
      <c r="R459" s="273">
        <f t="shared" si="96"/>
        <v>84.125</v>
      </c>
    </row>
    <row r="460" ht="14.25" hidden="1" customHeight="1">
      <c r="L460" s="251"/>
      <c r="M460" s="272">
        <v>0.576</v>
      </c>
      <c r="N460" s="273">
        <f t="shared" si="92"/>
        <v>64.325</v>
      </c>
      <c r="O460" s="273">
        <f t="shared" si="93"/>
        <v>70.273</v>
      </c>
      <c r="P460" s="273">
        <f t="shared" si="94"/>
        <v>77.425</v>
      </c>
      <c r="Q460" s="273">
        <f t="shared" si="95"/>
        <v>81.021</v>
      </c>
      <c r="R460" s="273">
        <f t="shared" si="96"/>
        <v>84.134</v>
      </c>
    </row>
    <row r="461" ht="14.25" hidden="1" customHeight="1">
      <c r="L461" s="251"/>
      <c r="M461" s="272">
        <v>0.577</v>
      </c>
      <c r="N461" s="273">
        <f t="shared" si="92"/>
        <v>64.3375</v>
      </c>
      <c r="O461" s="273">
        <f t="shared" si="93"/>
        <v>70.2835</v>
      </c>
      <c r="P461" s="273">
        <f t="shared" si="94"/>
        <v>77.4375</v>
      </c>
      <c r="Q461" s="273">
        <f t="shared" si="95"/>
        <v>81.0295</v>
      </c>
      <c r="R461" s="273">
        <f t="shared" si="96"/>
        <v>84.143</v>
      </c>
    </row>
    <row r="462" ht="14.25" hidden="1" customHeight="1">
      <c r="L462" s="251"/>
      <c r="M462" s="272">
        <v>0.578</v>
      </c>
      <c r="N462" s="273">
        <f t="shared" si="92"/>
        <v>64.35</v>
      </c>
      <c r="O462" s="273">
        <f t="shared" si="93"/>
        <v>70.294</v>
      </c>
      <c r="P462" s="273">
        <f t="shared" si="94"/>
        <v>77.45</v>
      </c>
      <c r="Q462" s="273">
        <f t="shared" si="95"/>
        <v>81.038</v>
      </c>
      <c r="R462" s="273">
        <f t="shared" si="96"/>
        <v>84.152</v>
      </c>
    </row>
    <row r="463" ht="14.25" hidden="1" customHeight="1">
      <c r="L463" s="251"/>
      <c r="M463" s="272">
        <v>0.579</v>
      </c>
      <c r="N463" s="273">
        <f t="shared" si="92"/>
        <v>64.3625</v>
      </c>
      <c r="O463" s="273">
        <f t="shared" si="93"/>
        <v>70.3045</v>
      </c>
      <c r="P463" s="273">
        <f t="shared" si="94"/>
        <v>77.4625</v>
      </c>
      <c r="Q463" s="273">
        <f t="shared" si="95"/>
        <v>81.0465</v>
      </c>
      <c r="R463" s="273">
        <f t="shared" si="96"/>
        <v>84.161</v>
      </c>
    </row>
    <row r="464" ht="14.25" hidden="1" customHeight="1">
      <c r="L464" s="251"/>
      <c r="M464" s="272">
        <v>0.58</v>
      </c>
      <c r="N464" s="273">
        <f t="shared" si="92"/>
        <v>64.375</v>
      </c>
      <c r="O464" s="273">
        <f t="shared" si="93"/>
        <v>70.315</v>
      </c>
      <c r="P464" s="273">
        <f t="shared" si="94"/>
        <v>77.475</v>
      </c>
      <c r="Q464" s="273">
        <f t="shared" si="95"/>
        <v>81.055</v>
      </c>
      <c r="R464" s="273">
        <f t="shared" si="96"/>
        <v>84.17</v>
      </c>
    </row>
    <row r="465" ht="14.25" hidden="1" customHeight="1">
      <c r="L465" s="251"/>
      <c r="M465" s="272">
        <v>0.581</v>
      </c>
      <c r="N465" s="273">
        <f t="shared" si="92"/>
        <v>64.3875</v>
      </c>
      <c r="O465" s="273">
        <f t="shared" si="93"/>
        <v>70.3255</v>
      </c>
      <c r="P465" s="273">
        <f t="shared" si="94"/>
        <v>77.4875</v>
      </c>
      <c r="Q465" s="273">
        <f t="shared" si="95"/>
        <v>81.0635</v>
      </c>
      <c r="R465" s="273">
        <f t="shared" si="96"/>
        <v>84.179</v>
      </c>
    </row>
    <row r="466" ht="14.25" hidden="1" customHeight="1">
      <c r="L466" s="251"/>
      <c r="M466" s="272">
        <v>0.582</v>
      </c>
      <c r="N466" s="273">
        <f t="shared" si="92"/>
        <v>64.4</v>
      </c>
      <c r="O466" s="273">
        <f t="shared" si="93"/>
        <v>70.336</v>
      </c>
      <c r="P466" s="273">
        <f t="shared" si="94"/>
        <v>77.5</v>
      </c>
      <c r="Q466" s="273">
        <f t="shared" si="95"/>
        <v>81.072</v>
      </c>
      <c r="R466" s="273">
        <f t="shared" si="96"/>
        <v>84.188</v>
      </c>
    </row>
    <row r="467" ht="14.25" hidden="1" customHeight="1">
      <c r="L467" s="251"/>
      <c r="M467" s="272">
        <v>0.583</v>
      </c>
      <c r="N467" s="273">
        <f t="shared" si="92"/>
        <v>64.4125</v>
      </c>
      <c r="O467" s="273">
        <f t="shared" si="93"/>
        <v>70.3465</v>
      </c>
      <c r="P467" s="273">
        <f t="shared" si="94"/>
        <v>77.5125</v>
      </c>
      <c r="Q467" s="273">
        <f t="shared" si="95"/>
        <v>81.0805</v>
      </c>
      <c r="R467" s="273">
        <f t="shared" si="96"/>
        <v>84.197</v>
      </c>
    </row>
    <row r="468" ht="14.25" hidden="1" customHeight="1">
      <c r="L468" s="251"/>
      <c r="M468" s="272">
        <v>0.584</v>
      </c>
      <c r="N468" s="273">
        <f t="shared" si="92"/>
        <v>64.425</v>
      </c>
      <c r="O468" s="273">
        <f t="shared" si="93"/>
        <v>70.357</v>
      </c>
      <c r="P468" s="273">
        <f t="shared" si="94"/>
        <v>77.525</v>
      </c>
      <c r="Q468" s="273">
        <f t="shared" si="95"/>
        <v>81.089</v>
      </c>
      <c r="R468" s="273">
        <f t="shared" si="96"/>
        <v>84.206</v>
      </c>
    </row>
    <row r="469" ht="14.25" hidden="1" customHeight="1">
      <c r="L469" s="251"/>
      <c r="M469" s="272">
        <v>0.585</v>
      </c>
      <c r="N469" s="273">
        <f t="shared" si="92"/>
        <v>64.4375</v>
      </c>
      <c r="O469" s="273">
        <f t="shared" si="93"/>
        <v>70.3675</v>
      </c>
      <c r="P469" s="273">
        <f t="shared" si="94"/>
        <v>77.5375</v>
      </c>
      <c r="Q469" s="273">
        <f t="shared" si="95"/>
        <v>81.0975</v>
      </c>
      <c r="R469" s="273">
        <f t="shared" si="96"/>
        <v>84.215</v>
      </c>
    </row>
    <row r="470" ht="14.25" hidden="1" customHeight="1">
      <c r="L470" s="251"/>
      <c r="M470" s="272">
        <v>0.586</v>
      </c>
      <c r="N470" s="273">
        <f t="shared" si="92"/>
        <v>64.45</v>
      </c>
      <c r="O470" s="273">
        <f t="shared" si="93"/>
        <v>70.378</v>
      </c>
      <c r="P470" s="273">
        <f t="shared" si="94"/>
        <v>77.55</v>
      </c>
      <c r="Q470" s="273">
        <f t="shared" si="95"/>
        <v>81.106</v>
      </c>
      <c r="R470" s="273">
        <f t="shared" si="96"/>
        <v>84.224</v>
      </c>
    </row>
    <row r="471" ht="14.25" hidden="1" customHeight="1">
      <c r="L471" s="251"/>
      <c r="M471" s="272">
        <v>0.587</v>
      </c>
      <c r="N471" s="273">
        <f t="shared" si="92"/>
        <v>64.4625</v>
      </c>
      <c r="O471" s="273">
        <f t="shared" si="93"/>
        <v>70.3885</v>
      </c>
      <c r="P471" s="273">
        <f t="shared" si="94"/>
        <v>77.5625</v>
      </c>
      <c r="Q471" s="273">
        <f t="shared" si="95"/>
        <v>81.1145</v>
      </c>
      <c r="R471" s="273">
        <f t="shared" si="96"/>
        <v>84.233</v>
      </c>
    </row>
    <row r="472" ht="14.25" hidden="1" customHeight="1">
      <c r="L472" s="251"/>
      <c r="M472" s="272">
        <v>0.588</v>
      </c>
      <c r="N472" s="273">
        <f t="shared" si="92"/>
        <v>64.475</v>
      </c>
      <c r="O472" s="273">
        <f t="shared" si="93"/>
        <v>70.399</v>
      </c>
      <c r="P472" s="273">
        <f t="shared" si="94"/>
        <v>77.575</v>
      </c>
      <c r="Q472" s="273">
        <f t="shared" si="95"/>
        <v>81.123</v>
      </c>
      <c r="R472" s="273">
        <f t="shared" si="96"/>
        <v>84.242</v>
      </c>
    </row>
    <row r="473" ht="14.25" hidden="1" customHeight="1">
      <c r="L473" s="251"/>
      <c r="M473" s="272">
        <v>0.589</v>
      </c>
      <c r="N473" s="273">
        <f t="shared" si="92"/>
        <v>64.4875</v>
      </c>
      <c r="O473" s="273">
        <f t="shared" si="93"/>
        <v>70.4095</v>
      </c>
      <c r="P473" s="273">
        <f t="shared" si="94"/>
        <v>77.5875</v>
      </c>
      <c r="Q473" s="273">
        <f t="shared" si="95"/>
        <v>81.1315</v>
      </c>
      <c r="R473" s="273">
        <f t="shared" si="96"/>
        <v>84.251</v>
      </c>
    </row>
    <row r="474" ht="14.25" hidden="1" customHeight="1">
      <c r="L474" s="251"/>
      <c r="M474" s="272">
        <v>0.59</v>
      </c>
      <c r="N474" s="273">
        <f t="shared" si="92"/>
        <v>64.5</v>
      </c>
      <c r="O474" s="273">
        <f t="shared" si="93"/>
        <v>70.42</v>
      </c>
      <c r="P474" s="273">
        <f t="shared" si="94"/>
        <v>77.6</v>
      </c>
      <c r="Q474" s="273">
        <f t="shared" si="95"/>
        <v>81.14</v>
      </c>
      <c r="R474" s="273">
        <f t="shared" si="96"/>
        <v>84.26</v>
      </c>
    </row>
    <row r="475" ht="14.25" hidden="1" customHeight="1">
      <c r="L475" s="251"/>
      <c r="M475" s="272">
        <v>0.591</v>
      </c>
      <c r="N475" s="273">
        <f t="shared" si="92"/>
        <v>64.5125</v>
      </c>
      <c r="O475" s="273">
        <f t="shared" si="93"/>
        <v>70.4305</v>
      </c>
      <c r="P475" s="273">
        <f t="shared" si="94"/>
        <v>77.6125</v>
      </c>
      <c r="Q475" s="273">
        <f t="shared" si="95"/>
        <v>81.1485</v>
      </c>
      <c r="R475" s="273">
        <f t="shared" si="96"/>
        <v>84.269</v>
      </c>
    </row>
    <row r="476" ht="14.25" hidden="1" customHeight="1">
      <c r="L476" s="251"/>
      <c r="M476" s="272">
        <v>0.592</v>
      </c>
      <c r="N476" s="273">
        <f t="shared" si="92"/>
        <v>64.525</v>
      </c>
      <c r="O476" s="273">
        <f t="shared" si="93"/>
        <v>70.441</v>
      </c>
      <c r="P476" s="273">
        <f t="shared" si="94"/>
        <v>77.625</v>
      </c>
      <c r="Q476" s="273">
        <f t="shared" si="95"/>
        <v>81.157</v>
      </c>
      <c r="R476" s="273">
        <f t="shared" si="96"/>
        <v>84.278</v>
      </c>
    </row>
    <row r="477" ht="14.25" hidden="1" customHeight="1">
      <c r="L477" s="251"/>
      <c r="M477" s="272">
        <v>0.593</v>
      </c>
      <c r="N477" s="273">
        <f t="shared" si="92"/>
        <v>64.5375</v>
      </c>
      <c r="O477" s="273">
        <f t="shared" si="93"/>
        <v>70.4515</v>
      </c>
      <c r="P477" s="273">
        <f t="shared" si="94"/>
        <v>77.6375</v>
      </c>
      <c r="Q477" s="273">
        <f t="shared" si="95"/>
        <v>81.1655</v>
      </c>
      <c r="R477" s="273">
        <f t="shared" si="96"/>
        <v>84.287</v>
      </c>
    </row>
    <row r="478" ht="14.25" hidden="1" customHeight="1">
      <c r="L478" s="251"/>
      <c r="M478" s="272">
        <v>0.594</v>
      </c>
      <c r="N478" s="273">
        <f t="shared" si="92"/>
        <v>64.55</v>
      </c>
      <c r="O478" s="273">
        <f t="shared" si="93"/>
        <v>70.462</v>
      </c>
      <c r="P478" s="273">
        <f t="shared" si="94"/>
        <v>77.65</v>
      </c>
      <c r="Q478" s="273">
        <f t="shared" si="95"/>
        <v>81.174</v>
      </c>
      <c r="R478" s="273">
        <f t="shared" si="96"/>
        <v>84.296</v>
      </c>
    </row>
    <row r="479" ht="14.25" hidden="1" customHeight="1">
      <c r="L479" s="251"/>
      <c r="M479" s="272">
        <v>0.595</v>
      </c>
      <c r="N479" s="273">
        <f t="shared" si="92"/>
        <v>64.5625</v>
      </c>
      <c r="O479" s="273">
        <f t="shared" si="93"/>
        <v>70.4725</v>
      </c>
      <c r="P479" s="273">
        <f t="shared" si="94"/>
        <v>77.6625</v>
      </c>
      <c r="Q479" s="273">
        <f t="shared" si="95"/>
        <v>81.1825</v>
      </c>
      <c r="R479" s="273">
        <f t="shared" si="96"/>
        <v>84.305</v>
      </c>
    </row>
    <row r="480" ht="14.25" hidden="1" customHeight="1">
      <c r="L480" s="251"/>
      <c r="M480" s="272">
        <v>0.596</v>
      </c>
      <c r="N480" s="273">
        <f t="shared" si="92"/>
        <v>64.575</v>
      </c>
      <c r="O480" s="273">
        <f t="shared" si="93"/>
        <v>70.483</v>
      </c>
      <c r="P480" s="273">
        <f t="shared" si="94"/>
        <v>77.675</v>
      </c>
      <c r="Q480" s="273">
        <f t="shared" si="95"/>
        <v>81.191</v>
      </c>
      <c r="R480" s="273">
        <f t="shared" si="96"/>
        <v>84.314</v>
      </c>
    </row>
    <row r="481" ht="14.25" hidden="1" customHeight="1">
      <c r="L481" s="251"/>
      <c r="M481" s="272">
        <v>0.597</v>
      </c>
      <c r="N481" s="273">
        <f t="shared" si="92"/>
        <v>64.5875</v>
      </c>
      <c r="O481" s="273">
        <f t="shared" si="93"/>
        <v>70.4935</v>
      </c>
      <c r="P481" s="273">
        <f t="shared" si="94"/>
        <v>77.6875</v>
      </c>
      <c r="Q481" s="273">
        <f t="shared" si="95"/>
        <v>81.1995</v>
      </c>
      <c r="R481" s="273">
        <f t="shared" si="96"/>
        <v>84.323</v>
      </c>
    </row>
    <row r="482" ht="14.25" hidden="1" customHeight="1">
      <c r="L482" s="251"/>
      <c r="M482" s="272">
        <v>0.598</v>
      </c>
      <c r="N482" s="273">
        <f t="shared" si="92"/>
        <v>64.6</v>
      </c>
      <c r="O482" s="273">
        <f t="shared" si="93"/>
        <v>70.504</v>
      </c>
      <c r="P482" s="273">
        <f t="shared" si="94"/>
        <v>77.7</v>
      </c>
      <c r="Q482" s="273">
        <f t="shared" si="95"/>
        <v>81.208</v>
      </c>
      <c r="R482" s="273">
        <f t="shared" si="96"/>
        <v>84.332</v>
      </c>
    </row>
    <row r="483" ht="14.25" hidden="1" customHeight="1">
      <c r="L483" s="251"/>
      <c r="M483" s="272">
        <v>0.599</v>
      </c>
      <c r="N483" s="273">
        <f t="shared" si="92"/>
        <v>64.6125</v>
      </c>
      <c r="O483" s="273">
        <f t="shared" si="93"/>
        <v>70.5145</v>
      </c>
      <c r="P483" s="273">
        <f t="shared" si="94"/>
        <v>77.7125</v>
      </c>
      <c r="Q483" s="273">
        <f t="shared" si="95"/>
        <v>81.2165</v>
      </c>
      <c r="R483" s="273">
        <f t="shared" si="96"/>
        <v>84.341</v>
      </c>
    </row>
    <row r="484" ht="14.25" hidden="1" customHeight="1">
      <c r="L484" s="251"/>
      <c r="M484" s="272">
        <v>0.6</v>
      </c>
      <c r="N484" s="273">
        <f t="shared" si="92"/>
        <v>64.625</v>
      </c>
      <c r="O484" s="273">
        <f t="shared" si="93"/>
        <v>70.525</v>
      </c>
      <c r="P484" s="273">
        <f t="shared" si="94"/>
        <v>77.725</v>
      </c>
      <c r="Q484" s="273">
        <f t="shared" si="95"/>
        <v>81.225</v>
      </c>
      <c r="R484" s="273">
        <f t="shared" si="96"/>
        <v>84.35</v>
      </c>
    </row>
    <row r="485" ht="14.25" hidden="1" customHeight="1">
      <c r="L485" s="251"/>
      <c r="M485" s="272">
        <v>0.601</v>
      </c>
      <c r="N485" s="273">
        <f t="shared" si="92"/>
        <v>64.6375</v>
      </c>
      <c r="O485" s="273">
        <f t="shared" si="93"/>
        <v>70.5355</v>
      </c>
      <c r="P485" s="273">
        <f t="shared" si="94"/>
        <v>77.7375</v>
      </c>
      <c r="Q485" s="273">
        <f t="shared" si="95"/>
        <v>81.2335</v>
      </c>
      <c r="R485" s="273">
        <f t="shared" si="96"/>
        <v>84.359</v>
      </c>
    </row>
    <row r="486" ht="14.25" hidden="1" customHeight="1">
      <c r="L486" s="251"/>
      <c r="M486" s="272">
        <v>0.602</v>
      </c>
      <c r="N486" s="273">
        <f t="shared" si="92"/>
        <v>64.65</v>
      </c>
      <c r="O486" s="273">
        <f t="shared" si="93"/>
        <v>70.546</v>
      </c>
      <c r="P486" s="273">
        <f t="shared" si="94"/>
        <v>77.75</v>
      </c>
      <c r="Q486" s="273">
        <f t="shared" si="95"/>
        <v>81.242</v>
      </c>
      <c r="R486" s="273">
        <f t="shared" si="96"/>
        <v>84.368</v>
      </c>
    </row>
    <row r="487" ht="14.25" hidden="1" customHeight="1">
      <c r="L487" s="251"/>
      <c r="M487" s="272">
        <v>0.603</v>
      </c>
      <c r="N487" s="273">
        <f t="shared" si="92"/>
        <v>64.6625</v>
      </c>
      <c r="O487" s="273">
        <f t="shared" si="93"/>
        <v>70.5565</v>
      </c>
      <c r="P487" s="273">
        <f t="shared" si="94"/>
        <v>77.7625</v>
      </c>
      <c r="Q487" s="273">
        <f t="shared" si="95"/>
        <v>81.2505</v>
      </c>
      <c r="R487" s="273">
        <f t="shared" si="96"/>
        <v>84.377</v>
      </c>
    </row>
    <row r="488" ht="14.25" hidden="1" customHeight="1">
      <c r="L488" s="251"/>
      <c r="M488" s="272">
        <v>0.604</v>
      </c>
      <c r="N488" s="273">
        <f t="shared" si="92"/>
        <v>64.675</v>
      </c>
      <c r="O488" s="273">
        <f t="shared" si="93"/>
        <v>70.567</v>
      </c>
      <c r="P488" s="273">
        <f t="shared" si="94"/>
        <v>77.775</v>
      </c>
      <c r="Q488" s="273">
        <f t="shared" si="95"/>
        <v>81.259</v>
      </c>
      <c r="R488" s="273">
        <f t="shared" si="96"/>
        <v>84.386</v>
      </c>
    </row>
    <row r="489" ht="14.25" hidden="1" customHeight="1">
      <c r="L489" s="251"/>
      <c r="M489" s="272">
        <v>0.605</v>
      </c>
      <c r="N489" s="273">
        <f t="shared" si="92"/>
        <v>64.6875</v>
      </c>
      <c r="O489" s="273">
        <f t="shared" si="93"/>
        <v>70.5775</v>
      </c>
      <c r="P489" s="273">
        <f t="shared" si="94"/>
        <v>77.7875</v>
      </c>
      <c r="Q489" s="273">
        <f t="shared" si="95"/>
        <v>81.2675</v>
      </c>
      <c r="R489" s="273">
        <f t="shared" si="96"/>
        <v>84.395</v>
      </c>
    </row>
    <row r="490" ht="14.25" hidden="1" customHeight="1">
      <c r="L490" s="251"/>
      <c r="M490" s="272">
        <v>0.606</v>
      </c>
      <c r="N490" s="273">
        <f t="shared" si="92"/>
        <v>64.7</v>
      </c>
      <c r="O490" s="273">
        <f t="shared" si="93"/>
        <v>70.588</v>
      </c>
      <c r="P490" s="273">
        <f t="shared" si="94"/>
        <v>77.8</v>
      </c>
      <c r="Q490" s="273">
        <f t="shared" si="95"/>
        <v>81.276</v>
      </c>
      <c r="R490" s="273">
        <f t="shared" si="96"/>
        <v>84.404</v>
      </c>
    </row>
    <row r="491" ht="14.25" hidden="1" customHeight="1">
      <c r="L491" s="251"/>
      <c r="M491" s="272">
        <v>0.607</v>
      </c>
      <c r="N491" s="273">
        <f t="shared" si="92"/>
        <v>64.7125</v>
      </c>
      <c r="O491" s="273">
        <f t="shared" si="93"/>
        <v>70.5985</v>
      </c>
      <c r="P491" s="273">
        <f t="shared" si="94"/>
        <v>77.8125</v>
      </c>
      <c r="Q491" s="273">
        <f t="shared" si="95"/>
        <v>81.2845</v>
      </c>
      <c r="R491" s="273">
        <f t="shared" si="96"/>
        <v>84.413</v>
      </c>
    </row>
    <row r="492" ht="14.25" hidden="1" customHeight="1">
      <c r="L492" s="251"/>
      <c r="M492" s="272">
        <v>0.608</v>
      </c>
      <c r="N492" s="273">
        <f t="shared" si="92"/>
        <v>64.725</v>
      </c>
      <c r="O492" s="273">
        <f t="shared" si="93"/>
        <v>70.609</v>
      </c>
      <c r="P492" s="273">
        <f t="shared" si="94"/>
        <v>77.825</v>
      </c>
      <c r="Q492" s="273">
        <f t="shared" si="95"/>
        <v>81.293</v>
      </c>
      <c r="R492" s="273">
        <f t="shared" si="96"/>
        <v>84.422</v>
      </c>
    </row>
    <row r="493" ht="14.25" hidden="1" customHeight="1">
      <c r="L493" s="251"/>
      <c r="M493" s="272">
        <v>0.609</v>
      </c>
      <c r="N493" s="273">
        <f t="shared" si="92"/>
        <v>64.7375</v>
      </c>
      <c r="O493" s="273">
        <f t="shared" si="93"/>
        <v>70.6195</v>
      </c>
      <c r="P493" s="273">
        <f t="shared" si="94"/>
        <v>77.8375</v>
      </c>
      <c r="Q493" s="273">
        <f t="shared" si="95"/>
        <v>81.3015</v>
      </c>
      <c r="R493" s="273">
        <f t="shared" si="96"/>
        <v>84.431</v>
      </c>
    </row>
    <row r="494" ht="14.25" hidden="1" customHeight="1">
      <c r="L494" s="251"/>
      <c r="M494" s="272">
        <v>0.61</v>
      </c>
      <c r="N494" s="273">
        <f t="shared" si="92"/>
        <v>64.75</v>
      </c>
      <c r="O494" s="273">
        <f t="shared" si="93"/>
        <v>70.63</v>
      </c>
      <c r="P494" s="273">
        <f t="shared" si="94"/>
        <v>77.85</v>
      </c>
      <c r="Q494" s="273">
        <f t="shared" si="95"/>
        <v>81.31</v>
      </c>
      <c r="R494" s="273">
        <f t="shared" si="96"/>
        <v>84.44</v>
      </c>
    </row>
    <row r="495" ht="14.25" hidden="1" customHeight="1">
      <c r="L495" s="251"/>
      <c r="M495" s="272">
        <v>0.611</v>
      </c>
      <c r="N495" s="273">
        <f t="shared" si="92"/>
        <v>64.7625</v>
      </c>
      <c r="O495" s="273">
        <f t="shared" si="93"/>
        <v>70.6405</v>
      </c>
      <c r="P495" s="273">
        <f t="shared" si="94"/>
        <v>77.8625</v>
      </c>
      <c r="Q495" s="273">
        <f t="shared" si="95"/>
        <v>81.3185</v>
      </c>
      <c r="R495" s="273">
        <f t="shared" si="96"/>
        <v>84.449</v>
      </c>
    </row>
    <row r="496" ht="14.25" hidden="1" customHeight="1">
      <c r="L496" s="251"/>
      <c r="M496" s="272">
        <v>0.612</v>
      </c>
      <c r="N496" s="273">
        <f t="shared" si="92"/>
        <v>64.775</v>
      </c>
      <c r="O496" s="273">
        <f t="shared" si="93"/>
        <v>70.651</v>
      </c>
      <c r="P496" s="273">
        <f t="shared" si="94"/>
        <v>77.875</v>
      </c>
      <c r="Q496" s="273">
        <f t="shared" si="95"/>
        <v>81.327</v>
      </c>
      <c r="R496" s="273">
        <f t="shared" si="96"/>
        <v>84.458</v>
      </c>
    </row>
    <row r="497" ht="14.25" hidden="1" customHeight="1">
      <c r="L497" s="251"/>
      <c r="M497" s="272">
        <v>0.613</v>
      </c>
      <c r="N497" s="273">
        <f t="shared" si="92"/>
        <v>64.7875</v>
      </c>
      <c r="O497" s="273">
        <f t="shared" si="93"/>
        <v>70.6615</v>
      </c>
      <c r="P497" s="273">
        <f t="shared" si="94"/>
        <v>77.8875</v>
      </c>
      <c r="Q497" s="273">
        <f t="shared" si="95"/>
        <v>81.3355</v>
      </c>
      <c r="R497" s="273">
        <f t="shared" si="96"/>
        <v>84.467</v>
      </c>
    </row>
    <row r="498" ht="14.25" hidden="1" customHeight="1">
      <c r="L498" s="251"/>
      <c r="M498" s="272">
        <v>0.614</v>
      </c>
      <c r="N498" s="273">
        <f t="shared" si="92"/>
        <v>64.8</v>
      </c>
      <c r="O498" s="273">
        <f t="shared" si="93"/>
        <v>70.672</v>
      </c>
      <c r="P498" s="273">
        <f t="shared" si="94"/>
        <v>77.9</v>
      </c>
      <c r="Q498" s="273">
        <f t="shared" si="95"/>
        <v>81.344</v>
      </c>
      <c r="R498" s="273">
        <f t="shared" si="96"/>
        <v>84.476</v>
      </c>
    </row>
    <row r="499" ht="14.25" hidden="1" customHeight="1">
      <c r="L499" s="251"/>
      <c r="M499" s="272">
        <v>0.615</v>
      </c>
      <c r="N499" s="273">
        <f t="shared" si="92"/>
        <v>64.8125</v>
      </c>
      <c r="O499" s="273">
        <f t="shared" si="93"/>
        <v>70.6825</v>
      </c>
      <c r="P499" s="273">
        <f t="shared" si="94"/>
        <v>77.9125</v>
      </c>
      <c r="Q499" s="273">
        <f t="shared" si="95"/>
        <v>81.3525</v>
      </c>
      <c r="R499" s="273">
        <f t="shared" si="96"/>
        <v>84.485</v>
      </c>
    </row>
    <row r="500" ht="14.25" hidden="1" customHeight="1">
      <c r="L500" s="251"/>
      <c r="M500" s="272">
        <v>0.616</v>
      </c>
      <c r="N500" s="273">
        <f t="shared" si="92"/>
        <v>64.825</v>
      </c>
      <c r="O500" s="273">
        <f t="shared" si="93"/>
        <v>70.693</v>
      </c>
      <c r="P500" s="273">
        <f t="shared" si="94"/>
        <v>77.925</v>
      </c>
      <c r="Q500" s="273">
        <f t="shared" si="95"/>
        <v>81.361</v>
      </c>
      <c r="R500" s="273">
        <f t="shared" si="96"/>
        <v>84.494</v>
      </c>
    </row>
    <row r="501" ht="14.25" hidden="1" customHeight="1">
      <c r="L501" s="251"/>
      <c r="M501" s="272">
        <v>0.617</v>
      </c>
      <c r="N501" s="273">
        <f t="shared" si="92"/>
        <v>64.8375</v>
      </c>
      <c r="O501" s="273">
        <f t="shared" si="93"/>
        <v>70.7035</v>
      </c>
      <c r="P501" s="273">
        <f t="shared" si="94"/>
        <v>77.9375</v>
      </c>
      <c r="Q501" s="273">
        <f t="shared" si="95"/>
        <v>81.3695</v>
      </c>
      <c r="R501" s="273">
        <f t="shared" si="96"/>
        <v>84.503</v>
      </c>
    </row>
    <row r="502" ht="14.25" hidden="1" customHeight="1">
      <c r="L502" s="251"/>
      <c r="M502" s="272">
        <v>0.618</v>
      </c>
      <c r="N502" s="273">
        <f t="shared" si="92"/>
        <v>64.85</v>
      </c>
      <c r="O502" s="273">
        <f t="shared" si="93"/>
        <v>70.714</v>
      </c>
      <c r="P502" s="273">
        <f t="shared" si="94"/>
        <v>77.95</v>
      </c>
      <c r="Q502" s="273">
        <f t="shared" si="95"/>
        <v>81.378</v>
      </c>
      <c r="R502" s="273">
        <f t="shared" si="96"/>
        <v>84.512</v>
      </c>
    </row>
    <row r="503" ht="14.25" hidden="1" customHeight="1">
      <c r="L503" s="251"/>
      <c r="M503" s="272">
        <v>0.619</v>
      </c>
      <c r="N503" s="273">
        <f t="shared" si="92"/>
        <v>64.8625</v>
      </c>
      <c r="O503" s="273">
        <f t="shared" si="93"/>
        <v>70.7245</v>
      </c>
      <c r="P503" s="273">
        <f t="shared" si="94"/>
        <v>77.9625</v>
      </c>
      <c r="Q503" s="273">
        <f t="shared" si="95"/>
        <v>81.3865</v>
      </c>
      <c r="R503" s="273">
        <f t="shared" si="96"/>
        <v>84.521</v>
      </c>
    </row>
    <row r="504" ht="14.25" hidden="1" customHeight="1">
      <c r="L504" s="251"/>
      <c r="M504" s="272">
        <v>0.62</v>
      </c>
      <c r="N504" s="273">
        <f t="shared" si="92"/>
        <v>64.875</v>
      </c>
      <c r="O504" s="273">
        <f t="shared" si="93"/>
        <v>70.735</v>
      </c>
      <c r="P504" s="273">
        <f t="shared" si="94"/>
        <v>77.975</v>
      </c>
      <c r="Q504" s="273">
        <f t="shared" si="95"/>
        <v>81.395</v>
      </c>
      <c r="R504" s="273">
        <f t="shared" si="96"/>
        <v>84.53</v>
      </c>
    </row>
    <row r="505" ht="14.25" hidden="1" customHeight="1">
      <c r="L505" s="251"/>
      <c r="M505" s="272">
        <v>0.621</v>
      </c>
      <c r="N505" s="273">
        <f t="shared" si="92"/>
        <v>64.8875</v>
      </c>
      <c r="O505" s="273">
        <f t="shared" si="93"/>
        <v>70.7455</v>
      </c>
      <c r="P505" s="273">
        <f t="shared" si="94"/>
        <v>77.9875</v>
      </c>
      <c r="Q505" s="273">
        <f t="shared" si="95"/>
        <v>81.4035</v>
      </c>
      <c r="R505" s="273">
        <f t="shared" si="96"/>
        <v>84.539</v>
      </c>
    </row>
    <row r="506" ht="14.25" hidden="1" customHeight="1">
      <c r="L506" s="251"/>
      <c r="M506" s="272">
        <v>0.622</v>
      </c>
      <c r="N506" s="273">
        <f t="shared" si="92"/>
        <v>64.9</v>
      </c>
      <c r="O506" s="273">
        <f t="shared" si="93"/>
        <v>70.756</v>
      </c>
      <c r="P506" s="273">
        <f t="shared" si="94"/>
        <v>78</v>
      </c>
      <c r="Q506" s="273">
        <f t="shared" si="95"/>
        <v>81.412</v>
      </c>
      <c r="R506" s="273">
        <f t="shared" si="96"/>
        <v>84.548</v>
      </c>
    </row>
    <row r="507" ht="14.25" hidden="1" customHeight="1">
      <c r="L507" s="251"/>
      <c r="M507" s="272">
        <v>0.623</v>
      </c>
      <c r="N507" s="273">
        <f t="shared" si="92"/>
        <v>64.9125</v>
      </c>
      <c r="O507" s="273">
        <f t="shared" si="93"/>
        <v>70.7665</v>
      </c>
      <c r="P507" s="273">
        <f t="shared" si="94"/>
        <v>78.0125</v>
      </c>
      <c r="Q507" s="273">
        <f t="shared" si="95"/>
        <v>81.4205</v>
      </c>
      <c r="R507" s="273">
        <f t="shared" si="96"/>
        <v>84.557</v>
      </c>
    </row>
    <row r="508" ht="14.25" hidden="1" customHeight="1">
      <c r="L508" s="251"/>
      <c r="M508" s="272">
        <v>0.624</v>
      </c>
      <c r="N508" s="273">
        <f t="shared" si="92"/>
        <v>64.925</v>
      </c>
      <c r="O508" s="273">
        <f t="shared" si="93"/>
        <v>70.777</v>
      </c>
      <c r="P508" s="273">
        <f t="shared" si="94"/>
        <v>78.025</v>
      </c>
      <c r="Q508" s="273">
        <f t="shared" si="95"/>
        <v>81.429</v>
      </c>
      <c r="R508" s="273">
        <f t="shared" si="96"/>
        <v>84.566</v>
      </c>
    </row>
    <row r="509" ht="14.25" hidden="1" customHeight="1">
      <c r="L509" s="251"/>
      <c r="M509" s="272">
        <v>0.625</v>
      </c>
      <c r="N509" s="273">
        <f t="shared" si="92"/>
        <v>64.9375</v>
      </c>
      <c r="O509" s="273">
        <f t="shared" si="93"/>
        <v>70.7875</v>
      </c>
      <c r="P509" s="273">
        <f t="shared" si="94"/>
        <v>78.0375</v>
      </c>
      <c r="Q509" s="273">
        <f t="shared" si="95"/>
        <v>81.4375</v>
      </c>
      <c r="R509" s="273">
        <f t="shared" si="96"/>
        <v>84.575</v>
      </c>
    </row>
    <row r="510" ht="14.25" hidden="1" customHeight="1">
      <c r="L510" s="251"/>
      <c r="M510" s="272">
        <v>0.626</v>
      </c>
      <c r="N510" s="273">
        <f t="shared" si="92"/>
        <v>64.95</v>
      </c>
      <c r="O510" s="273">
        <f t="shared" si="93"/>
        <v>70.798</v>
      </c>
      <c r="P510" s="273">
        <f t="shared" si="94"/>
        <v>78.05</v>
      </c>
      <c r="Q510" s="273">
        <f t="shared" si="95"/>
        <v>81.446</v>
      </c>
      <c r="R510" s="273">
        <f t="shared" si="96"/>
        <v>84.584</v>
      </c>
    </row>
    <row r="511" ht="14.25" hidden="1" customHeight="1">
      <c r="L511" s="251"/>
      <c r="M511" s="272">
        <v>0.627</v>
      </c>
      <c r="N511" s="273">
        <f t="shared" si="92"/>
        <v>64.9625</v>
      </c>
      <c r="O511" s="273">
        <f t="shared" si="93"/>
        <v>70.8085</v>
      </c>
      <c r="P511" s="273">
        <f t="shared" si="94"/>
        <v>78.0625</v>
      </c>
      <c r="Q511" s="273">
        <f t="shared" si="95"/>
        <v>81.4545</v>
      </c>
      <c r="R511" s="273">
        <f t="shared" si="96"/>
        <v>84.593</v>
      </c>
    </row>
    <row r="512" ht="14.25" hidden="1" customHeight="1">
      <c r="L512" s="251"/>
      <c r="M512" s="272">
        <v>0.628</v>
      </c>
      <c r="N512" s="273">
        <f t="shared" si="92"/>
        <v>64.975</v>
      </c>
      <c r="O512" s="273">
        <f t="shared" si="93"/>
        <v>70.819</v>
      </c>
      <c r="P512" s="273">
        <f t="shared" si="94"/>
        <v>78.075</v>
      </c>
      <c r="Q512" s="273">
        <f t="shared" si="95"/>
        <v>81.463</v>
      </c>
      <c r="R512" s="273">
        <f t="shared" si="96"/>
        <v>84.602</v>
      </c>
    </row>
    <row r="513" ht="14.25" hidden="1" customHeight="1">
      <c r="L513" s="251"/>
      <c r="M513" s="272">
        <v>0.629</v>
      </c>
      <c r="N513" s="273">
        <f t="shared" si="92"/>
        <v>64.9875</v>
      </c>
      <c r="O513" s="273">
        <f t="shared" si="93"/>
        <v>70.8295</v>
      </c>
      <c r="P513" s="273">
        <f t="shared" si="94"/>
        <v>78.0875</v>
      </c>
      <c r="Q513" s="273">
        <f t="shared" si="95"/>
        <v>81.4715</v>
      </c>
      <c r="R513" s="273">
        <f t="shared" si="96"/>
        <v>84.611</v>
      </c>
    </row>
    <row r="514" ht="14.25" hidden="1" customHeight="1">
      <c r="L514" s="251"/>
      <c r="M514" s="272">
        <v>0.63</v>
      </c>
      <c r="N514" s="273">
        <f t="shared" si="92"/>
        <v>65</v>
      </c>
      <c r="O514" s="273">
        <f t="shared" si="93"/>
        <v>70.84</v>
      </c>
      <c r="P514" s="273">
        <f t="shared" si="94"/>
        <v>78.1</v>
      </c>
      <c r="Q514" s="273">
        <f t="shared" si="95"/>
        <v>81.48</v>
      </c>
      <c r="R514" s="273">
        <f t="shared" si="96"/>
        <v>84.62</v>
      </c>
    </row>
    <row r="515" ht="14.25" hidden="1" customHeight="1">
      <c r="L515" s="251"/>
      <c r="M515" s="272">
        <v>0.631</v>
      </c>
      <c r="N515" s="273">
        <f t="shared" si="92"/>
        <v>65.0125</v>
      </c>
      <c r="O515" s="273">
        <f t="shared" si="93"/>
        <v>70.8505</v>
      </c>
      <c r="P515" s="273">
        <f t="shared" si="94"/>
        <v>78.1125</v>
      </c>
      <c r="Q515" s="273">
        <f t="shared" si="95"/>
        <v>81.4885</v>
      </c>
      <c r="R515" s="273">
        <f t="shared" si="96"/>
        <v>84.629</v>
      </c>
    </row>
    <row r="516" ht="14.25" hidden="1" customHeight="1">
      <c r="L516" s="251"/>
      <c r="M516" s="272">
        <v>0.632</v>
      </c>
      <c r="N516" s="273">
        <f t="shared" si="92"/>
        <v>65.025</v>
      </c>
      <c r="O516" s="273">
        <f t="shared" si="93"/>
        <v>70.861</v>
      </c>
      <c r="P516" s="273">
        <f t="shared" si="94"/>
        <v>78.125</v>
      </c>
      <c r="Q516" s="273">
        <f t="shared" si="95"/>
        <v>81.497</v>
      </c>
      <c r="R516" s="273">
        <f t="shared" si="96"/>
        <v>84.638</v>
      </c>
    </row>
    <row r="517" ht="14.25" hidden="1" customHeight="1">
      <c r="L517" s="251"/>
      <c r="M517" s="272">
        <v>0.633</v>
      </c>
      <c r="N517" s="273">
        <f t="shared" si="92"/>
        <v>65.0375</v>
      </c>
      <c r="O517" s="273">
        <f t="shared" si="93"/>
        <v>70.8715</v>
      </c>
      <c r="P517" s="273">
        <f t="shared" si="94"/>
        <v>78.1375</v>
      </c>
      <c r="Q517" s="273">
        <f t="shared" si="95"/>
        <v>81.5055</v>
      </c>
      <c r="R517" s="273">
        <f t="shared" si="96"/>
        <v>84.647</v>
      </c>
    </row>
    <row r="518" ht="14.25" hidden="1" customHeight="1">
      <c r="L518" s="251"/>
      <c r="M518" s="272">
        <v>0.634</v>
      </c>
      <c r="N518" s="273">
        <f t="shared" si="92"/>
        <v>65.05</v>
      </c>
      <c r="O518" s="273">
        <f t="shared" si="93"/>
        <v>70.882</v>
      </c>
      <c r="P518" s="273">
        <f t="shared" si="94"/>
        <v>78.15</v>
      </c>
      <c r="Q518" s="273">
        <f t="shared" si="95"/>
        <v>81.514</v>
      </c>
      <c r="R518" s="273">
        <f t="shared" si="96"/>
        <v>84.656</v>
      </c>
    </row>
    <row r="519" ht="14.25" hidden="1" customHeight="1">
      <c r="L519" s="251"/>
      <c r="M519" s="272">
        <v>0.635</v>
      </c>
      <c r="N519" s="273">
        <f t="shared" si="92"/>
        <v>65.0625</v>
      </c>
      <c r="O519" s="273">
        <f t="shared" si="93"/>
        <v>70.8925</v>
      </c>
      <c r="P519" s="273">
        <f t="shared" si="94"/>
        <v>78.1625</v>
      </c>
      <c r="Q519" s="273">
        <f t="shared" si="95"/>
        <v>81.5225</v>
      </c>
      <c r="R519" s="273">
        <f t="shared" si="96"/>
        <v>84.665</v>
      </c>
    </row>
    <row r="520" ht="14.25" hidden="1" customHeight="1">
      <c r="L520" s="251"/>
      <c r="M520" s="272">
        <v>0.636</v>
      </c>
      <c r="N520" s="273">
        <f t="shared" si="92"/>
        <v>65.075</v>
      </c>
      <c r="O520" s="273">
        <f t="shared" si="93"/>
        <v>70.903</v>
      </c>
      <c r="P520" s="273">
        <f t="shared" si="94"/>
        <v>78.175</v>
      </c>
      <c r="Q520" s="273">
        <f t="shared" si="95"/>
        <v>81.531</v>
      </c>
      <c r="R520" s="273">
        <f t="shared" si="96"/>
        <v>84.674</v>
      </c>
    </row>
    <row r="521" ht="14.25" hidden="1" customHeight="1">
      <c r="L521" s="251"/>
      <c r="M521" s="272">
        <v>0.637</v>
      </c>
      <c r="N521" s="273">
        <f t="shared" si="92"/>
        <v>65.0875</v>
      </c>
      <c r="O521" s="273">
        <f t="shared" si="93"/>
        <v>70.9135</v>
      </c>
      <c r="P521" s="273">
        <f t="shared" si="94"/>
        <v>78.1875</v>
      </c>
      <c r="Q521" s="273">
        <f t="shared" si="95"/>
        <v>81.5395</v>
      </c>
      <c r="R521" s="273">
        <f t="shared" si="96"/>
        <v>84.683</v>
      </c>
    </row>
    <row r="522" ht="14.25" hidden="1" customHeight="1">
      <c r="L522" s="251"/>
      <c r="M522" s="272">
        <v>0.638</v>
      </c>
      <c r="N522" s="273">
        <f t="shared" si="92"/>
        <v>65.1</v>
      </c>
      <c r="O522" s="273">
        <f t="shared" si="93"/>
        <v>70.924</v>
      </c>
      <c r="P522" s="273">
        <f t="shared" si="94"/>
        <v>78.2</v>
      </c>
      <c r="Q522" s="273">
        <f t="shared" si="95"/>
        <v>81.548</v>
      </c>
      <c r="R522" s="273">
        <f t="shared" si="96"/>
        <v>84.692</v>
      </c>
    </row>
    <row r="523" ht="14.25" hidden="1" customHeight="1">
      <c r="L523" s="251"/>
      <c r="M523" s="272">
        <v>0.639</v>
      </c>
      <c r="N523" s="273">
        <f t="shared" si="92"/>
        <v>65.1125</v>
      </c>
      <c r="O523" s="273">
        <f t="shared" si="93"/>
        <v>70.9345</v>
      </c>
      <c r="P523" s="273">
        <f t="shared" si="94"/>
        <v>78.2125</v>
      </c>
      <c r="Q523" s="273">
        <f t="shared" si="95"/>
        <v>81.5565</v>
      </c>
      <c r="R523" s="273">
        <f t="shared" si="96"/>
        <v>84.701</v>
      </c>
    </row>
    <row r="524" ht="14.25" hidden="1" customHeight="1">
      <c r="L524" s="251"/>
      <c r="M524" s="272">
        <v>0.64</v>
      </c>
      <c r="N524" s="273">
        <f t="shared" si="92"/>
        <v>65.125</v>
      </c>
      <c r="O524" s="273">
        <f t="shared" si="93"/>
        <v>70.945</v>
      </c>
      <c r="P524" s="273">
        <f t="shared" si="94"/>
        <v>78.225</v>
      </c>
      <c r="Q524" s="273">
        <f t="shared" si="95"/>
        <v>81.565</v>
      </c>
      <c r="R524" s="273">
        <f t="shared" si="96"/>
        <v>84.71</v>
      </c>
    </row>
    <row r="525" ht="14.25" hidden="1" customHeight="1">
      <c r="L525" s="251"/>
      <c r="M525" s="272">
        <v>0.641</v>
      </c>
      <c r="N525" s="273">
        <f t="shared" si="92"/>
        <v>65.1375</v>
      </c>
      <c r="O525" s="273">
        <f t="shared" si="93"/>
        <v>70.9555</v>
      </c>
      <c r="P525" s="273">
        <f t="shared" si="94"/>
        <v>78.2375</v>
      </c>
      <c r="Q525" s="273">
        <f t="shared" si="95"/>
        <v>81.5735</v>
      </c>
      <c r="R525" s="273">
        <f t="shared" si="96"/>
        <v>84.719</v>
      </c>
    </row>
    <row r="526" ht="14.25" hidden="1" customHeight="1">
      <c r="L526" s="251"/>
      <c r="M526" s="272">
        <v>0.642</v>
      </c>
      <c r="N526" s="273">
        <f t="shared" si="92"/>
        <v>65.15</v>
      </c>
      <c r="O526" s="273">
        <f t="shared" si="93"/>
        <v>70.966</v>
      </c>
      <c r="P526" s="273">
        <f t="shared" si="94"/>
        <v>78.25</v>
      </c>
      <c r="Q526" s="273">
        <f t="shared" si="95"/>
        <v>81.582</v>
      </c>
      <c r="R526" s="273">
        <f t="shared" si="96"/>
        <v>84.728</v>
      </c>
    </row>
    <row r="527" ht="14.25" hidden="1" customHeight="1">
      <c r="L527" s="251"/>
      <c r="M527" s="272">
        <v>0.643</v>
      </c>
      <c r="N527" s="273">
        <f t="shared" si="92"/>
        <v>65.1625</v>
      </c>
      <c r="O527" s="273">
        <f t="shared" si="93"/>
        <v>70.9765</v>
      </c>
      <c r="P527" s="273">
        <f t="shared" si="94"/>
        <v>78.2625</v>
      </c>
      <c r="Q527" s="273">
        <f t="shared" si="95"/>
        <v>81.5905</v>
      </c>
      <c r="R527" s="273">
        <f t="shared" si="96"/>
        <v>84.737</v>
      </c>
    </row>
    <row r="528" ht="14.25" hidden="1" customHeight="1">
      <c r="L528" s="251"/>
      <c r="M528" s="272">
        <v>0.644</v>
      </c>
      <c r="N528" s="273">
        <f t="shared" si="92"/>
        <v>65.175</v>
      </c>
      <c r="O528" s="273">
        <f t="shared" si="93"/>
        <v>70.987</v>
      </c>
      <c r="P528" s="273">
        <f t="shared" si="94"/>
        <v>78.275</v>
      </c>
      <c r="Q528" s="273">
        <f t="shared" si="95"/>
        <v>81.599</v>
      </c>
      <c r="R528" s="273">
        <f t="shared" si="96"/>
        <v>84.746</v>
      </c>
    </row>
    <row r="529" ht="14.25" hidden="1" customHeight="1">
      <c r="L529" s="251"/>
      <c r="M529" s="272">
        <v>0.645</v>
      </c>
      <c r="N529" s="273">
        <f t="shared" si="92"/>
        <v>65.1875</v>
      </c>
      <c r="O529" s="273">
        <f t="shared" si="93"/>
        <v>70.9975</v>
      </c>
      <c r="P529" s="273">
        <f t="shared" si="94"/>
        <v>78.2875</v>
      </c>
      <c r="Q529" s="273">
        <f t="shared" si="95"/>
        <v>81.6075</v>
      </c>
      <c r="R529" s="273">
        <f t="shared" si="96"/>
        <v>84.755</v>
      </c>
    </row>
    <row r="530" ht="14.25" hidden="1" customHeight="1">
      <c r="L530" s="251"/>
      <c r="M530" s="272">
        <v>0.646</v>
      </c>
      <c r="N530" s="273">
        <f t="shared" si="92"/>
        <v>65.2</v>
      </c>
      <c r="O530" s="273">
        <f t="shared" si="93"/>
        <v>71.008</v>
      </c>
      <c r="P530" s="273">
        <f t="shared" si="94"/>
        <v>78.3</v>
      </c>
      <c r="Q530" s="273">
        <f t="shared" si="95"/>
        <v>81.616</v>
      </c>
      <c r="R530" s="273">
        <f t="shared" si="96"/>
        <v>84.764</v>
      </c>
    </row>
    <row r="531" ht="14.25" hidden="1" customHeight="1">
      <c r="L531" s="251"/>
      <c r="M531" s="272">
        <v>0.647</v>
      </c>
      <c r="N531" s="273">
        <f t="shared" si="92"/>
        <v>65.2125</v>
      </c>
      <c r="O531" s="273">
        <f t="shared" si="93"/>
        <v>71.0185</v>
      </c>
      <c r="P531" s="273">
        <f t="shared" si="94"/>
        <v>78.3125</v>
      </c>
      <c r="Q531" s="273">
        <f t="shared" si="95"/>
        <v>81.6245</v>
      </c>
      <c r="R531" s="273">
        <f t="shared" si="96"/>
        <v>84.773</v>
      </c>
    </row>
    <row r="532" ht="14.25" hidden="1" customHeight="1">
      <c r="L532" s="251"/>
      <c r="M532" s="272">
        <v>0.648</v>
      </c>
      <c r="N532" s="273">
        <f t="shared" si="92"/>
        <v>65.225</v>
      </c>
      <c r="O532" s="273">
        <f t="shared" si="93"/>
        <v>71.029</v>
      </c>
      <c r="P532" s="273">
        <f t="shared" si="94"/>
        <v>78.325</v>
      </c>
      <c r="Q532" s="273">
        <f t="shared" si="95"/>
        <v>81.633</v>
      </c>
      <c r="R532" s="273">
        <f t="shared" si="96"/>
        <v>84.782</v>
      </c>
    </row>
    <row r="533" ht="14.25" hidden="1" customHeight="1">
      <c r="L533" s="251"/>
      <c r="M533" s="272">
        <v>0.649</v>
      </c>
      <c r="N533" s="273">
        <f t="shared" si="92"/>
        <v>65.2375</v>
      </c>
      <c r="O533" s="273">
        <f t="shared" si="93"/>
        <v>71.0395</v>
      </c>
      <c r="P533" s="273">
        <f t="shared" si="94"/>
        <v>78.3375</v>
      </c>
      <c r="Q533" s="273">
        <f t="shared" si="95"/>
        <v>81.6415</v>
      </c>
      <c r="R533" s="273">
        <f t="shared" si="96"/>
        <v>84.791</v>
      </c>
    </row>
    <row r="534" ht="14.25" hidden="1" customHeight="1">
      <c r="L534" s="251"/>
      <c r="M534" s="272">
        <v>0.65</v>
      </c>
      <c r="N534" s="273">
        <f t="shared" si="92"/>
        <v>65.25</v>
      </c>
      <c r="O534" s="273">
        <f t="shared" si="93"/>
        <v>71.05</v>
      </c>
      <c r="P534" s="273">
        <f t="shared" si="94"/>
        <v>78.35</v>
      </c>
      <c r="Q534" s="273">
        <f t="shared" si="95"/>
        <v>81.65</v>
      </c>
      <c r="R534" s="273">
        <f t="shared" si="96"/>
        <v>84.8</v>
      </c>
    </row>
    <row r="535" ht="14.25" hidden="1" customHeight="1">
      <c r="L535" s="251"/>
      <c r="M535" s="272">
        <v>0.651</v>
      </c>
      <c r="N535" s="273">
        <f t="shared" si="92"/>
        <v>65.2625</v>
      </c>
      <c r="O535" s="273">
        <f t="shared" si="93"/>
        <v>71.0605</v>
      </c>
      <c r="P535" s="273">
        <f t="shared" si="94"/>
        <v>78.3625</v>
      </c>
      <c r="Q535" s="273">
        <f t="shared" si="95"/>
        <v>81.6585</v>
      </c>
      <c r="R535" s="273">
        <f t="shared" si="96"/>
        <v>84.809</v>
      </c>
    </row>
    <row r="536" ht="14.25" hidden="1" customHeight="1">
      <c r="L536" s="251"/>
      <c r="M536" s="272">
        <v>0.652</v>
      </c>
      <c r="N536" s="273">
        <f t="shared" si="92"/>
        <v>65.275</v>
      </c>
      <c r="O536" s="273">
        <f t="shared" si="93"/>
        <v>71.071</v>
      </c>
      <c r="P536" s="273">
        <f t="shared" si="94"/>
        <v>78.375</v>
      </c>
      <c r="Q536" s="273">
        <f t="shared" si="95"/>
        <v>81.667</v>
      </c>
      <c r="R536" s="273">
        <f t="shared" si="96"/>
        <v>84.818</v>
      </c>
    </row>
    <row r="537" ht="14.25" hidden="1" customHeight="1">
      <c r="L537" s="251"/>
      <c r="M537" s="272">
        <v>0.653</v>
      </c>
      <c r="N537" s="273">
        <f t="shared" si="92"/>
        <v>65.2875</v>
      </c>
      <c r="O537" s="273">
        <f t="shared" si="93"/>
        <v>71.0815</v>
      </c>
      <c r="P537" s="273">
        <f t="shared" si="94"/>
        <v>78.3875</v>
      </c>
      <c r="Q537" s="273">
        <f t="shared" si="95"/>
        <v>81.6755</v>
      </c>
      <c r="R537" s="273">
        <f t="shared" si="96"/>
        <v>84.827</v>
      </c>
    </row>
    <row r="538" ht="14.25" hidden="1" customHeight="1">
      <c r="L538" s="251"/>
      <c r="M538" s="272">
        <v>0.654</v>
      </c>
      <c r="N538" s="273">
        <f t="shared" si="92"/>
        <v>65.3</v>
      </c>
      <c r="O538" s="273">
        <f t="shared" si="93"/>
        <v>71.092</v>
      </c>
      <c r="P538" s="273">
        <f t="shared" si="94"/>
        <v>78.4</v>
      </c>
      <c r="Q538" s="273">
        <f t="shared" si="95"/>
        <v>81.684</v>
      </c>
      <c r="R538" s="273">
        <f t="shared" si="96"/>
        <v>84.836</v>
      </c>
    </row>
    <row r="539" ht="14.25" hidden="1" customHeight="1">
      <c r="L539" s="251"/>
      <c r="M539" s="272">
        <v>0.655</v>
      </c>
      <c r="N539" s="273">
        <f t="shared" si="92"/>
        <v>65.3125</v>
      </c>
      <c r="O539" s="273">
        <f t="shared" si="93"/>
        <v>71.1025</v>
      </c>
      <c r="P539" s="273">
        <f t="shared" si="94"/>
        <v>78.4125</v>
      </c>
      <c r="Q539" s="273">
        <f t="shared" si="95"/>
        <v>81.6925</v>
      </c>
      <c r="R539" s="273">
        <f t="shared" si="96"/>
        <v>84.845</v>
      </c>
    </row>
    <row r="540" ht="14.25" hidden="1" customHeight="1">
      <c r="L540" s="251"/>
      <c r="M540" s="272">
        <v>0.656</v>
      </c>
      <c r="N540" s="273">
        <f t="shared" si="92"/>
        <v>65.325</v>
      </c>
      <c r="O540" s="273">
        <f t="shared" si="93"/>
        <v>71.113</v>
      </c>
      <c r="P540" s="273">
        <f t="shared" si="94"/>
        <v>78.425</v>
      </c>
      <c r="Q540" s="273">
        <f t="shared" si="95"/>
        <v>81.701</v>
      </c>
      <c r="R540" s="273">
        <f t="shared" si="96"/>
        <v>84.854</v>
      </c>
    </row>
    <row r="541" ht="14.25" hidden="1" customHeight="1">
      <c r="L541" s="251"/>
      <c r="M541" s="272">
        <v>0.657</v>
      </c>
      <c r="N541" s="273">
        <f t="shared" si="92"/>
        <v>65.3375</v>
      </c>
      <c r="O541" s="273">
        <f t="shared" si="93"/>
        <v>71.1235</v>
      </c>
      <c r="P541" s="273">
        <f t="shared" si="94"/>
        <v>78.4375</v>
      </c>
      <c r="Q541" s="273">
        <f t="shared" si="95"/>
        <v>81.7095</v>
      </c>
      <c r="R541" s="273">
        <f t="shared" si="96"/>
        <v>84.863</v>
      </c>
    </row>
    <row r="542" ht="14.25" hidden="1" customHeight="1">
      <c r="L542" s="251"/>
      <c r="M542" s="272">
        <v>0.658</v>
      </c>
      <c r="N542" s="273">
        <f t="shared" si="92"/>
        <v>65.35</v>
      </c>
      <c r="O542" s="273">
        <f t="shared" si="93"/>
        <v>71.134</v>
      </c>
      <c r="P542" s="273">
        <f t="shared" si="94"/>
        <v>78.45</v>
      </c>
      <c r="Q542" s="273">
        <f t="shared" si="95"/>
        <v>81.718</v>
      </c>
      <c r="R542" s="273">
        <f t="shared" si="96"/>
        <v>84.872</v>
      </c>
    </row>
    <row r="543" ht="14.25" hidden="1" customHeight="1">
      <c r="L543" s="251"/>
      <c r="M543" s="272">
        <v>0.659</v>
      </c>
      <c r="N543" s="273">
        <f t="shared" si="92"/>
        <v>65.3625</v>
      </c>
      <c r="O543" s="273">
        <f t="shared" si="93"/>
        <v>71.1445</v>
      </c>
      <c r="P543" s="273">
        <f t="shared" si="94"/>
        <v>78.4625</v>
      </c>
      <c r="Q543" s="273">
        <f t="shared" si="95"/>
        <v>81.7265</v>
      </c>
      <c r="R543" s="273">
        <f t="shared" si="96"/>
        <v>84.881</v>
      </c>
    </row>
    <row r="544" ht="14.25" hidden="1" customHeight="1">
      <c r="L544" s="251"/>
      <c r="M544" s="272">
        <v>0.66</v>
      </c>
      <c r="N544" s="273">
        <f t="shared" si="92"/>
        <v>65.375</v>
      </c>
      <c r="O544" s="273">
        <f t="shared" si="93"/>
        <v>71.155</v>
      </c>
      <c r="P544" s="273">
        <f t="shared" si="94"/>
        <v>78.475</v>
      </c>
      <c r="Q544" s="273">
        <f t="shared" si="95"/>
        <v>81.735</v>
      </c>
      <c r="R544" s="273">
        <f t="shared" si="96"/>
        <v>84.89</v>
      </c>
    </row>
    <row r="545" ht="14.25" hidden="1" customHeight="1">
      <c r="L545" s="251"/>
      <c r="M545" s="272">
        <v>0.661</v>
      </c>
      <c r="N545" s="273">
        <f t="shared" si="92"/>
        <v>65.3875</v>
      </c>
      <c r="O545" s="273">
        <f t="shared" si="93"/>
        <v>71.1655</v>
      </c>
      <c r="P545" s="273">
        <f t="shared" si="94"/>
        <v>78.4875</v>
      </c>
      <c r="Q545" s="273">
        <f t="shared" si="95"/>
        <v>81.7435</v>
      </c>
      <c r="R545" s="273">
        <f t="shared" si="96"/>
        <v>84.899</v>
      </c>
    </row>
    <row r="546" ht="14.25" hidden="1" customHeight="1">
      <c r="L546" s="251"/>
      <c r="M546" s="272">
        <v>0.662</v>
      </c>
      <c r="N546" s="273">
        <f t="shared" si="92"/>
        <v>65.4</v>
      </c>
      <c r="O546" s="273">
        <f t="shared" si="93"/>
        <v>71.176</v>
      </c>
      <c r="P546" s="273">
        <f t="shared" si="94"/>
        <v>78.5</v>
      </c>
      <c r="Q546" s="273">
        <f t="shared" si="95"/>
        <v>81.752</v>
      </c>
      <c r="R546" s="273">
        <f t="shared" si="96"/>
        <v>84.908</v>
      </c>
    </row>
    <row r="547" ht="14.25" hidden="1" customHeight="1">
      <c r="L547" s="251"/>
      <c r="M547" s="272">
        <v>0.663</v>
      </c>
      <c r="N547" s="273">
        <f t="shared" si="92"/>
        <v>65.4125</v>
      </c>
      <c r="O547" s="273">
        <f t="shared" si="93"/>
        <v>71.1865</v>
      </c>
      <c r="P547" s="273">
        <f t="shared" si="94"/>
        <v>78.5125</v>
      </c>
      <c r="Q547" s="273">
        <f t="shared" si="95"/>
        <v>81.7605</v>
      </c>
      <c r="R547" s="273">
        <f t="shared" si="96"/>
        <v>84.917</v>
      </c>
    </row>
    <row r="548" ht="14.25" hidden="1" customHeight="1">
      <c r="L548" s="251"/>
      <c r="M548" s="272">
        <v>0.664</v>
      </c>
      <c r="N548" s="273">
        <f t="shared" si="92"/>
        <v>65.425</v>
      </c>
      <c r="O548" s="273">
        <f t="shared" si="93"/>
        <v>71.197</v>
      </c>
      <c r="P548" s="273">
        <f t="shared" si="94"/>
        <v>78.525</v>
      </c>
      <c r="Q548" s="273">
        <f t="shared" si="95"/>
        <v>81.769</v>
      </c>
      <c r="R548" s="273">
        <f t="shared" si="96"/>
        <v>84.926</v>
      </c>
    </row>
    <row r="549" ht="14.25" hidden="1" customHeight="1">
      <c r="L549" s="251"/>
      <c r="M549" s="272">
        <v>0.665</v>
      </c>
      <c r="N549" s="273">
        <f t="shared" si="92"/>
        <v>65.4375</v>
      </c>
      <c r="O549" s="273">
        <f t="shared" si="93"/>
        <v>71.2075</v>
      </c>
      <c r="P549" s="273">
        <f t="shared" si="94"/>
        <v>78.5375</v>
      </c>
      <c r="Q549" s="273">
        <f t="shared" si="95"/>
        <v>81.7775</v>
      </c>
      <c r="R549" s="273">
        <f t="shared" si="96"/>
        <v>84.935</v>
      </c>
    </row>
    <row r="550" ht="14.25" hidden="1" customHeight="1">
      <c r="L550" s="251"/>
      <c r="M550" s="272">
        <v>0.666</v>
      </c>
      <c r="N550" s="273">
        <f t="shared" si="92"/>
        <v>65.45</v>
      </c>
      <c r="O550" s="273">
        <f t="shared" si="93"/>
        <v>71.218</v>
      </c>
      <c r="P550" s="273">
        <f t="shared" si="94"/>
        <v>78.55</v>
      </c>
      <c r="Q550" s="273">
        <f t="shared" si="95"/>
        <v>81.786</v>
      </c>
      <c r="R550" s="273">
        <f t="shared" si="96"/>
        <v>84.944</v>
      </c>
    </row>
    <row r="551" ht="14.25" hidden="1" customHeight="1">
      <c r="L551" s="251"/>
      <c r="M551" s="272">
        <v>0.667</v>
      </c>
      <c r="N551" s="273">
        <f t="shared" si="92"/>
        <v>65.4625</v>
      </c>
      <c r="O551" s="273">
        <f t="shared" si="93"/>
        <v>71.2285</v>
      </c>
      <c r="P551" s="273">
        <f t="shared" si="94"/>
        <v>78.5625</v>
      </c>
      <c r="Q551" s="273">
        <f t="shared" si="95"/>
        <v>81.7945</v>
      </c>
      <c r="R551" s="273">
        <f t="shared" si="96"/>
        <v>84.953</v>
      </c>
    </row>
    <row r="552" ht="14.25" hidden="1" customHeight="1">
      <c r="L552" s="251"/>
      <c r="M552" s="272">
        <v>0.668</v>
      </c>
      <c r="N552" s="273">
        <f t="shared" si="92"/>
        <v>65.475</v>
      </c>
      <c r="O552" s="273">
        <f t="shared" si="93"/>
        <v>71.239</v>
      </c>
      <c r="P552" s="273">
        <f t="shared" si="94"/>
        <v>78.575</v>
      </c>
      <c r="Q552" s="273">
        <f t="shared" si="95"/>
        <v>81.803</v>
      </c>
      <c r="R552" s="273">
        <f t="shared" si="96"/>
        <v>84.962</v>
      </c>
    </row>
    <row r="553" ht="14.25" hidden="1" customHeight="1">
      <c r="L553" s="251"/>
      <c r="M553" s="272">
        <v>0.669</v>
      </c>
      <c r="N553" s="273">
        <f t="shared" si="92"/>
        <v>65.4875</v>
      </c>
      <c r="O553" s="273">
        <f t="shared" si="93"/>
        <v>71.2495</v>
      </c>
      <c r="P553" s="273">
        <f t="shared" si="94"/>
        <v>78.5875</v>
      </c>
      <c r="Q553" s="273">
        <f t="shared" si="95"/>
        <v>81.8115</v>
      </c>
      <c r="R553" s="273">
        <f t="shared" si="96"/>
        <v>84.971</v>
      </c>
    </row>
    <row r="554" ht="14.25" hidden="1" customHeight="1">
      <c r="L554" s="251"/>
      <c r="M554" s="272">
        <v>0.67</v>
      </c>
      <c r="N554" s="273">
        <f t="shared" si="92"/>
        <v>65.5</v>
      </c>
      <c r="O554" s="273">
        <f t="shared" si="93"/>
        <v>71.26</v>
      </c>
      <c r="P554" s="273">
        <f t="shared" si="94"/>
        <v>78.6</v>
      </c>
      <c r="Q554" s="273">
        <f t="shared" si="95"/>
        <v>81.82</v>
      </c>
      <c r="R554" s="273">
        <f t="shared" si="96"/>
        <v>84.98</v>
      </c>
    </row>
    <row r="555" ht="14.25" hidden="1" customHeight="1">
      <c r="L555" s="251"/>
      <c r="M555" s="272">
        <v>0.671</v>
      </c>
      <c r="N555" s="273">
        <f t="shared" si="92"/>
        <v>65.5125</v>
      </c>
      <c r="O555" s="273">
        <f t="shared" si="93"/>
        <v>71.2705</v>
      </c>
      <c r="P555" s="273">
        <f t="shared" si="94"/>
        <v>78.6125</v>
      </c>
      <c r="Q555" s="273">
        <f t="shared" si="95"/>
        <v>81.8285</v>
      </c>
      <c r="R555" s="273">
        <f t="shared" si="96"/>
        <v>84.989</v>
      </c>
    </row>
    <row r="556" ht="14.25" hidden="1" customHeight="1">
      <c r="L556" s="251"/>
      <c r="M556" s="272">
        <v>0.672</v>
      </c>
      <c r="N556" s="273">
        <f t="shared" si="92"/>
        <v>65.525</v>
      </c>
      <c r="O556" s="273">
        <f t="shared" si="93"/>
        <v>71.281</v>
      </c>
      <c r="P556" s="273">
        <f t="shared" si="94"/>
        <v>78.625</v>
      </c>
      <c r="Q556" s="273">
        <f t="shared" si="95"/>
        <v>81.837</v>
      </c>
      <c r="R556" s="273">
        <f t="shared" si="96"/>
        <v>84.998</v>
      </c>
    </row>
    <row r="557" ht="14.25" hidden="1" customHeight="1">
      <c r="L557" s="251"/>
      <c r="M557" s="272">
        <v>0.673</v>
      </c>
      <c r="N557" s="273">
        <f t="shared" si="92"/>
        <v>65.5375</v>
      </c>
      <c r="O557" s="273">
        <f t="shared" si="93"/>
        <v>71.2915</v>
      </c>
      <c r="P557" s="273">
        <f t="shared" si="94"/>
        <v>78.6375</v>
      </c>
      <c r="Q557" s="273">
        <f t="shared" si="95"/>
        <v>81.8455</v>
      </c>
      <c r="R557" s="273">
        <f t="shared" si="96"/>
        <v>85.007</v>
      </c>
    </row>
    <row r="558" ht="14.25" hidden="1" customHeight="1">
      <c r="L558" s="251"/>
      <c r="M558" s="272">
        <v>0.674</v>
      </c>
      <c r="N558" s="273">
        <f t="shared" si="92"/>
        <v>65.55</v>
      </c>
      <c r="O558" s="273">
        <f t="shared" si="93"/>
        <v>71.302</v>
      </c>
      <c r="P558" s="273">
        <f t="shared" si="94"/>
        <v>78.65</v>
      </c>
      <c r="Q558" s="273">
        <f t="shared" si="95"/>
        <v>81.854</v>
      </c>
      <c r="R558" s="273">
        <f t="shared" si="96"/>
        <v>85.016</v>
      </c>
    </row>
    <row r="559" ht="14.25" hidden="1" customHeight="1">
      <c r="L559" s="251"/>
      <c r="M559" s="272">
        <v>0.675</v>
      </c>
      <c r="N559" s="273">
        <f t="shared" si="92"/>
        <v>65.5625</v>
      </c>
      <c r="O559" s="273">
        <f t="shared" si="93"/>
        <v>71.3125</v>
      </c>
      <c r="P559" s="273">
        <f t="shared" si="94"/>
        <v>78.6625</v>
      </c>
      <c r="Q559" s="273">
        <f t="shared" si="95"/>
        <v>81.8625</v>
      </c>
      <c r="R559" s="273">
        <f t="shared" si="96"/>
        <v>85.025</v>
      </c>
    </row>
    <row r="560" ht="14.25" hidden="1" customHeight="1">
      <c r="L560" s="251"/>
      <c r="M560" s="272">
        <v>0.676</v>
      </c>
      <c r="N560" s="273">
        <f t="shared" si="92"/>
        <v>65.575</v>
      </c>
      <c r="O560" s="273">
        <f t="shared" si="93"/>
        <v>71.323</v>
      </c>
      <c r="P560" s="273">
        <f t="shared" si="94"/>
        <v>78.675</v>
      </c>
      <c r="Q560" s="273">
        <f t="shared" si="95"/>
        <v>81.871</v>
      </c>
      <c r="R560" s="273">
        <f t="shared" si="96"/>
        <v>85.034</v>
      </c>
    </row>
    <row r="561" ht="14.25" hidden="1" customHeight="1">
      <c r="L561" s="251"/>
      <c r="M561" s="272">
        <v>0.677</v>
      </c>
      <c r="N561" s="273">
        <f t="shared" si="92"/>
        <v>65.5875</v>
      </c>
      <c r="O561" s="273">
        <f t="shared" si="93"/>
        <v>71.3335</v>
      </c>
      <c r="P561" s="273">
        <f t="shared" si="94"/>
        <v>78.6875</v>
      </c>
      <c r="Q561" s="273">
        <f t="shared" si="95"/>
        <v>81.8795</v>
      </c>
      <c r="R561" s="273">
        <f t="shared" si="96"/>
        <v>85.043</v>
      </c>
    </row>
    <row r="562" ht="14.25" hidden="1" customHeight="1">
      <c r="L562" s="251"/>
      <c r="M562" s="272">
        <v>0.678</v>
      </c>
      <c r="N562" s="273">
        <f t="shared" si="92"/>
        <v>65.6</v>
      </c>
      <c r="O562" s="273">
        <f t="shared" si="93"/>
        <v>71.344</v>
      </c>
      <c r="P562" s="273">
        <f t="shared" si="94"/>
        <v>78.7</v>
      </c>
      <c r="Q562" s="273">
        <f t="shared" si="95"/>
        <v>81.888</v>
      </c>
      <c r="R562" s="273">
        <f t="shared" si="96"/>
        <v>85.052</v>
      </c>
    </row>
    <row r="563" ht="14.25" hidden="1" customHeight="1">
      <c r="L563" s="251"/>
      <c r="M563" s="272">
        <v>0.679</v>
      </c>
      <c r="N563" s="273">
        <f t="shared" si="92"/>
        <v>65.6125</v>
      </c>
      <c r="O563" s="273">
        <f t="shared" si="93"/>
        <v>71.3545</v>
      </c>
      <c r="P563" s="273">
        <f t="shared" si="94"/>
        <v>78.7125</v>
      </c>
      <c r="Q563" s="273">
        <f t="shared" si="95"/>
        <v>81.8965</v>
      </c>
      <c r="R563" s="273">
        <f t="shared" si="96"/>
        <v>85.061</v>
      </c>
    </row>
    <row r="564" ht="14.25" hidden="1" customHeight="1">
      <c r="L564" s="251"/>
      <c r="M564" s="272">
        <v>0.68</v>
      </c>
      <c r="N564" s="273">
        <f t="shared" si="92"/>
        <v>65.625</v>
      </c>
      <c r="O564" s="273">
        <f t="shared" si="93"/>
        <v>71.365</v>
      </c>
      <c r="P564" s="273">
        <f t="shared" si="94"/>
        <v>78.725</v>
      </c>
      <c r="Q564" s="273">
        <f t="shared" si="95"/>
        <v>81.905</v>
      </c>
      <c r="R564" s="273">
        <f t="shared" si="96"/>
        <v>85.07</v>
      </c>
    </row>
    <row r="565" ht="14.25" hidden="1" customHeight="1">
      <c r="L565" s="251"/>
      <c r="M565" s="272">
        <v>0.681</v>
      </c>
      <c r="N565" s="273">
        <f t="shared" si="92"/>
        <v>65.6375</v>
      </c>
      <c r="O565" s="273">
        <f t="shared" si="93"/>
        <v>71.3755</v>
      </c>
      <c r="P565" s="273">
        <f t="shared" si="94"/>
        <v>78.7375</v>
      </c>
      <c r="Q565" s="273">
        <f t="shared" si="95"/>
        <v>81.9135</v>
      </c>
      <c r="R565" s="273">
        <f t="shared" si="96"/>
        <v>85.079</v>
      </c>
    </row>
    <row r="566" ht="14.25" hidden="1" customHeight="1">
      <c r="L566" s="251"/>
      <c r="M566" s="272">
        <v>0.682</v>
      </c>
      <c r="N566" s="273">
        <f t="shared" si="92"/>
        <v>65.65</v>
      </c>
      <c r="O566" s="273">
        <f t="shared" si="93"/>
        <v>71.386</v>
      </c>
      <c r="P566" s="273">
        <f t="shared" si="94"/>
        <v>78.75</v>
      </c>
      <c r="Q566" s="273">
        <f t="shared" si="95"/>
        <v>81.922</v>
      </c>
      <c r="R566" s="273">
        <f t="shared" si="96"/>
        <v>85.088</v>
      </c>
    </row>
    <row r="567" ht="14.25" hidden="1" customHeight="1">
      <c r="L567" s="251"/>
      <c r="M567" s="272">
        <v>0.683</v>
      </c>
      <c r="N567" s="273">
        <f t="shared" si="92"/>
        <v>65.6625</v>
      </c>
      <c r="O567" s="273">
        <f t="shared" si="93"/>
        <v>71.3965</v>
      </c>
      <c r="P567" s="273">
        <f t="shared" si="94"/>
        <v>78.7625</v>
      </c>
      <c r="Q567" s="273">
        <f t="shared" si="95"/>
        <v>81.9305</v>
      </c>
      <c r="R567" s="273">
        <f t="shared" si="96"/>
        <v>85.097</v>
      </c>
    </row>
    <row r="568" ht="14.25" hidden="1" customHeight="1">
      <c r="L568" s="251"/>
      <c r="M568" s="272">
        <v>0.684</v>
      </c>
      <c r="N568" s="273">
        <f t="shared" si="92"/>
        <v>65.675</v>
      </c>
      <c r="O568" s="273">
        <f t="shared" si="93"/>
        <v>71.407</v>
      </c>
      <c r="P568" s="273">
        <f t="shared" si="94"/>
        <v>78.775</v>
      </c>
      <c r="Q568" s="273">
        <f t="shared" si="95"/>
        <v>81.939</v>
      </c>
      <c r="R568" s="273">
        <f t="shared" si="96"/>
        <v>85.106</v>
      </c>
    </row>
    <row r="569" ht="14.25" hidden="1" customHeight="1">
      <c r="L569" s="251"/>
      <c r="M569" s="272">
        <v>0.685</v>
      </c>
      <c r="N569" s="273">
        <f t="shared" si="92"/>
        <v>65.6875</v>
      </c>
      <c r="O569" s="273">
        <f t="shared" si="93"/>
        <v>71.4175</v>
      </c>
      <c r="P569" s="273">
        <f t="shared" si="94"/>
        <v>78.7875</v>
      </c>
      <c r="Q569" s="273">
        <f t="shared" si="95"/>
        <v>81.9475</v>
      </c>
      <c r="R569" s="273">
        <f t="shared" si="96"/>
        <v>85.115</v>
      </c>
    </row>
    <row r="570" ht="14.25" hidden="1" customHeight="1">
      <c r="L570" s="251"/>
      <c r="M570" s="272">
        <v>0.686</v>
      </c>
      <c r="N570" s="273">
        <f t="shared" si="92"/>
        <v>65.7</v>
      </c>
      <c r="O570" s="273">
        <f t="shared" si="93"/>
        <v>71.428</v>
      </c>
      <c r="P570" s="273">
        <f t="shared" si="94"/>
        <v>78.8</v>
      </c>
      <c r="Q570" s="273">
        <f t="shared" si="95"/>
        <v>81.956</v>
      </c>
      <c r="R570" s="273">
        <f t="shared" si="96"/>
        <v>85.124</v>
      </c>
    </row>
    <row r="571" ht="14.25" hidden="1" customHeight="1">
      <c r="L571" s="251"/>
      <c r="M571" s="272">
        <v>0.687</v>
      </c>
      <c r="N571" s="273">
        <f t="shared" si="92"/>
        <v>65.7125</v>
      </c>
      <c r="O571" s="273">
        <f t="shared" si="93"/>
        <v>71.4385</v>
      </c>
      <c r="P571" s="273">
        <f t="shared" si="94"/>
        <v>78.8125</v>
      </c>
      <c r="Q571" s="273">
        <f t="shared" si="95"/>
        <v>81.9645</v>
      </c>
      <c r="R571" s="273">
        <f t="shared" si="96"/>
        <v>85.133</v>
      </c>
    </row>
    <row r="572" ht="14.25" hidden="1" customHeight="1">
      <c r="L572" s="251"/>
      <c r="M572" s="272">
        <v>0.688</v>
      </c>
      <c r="N572" s="273">
        <f t="shared" si="92"/>
        <v>65.725</v>
      </c>
      <c r="O572" s="273">
        <f t="shared" si="93"/>
        <v>71.449</v>
      </c>
      <c r="P572" s="273">
        <f t="shared" si="94"/>
        <v>78.825</v>
      </c>
      <c r="Q572" s="273">
        <f t="shared" si="95"/>
        <v>81.973</v>
      </c>
      <c r="R572" s="273">
        <f t="shared" si="96"/>
        <v>85.142</v>
      </c>
    </row>
    <row r="573" ht="14.25" hidden="1" customHeight="1">
      <c r="L573" s="251"/>
      <c r="M573" s="272">
        <v>0.689</v>
      </c>
      <c r="N573" s="273">
        <f t="shared" si="92"/>
        <v>65.7375</v>
      </c>
      <c r="O573" s="273">
        <f t="shared" si="93"/>
        <v>71.4595</v>
      </c>
      <c r="P573" s="273">
        <f t="shared" si="94"/>
        <v>78.8375</v>
      </c>
      <c r="Q573" s="273">
        <f t="shared" si="95"/>
        <v>81.9815</v>
      </c>
      <c r="R573" s="273">
        <f t="shared" si="96"/>
        <v>85.151</v>
      </c>
    </row>
    <row r="574" ht="14.25" hidden="1" customHeight="1">
      <c r="L574" s="251"/>
      <c r="M574" s="272">
        <v>0.69</v>
      </c>
      <c r="N574" s="273">
        <f t="shared" si="92"/>
        <v>65.75</v>
      </c>
      <c r="O574" s="273">
        <f t="shared" si="93"/>
        <v>71.47</v>
      </c>
      <c r="P574" s="273">
        <f t="shared" si="94"/>
        <v>78.85</v>
      </c>
      <c r="Q574" s="273">
        <f t="shared" si="95"/>
        <v>81.99</v>
      </c>
      <c r="R574" s="273">
        <f t="shared" si="96"/>
        <v>85.16</v>
      </c>
    </row>
    <row r="575" ht="14.25" hidden="1" customHeight="1">
      <c r="L575" s="251"/>
      <c r="M575" s="272">
        <v>0.691</v>
      </c>
      <c r="N575" s="273">
        <f t="shared" si="92"/>
        <v>65.7625</v>
      </c>
      <c r="O575" s="273">
        <f t="shared" si="93"/>
        <v>71.4805</v>
      </c>
      <c r="P575" s="273">
        <f t="shared" si="94"/>
        <v>78.8625</v>
      </c>
      <c r="Q575" s="273">
        <f t="shared" si="95"/>
        <v>81.9985</v>
      </c>
      <c r="R575" s="273">
        <f t="shared" si="96"/>
        <v>85.169</v>
      </c>
    </row>
    <row r="576" ht="14.25" hidden="1" customHeight="1">
      <c r="L576" s="251"/>
      <c r="M576" s="272">
        <v>0.692</v>
      </c>
      <c r="N576" s="273">
        <f t="shared" si="92"/>
        <v>65.775</v>
      </c>
      <c r="O576" s="273">
        <f t="shared" si="93"/>
        <v>71.491</v>
      </c>
      <c r="P576" s="273">
        <f t="shared" si="94"/>
        <v>78.875</v>
      </c>
      <c r="Q576" s="273">
        <f t="shared" si="95"/>
        <v>82.007</v>
      </c>
      <c r="R576" s="273">
        <f t="shared" si="96"/>
        <v>85.178</v>
      </c>
    </row>
    <row r="577" ht="14.25" hidden="1" customHeight="1">
      <c r="L577" s="251"/>
      <c r="M577" s="272">
        <v>0.693</v>
      </c>
      <c r="N577" s="273">
        <f t="shared" si="92"/>
        <v>65.7875</v>
      </c>
      <c r="O577" s="273">
        <f t="shared" si="93"/>
        <v>71.5015</v>
      </c>
      <c r="P577" s="273">
        <f t="shared" si="94"/>
        <v>78.8875</v>
      </c>
      <c r="Q577" s="273">
        <f t="shared" si="95"/>
        <v>82.0155</v>
      </c>
      <c r="R577" s="273">
        <f t="shared" si="96"/>
        <v>85.187</v>
      </c>
    </row>
    <row r="578" ht="14.25" hidden="1" customHeight="1">
      <c r="L578" s="251"/>
      <c r="M578" s="272">
        <v>0.694</v>
      </c>
      <c r="N578" s="273">
        <f t="shared" si="92"/>
        <v>65.8</v>
      </c>
      <c r="O578" s="273">
        <f t="shared" si="93"/>
        <v>71.512</v>
      </c>
      <c r="P578" s="273">
        <f t="shared" si="94"/>
        <v>78.9</v>
      </c>
      <c r="Q578" s="273">
        <f t="shared" si="95"/>
        <v>82.024</v>
      </c>
      <c r="R578" s="273">
        <f t="shared" si="96"/>
        <v>85.196</v>
      </c>
    </row>
    <row r="579" ht="14.25" hidden="1" customHeight="1">
      <c r="L579" s="251"/>
      <c r="M579" s="272">
        <v>0.695</v>
      </c>
      <c r="N579" s="273">
        <f t="shared" si="92"/>
        <v>65.8125</v>
      </c>
      <c r="O579" s="273">
        <f t="shared" si="93"/>
        <v>71.5225</v>
      </c>
      <c r="P579" s="273">
        <f t="shared" si="94"/>
        <v>78.9125</v>
      </c>
      <c r="Q579" s="273">
        <f t="shared" si="95"/>
        <v>82.0325</v>
      </c>
      <c r="R579" s="273">
        <f t="shared" si="96"/>
        <v>85.205</v>
      </c>
    </row>
    <row r="580" ht="14.25" hidden="1" customHeight="1">
      <c r="L580" s="251"/>
      <c r="M580" s="272">
        <v>0.696</v>
      </c>
      <c r="N580" s="273">
        <f t="shared" si="92"/>
        <v>65.825</v>
      </c>
      <c r="O580" s="273">
        <f t="shared" si="93"/>
        <v>71.533</v>
      </c>
      <c r="P580" s="273">
        <f t="shared" si="94"/>
        <v>78.925</v>
      </c>
      <c r="Q580" s="273">
        <f t="shared" si="95"/>
        <v>82.041</v>
      </c>
      <c r="R580" s="273">
        <f t="shared" si="96"/>
        <v>85.214</v>
      </c>
    </row>
    <row r="581" ht="14.25" hidden="1" customHeight="1">
      <c r="L581" s="251"/>
      <c r="M581" s="272">
        <v>0.697</v>
      </c>
      <c r="N581" s="273">
        <f t="shared" si="92"/>
        <v>65.8375</v>
      </c>
      <c r="O581" s="273">
        <f t="shared" si="93"/>
        <v>71.5435</v>
      </c>
      <c r="P581" s="273">
        <f t="shared" si="94"/>
        <v>78.9375</v>
      </c>
      <c r="Q581" s="273">
        <f t="shared" si="95"/>
        <v>82.0495</v>
      </c>
      <c r="R581" s="273">
        <f t="shared" si="96"/>
        <v>85.223</v>
      </c>
    </row>
    <row r="582" ht="14.25" hidden="1" customHeight="1">
      <c r="L582" s="251"/>
      <c r="M582" s="272">
        <v>0.698</v>
      </c>
      <c r="N582" s="273">
        <f t="shared" si="92"/>
        <v>65.85</v>
      </c>
      <c r="O582" s="273">
        <f t="shared" si="93"/>
        <v>71.554</v>
      </c>
      <c r="P582" s="273">
        <f t="shared" si="94"/>
        <v>78.95</v>
      </c>
      <c r="Q582" s="273">
        <f t="shared" si="95"/>
        <v>82.058</v>
      </c>
      <c r="R582" s="273">
        <f t="shared" si="96"/>
        <v>85.232</v>
      </c>
    </row>
    <row r="583" ht="14.25" hidden="1" customHeight="1">
      <c r="L583" s="251"/>
      <c r="M583" s="272">
        <v>0.699</v>
      </c>
      <c r="N583" s="273">
        <f t="shared" si="92"/>
        <v>65.8625</v>
      </c>
      <c r="O583" s="273">
        <f t="shared" si="93"/>
        <v>71.5645</v>
      </c>
      <c r="P583" s="273">
        <f t="shared" si="94"/>
        <v>78.9625</v>
      </c>
      <c r="Q583" s="273">
        <f t="shared" si="95"/>
        <v>82.0665</v>
      </c>
      <c r="R583" s="273">
        <f t="shared" si="96"/>
        <v>85.241</v>
      </c>
    </row>
    <row r="584" ht="14.25" hidden="1" customHeight="1">
      <c r="L584" s="251"/>
      <c r="M584" s="272">
        <v>0.7</v>
      </c>
      <c r="N584" s="273">
        <f t="shared" si="92"/>
        <v>65.875</v>
      </c>
      <c r="O584" s="273">
        <f t="shared" si="93"/>
        <v>71.575</v>
      </c>
      <c r="P584" s="273">
        <f t="shared" si="94"/>
        <v>78.975</v>
      </c>
      <c r="Q584" s="273">
        <f t="shared" si="95"/>
        <v>82.075</v>
      </c>
      <c r="R584" s="273">
        <f t="shared" si="96"/>
        <v>85.25</v>
      </c>
    </row>
    <row r="585" ht="14.25" hidden="1" customHeight="1">
      <c r="L585" s="251"/>
      <c r="M585" s="272">
        <v>0.701</v>
      </c>
      <c r="N585" s="273">
        <f t="shared" si="92"/>
        <v>65.8875</v>
      </c>
      <c r="O585" s="273">
        <f t="shared" si="93"/>
        <v>71.5855</v>
      </c>
      <c r="P585" s="273">
        <f t="shared" si="94"/>
        <v>78.9875</v>
      </c>
      <c r="Q585" s="273">
        <f t="shared" si="95"/>
        <v>82.0835</v>
      </c>
      <c r="R585" s="273">
        <f t="shared" si="96"/>
        <v>85.259</v>
      </c>
    </row>
    <row r="586" ht="14.25" hidden="1" customHeight="1">
      <c r="L586" s="251"/>
      <c r="M586" s="272">
        <v>0.702</v>
      </c>
      <c r="N586" s="273">
        <f t="shared" si="92"/>
        <v>65.9</v>
      </c>
      <c r="O586" s="273">
        <f t="shared" si="93"/>
        <v>71.596</v>
      </c>
      <c r="P586" s="273">
        <f t="shared" si="94"/>
        <v>79</v>
      </c>
      <c r="Q586" s="273">
        <f t="shared" si="95"/>
        <v>82.092</v>
      </c>
      <c r="R586" s="273">
        <f t="shared" si="96"/>
        <v>85.268</v>
      </c>
    </row>
    <row r="587" ht="14.25" hidden="1" customHeight="1">
      <c r="L587" s="251"/>
      <c r="M587" s="272">
        <v>0.703</v>
      </c>
      <c r="N587" s="273">
        <f t="shared" si="92"/>
        <v>65.9125</v>
      </c>
      <c r="O587" s="273">
        <f t="shared" si="93"/>
        <v>71.6065</v>
      </c>
      <c r="P587" s="273">
        <f t="shared" si="94"/>
        <v>79.0125</v>
      </c>
      <c r="Q587" s="273">
        <f t="shared" si="95"/>
        <v>82.1005</v>
      </c>
      <c r="R587" s="273">
        <f t="shared" si="96"/>
        <v>85.277</v>
      </c>
    </row>
    <row r="588" ht="14.25" hidden="1" customHeight="1">
      <c r="L588" s="251"/>
      <c r="M588" s="272">
        <v>0.704</v>
      </c>
      <c r="N588" s="273">
        <f t="shared" si="92"/>
        <v>65.925</v>
      </c>
      <c r="O588" s="273">
        <f t="shared" si="93"/>
        <v>71.617</v>
      </c>
      <c r="P588" s="273">
        <f t="shared" si="94"/>
        <v>79.025</v>
      </c>
      <c r="Q588" s="273">
        <f t="shared" si="95"/>
        <v>82.109</v>
      </c>
      <c r="R588" s="273">
        <f t="shared" si="96"/>
        <v>85.286</v>
      </c>
    </row>
    <row r="589" ht="14.25" hidden="1" customHeight="1">
      <c r="L589" s="251"/>
      <c r="M589" s="272">
        <v>0.705</v>
      </c>
      <c r="N589" s="273">
        <f t="shared" si="92"/>
        <v>65.9375</v>
      </c>
      <c r="O589" s="273">
        <f t="shared" si="93"/>
        <v>71.6275</v>
      </c>
      <c r="P589" s="273">
        <f t="shared" si="94"/>
        <v>79.0375</v>
      </c>
      <c r="Q589" s="273">
        <f t="shared" si="95"/>
        <v>82.1175</v>
      </c>
      <c r="R589" s="273">
        <f t="shared" si="96"/>
        <v>85.295</v>
      </c>
    </row>
    <row r="590" ht="14.25" hidden="1" customHeight="1">
      <c r="L590" s="251"/>
      <c r="M590" s="272">
        <v>0.706</v>
      </c>
      <c r="N590" s="273">
        <f t="shared" si="92"/>
        <v>65.95</v>
      </c>
      <c r="O590" s="273">
        <f t="shared" si="93"/>
        <v>71.638</v>
      </c>
      <c r="P590" s="273">
        <f t="shared" si="94"/>
        <v>79.05</v>
      </c>
      <c r="Q590" s="273">
        <f t="shared" si="95"/>
        <v>82.126</v>
      </c>
      <c r="R590" s="273">
        <f t="shared" si="96"/>
        <v>85.304</v>
      </c>
    </row>
    <row r="591" ht="14.25" hidden="1" customHeight="1">
      <c r="L591" s="251"/>
      <c r="M591" s="272">
        <v>0.707</v>
      </c>
      <c r="N591" s="273">
        <f t="shared" si="92"/>
        <v>65.9625</v>
      </c>
      <c r="O591" s="273">
        <f t="shared" si="93"/>
        <v>71.6485</v>
      </c>
      <c r="P591" s="273">
        <f t="shared" si="94"/>
        <v>79.0625</v>
      </c>
      <c r="Q591" s="273">
        <f t="shared" si="95"/>
        <v>82.1345</v>
      </c>
      <c r="R591" s="273">
        <f t="shared" si="96"/>
        <v>85.313</v>
      </c>
    </row>
    <row r="592" ht="14.25" hidden="1" customHeight="1">
      <c r="L592" s="251"/>
      <c r="M592" s="272">
        <v>0.708</v>
      </c>
      <c r="N592" s="273">
        <f t="shared" si="92"/>
        <v>65.975</v>
      </c>
      <c r="O592" s="273">
        <f t="shared" si="93"/>
        <v>71.659</v>
      </c>
      <c r="P592" s="273">
        <f t="shared" si="94"/>
        <v>79.075</v>
      </c>
      <c r="Q592" s="273">
        <f t="shared" si="95"/>
        <v>82.143</v>
      </c>
      <c r="R592" s="273">
        <f t="shared" si="96"/>
        <v>85.322</v>
      </c>
    </row>
    <row r="593" ht="14.25" hidden="1" customHeight="1">
      <c r="L593" s="251"/>
      <c r="M593" s="272">
        <v>0.709</v>
      </c>
      <c r="N593" s="273">
        <f t="shared" si="92"/>
        <v>65.9875</v>
      </c>
      <c r="O593" s="273">
        <f t="shared" si="93"/>
        <v>71.6695</v>
      </c>
      <c r="P593" s="273">
        <f t="shared" si="94"/>
        <v>79.0875</v>
      </c>
      <c r="Q593" s="273">
        <f t="shared" si="95"/>
        <v>82.1515</v>
      </c>
      <c r="R593" s="273">
        <f t="shared" si="96"/>
        <v>85.331</v>
      </c>
    </row>
    <row r="594" ht="14.25" hidden="1" customHeight="1">
      <c r="L594" s="251"/>
      <c r="M594" s="272">
        <v>0.71</v>
      </c>
      <c r="N594" s="273">
        <f t="shared" si="92"/>
        <v>66</v>
      </c>
      <c r="O594" s="273">
        <f t="shared" si="93"/>
        <v>71.68</v>
      </c>
      <c r="P594" s="273">
        <f t="shared" si="94"/>
        <v>79.1</v>
      </c>
      <c r="Q594" s="273">
        <f t="shared" si="95"/>
        <v>82.16</v>
      </c>
      <c r="R594" s="273">
        <f t="shared" si="96"/>
        <v>85.34</v>
      </c>
    </row>
    <row r="595" ht="14.25" hidden="1" customHeight="1">
      <c r="L595" s="251"/>
      <c r="M595" s="272">
        <v>0.711</v>
      </c>
      <c r="N595" s="273">
        <f t="shared" si="92"/>
        <v>66.0125</v>
      </c>
      <c r="O595" s="273">
        <f t="shared" si="93"/>
        <v>71.6905</v>
      </c>
      <c r="P595" s="273">
        <f t="shared" si="94"/>
        <v>79.1125</v>
      </c>
      <c r="Q595" s="273">
        <f t="shared" si="95"/>
        <v>82.1685</v>
      </c>
      <c r="R595" s="273">
        <f t="shared" si="96"/>
        <v>85.349</v>
      </c>
    </row>
    <row r="596" ht="14.25" hidden="1" customHeight="1">
      <c r="L596" s="251"/>
      <c r="M596" s="272">
        <v>0.712</v>
      </c>
      <c r="N596" s="273">
        <f t="shared" si="92"/>
        <v>66.025</v>
      </c>
      <c r="O596" s="273">
        <f t="shared" si="93"/>
        <v>71.701</v>
      </c>
      <c r="P596" s="273">
        <f t="shared" si="94"/>
        <v>79.125</v>
      </c>
      <c r="Q596" s="273">
        <f t="shared" si="95"/>
        <v>82.177</v>
      </c>
      <c r="R596" s="273">
        <f t="shared" si="96"/>
        <v>85.358</v>
      </c>
    </row>
    <row r="597" ht="14.25" hidden="1" customHeight="1">
      <c r="L597" s="251"/>
      <c r="M597" s="272">
        <v>0.713</v>
      </c>
      <c r="N597" s="273">
        <f t="shared" si="92"/>
        <v>66.0375</v>
      </c>
      <c r="O597" s="273">
        <f t="shared" si="93"/>
        <v>71.7115</v>
      </c>
      <c r="P597" s="273">
        <f t="shared" si="94"/>
        <v>79.1375</v>
      </c>
      <c r="Q597" s="273">
        <f t="shared" si="95"/>
        <v>82.1855</v>
      </c>
      <c r="R597" s="273">
        <f t="shared" si="96"/>
        <v>85.367</v>
      </c>
    </row>
    <row r="598" ht="14.25" hidden="1" customHeight="1">
      <c r="L598" s="251"/>
      <c r="M598" s="272">
        <v>0.714</v>
      </c>
      <c r="N598" s="273">
        <f t="shared" si="92"/>
        <v>66.05</v>
      </c>
      <c r="O598" s="273">
        <f t="shared" si="93"/>
        <v>71.722</v>
      </c>
      <c r="P598" s="273">
        <f t="shared" si="94"/>
        <v>79.15</v>
      </c>
      <c r="Q598" s="273">
        <f t="shared" si="95"/>
        <v>82.194</v>
      </c>
      <c r="R598" s="273">
        <f t="shared" si="96"/>
        <v>85.376</v>
      </c>
    </row>
    <row r="599" ht="14.25" hidden="1" customHeight="1">
      <c r="L599" s="251"/>
      <c r="M599" s="272">
        <v>0.715</v>
      </c>
      <c r="N599" s="273">
        <f t="shared" si="92"/>
        <v>66.0625</v>
      </c>
      <c r="O599" s="273">
        <f t="shared" si="93"/>
        <v>71.7325</v>
      </c>
      <c r="P599" s="273">
        <f t="shared" si="94"/>
        <v>79.1625</v>
      </c>
      <c r="Q599" s="273">
        <f t="shared" si="95"/>
        <v>82.2025</v>
      </c>
      <c r="R599" s="273">
        <f t="shared" si="96"/>
        <v>85.385</v>
      </c>
    </row>
    <row r="600" ht="14.25" hidden="1" customHeight="1">
      <c r="L600" s="251"/>
      <c r="M600" s="272">
        <v>0.716</v>
      </c>
      <c r="N600" s="273">
        <f t="shared" si="92"/>
        <v>66.075</v>
      </c>
      <c r="O600" s="273">
        <f t="shared" si="93"/>
        <v>71.743</v>
      </c>
      <c r="P600" s="273">
        <f t="shared" si="94"/>
        <v>79.175</v>
      </c>
      <c r="Q600" s="273">
        <f t="shared" si="95"/>
        <v>82.211</v>
      </c>
      <c r="R600" s="273">
        <f t="shared" si="96"/>
        <v>85.394</v>
      </c>
    </row>
    <row r="601" ht="14.25" hidden="1" customHeight="1">
      <c r="L601" s="251"/>
      <c r="M601" s="272">
        <v>0.717</v>
      </c>
      <c r="N601" s="273">
        <f t="shared" si="92"/>
        <v>66.0875</v>
      </c>
      <c r="O601" s="273">
        <f t="shared" si="93"/>
        <v>71.7535</v>
      </c>
      <c r="P601" s="273">
        <f t="shared" si="94"/>
        <v>79.1875</v>
      </c>
      <c r="Q601" s="273">
        <f t="shared" si="95"/>
        <v>82.2195</v>
      </c>
      <c r="R601" s="273">
        <f t="shared" si="96"/>
        <v>85.403</v>
      </c>
    </row>
    <row r="602" ht="14.25" hidden="1" customHeight="1">
      <c r="L602" s="251"/>
      <c r="M602" s="272">
        <v>0.718</v>
      </c>
      <c r="N602" s="273">
        <f t="shared" si="92"/>
        <v>66.1</v>
      </c>
      <c r="O602" s="273">
        <f t="shared" si="93"/>
        <v>71.764</v>
      </c>
      <c r="P602" s="273">
        <f t="shared" si="94"/>
        <v>79.2</v>
      </c>
      <c r="Q602" s="273">
        <f t="shared" si="95"/>
        <v>82.228</v>
      </c>
      <c r="R602" s="273">
        <f t="shared" si="96"/>
        <v>85.412</v>
      </c>
    </row>
    <row r="603" ht="14.25" hidden="1" customHeight="1">
      <c r="L603" s="251"/>
      <c r="M603" s="272">
        <v>0.719</v>
      </c>
      <c r="N603" s="273">
        <f t="shared" si="92"/>
        <v>66.1125</v>
      </c>
      <c r="O603" s="273">
        <f t="shared" si="93"/>
        <v>71.7745</v>
      </c>
      <c r="P603" s="273">
        <f t="shared" si="94"/>
        <v>79.2125</v>
      </c>
      <c r="Q603" s="273">
        <f t="shared" si="95"/>
        <v>82.2365</v>
      </c>
      <c r="R603" s="273">
        <f t="shared" si="96"/>
        <v>85.421</v>
      </c>
    </row>
    <row r="604" ht="14.25" hidden="1" customHeight="1">
      <c r="L604" s="251"/>
      <c r="M604" s="272">
        <v>0.72</v>
      </c>
      <c r="N604" s="273">
        <f t="shared" si="92"/>
        <v>66.125</v>
      </c>
      <c r="O604" s="273">
        <f t="shared" si="93"/>
        <v>71.785</v>
      </c>
      <c r="P604" s="273">
        <f t="shared" si="94"/>
        <v>79.225</v>
      </c>
      <c r="Q604" s="273">
        <f t="shared" si="95"/>
        <v>82.245</v>
      </c>
      <c r="R604" s="273">
        <f t="shared" si="96"/>
        <v>85.43</v>
      </c>
    </row>
    <row r="605" ht="14.25" hidden="1" customHeight="1">
      <c r="L605" s="251"/>
      <c r="M605" s="272">
        <v>0.721</v>
      </c>
      <c r="N605" s="273">
        <f t="shared" si="92"/>
        <v>66.1375</v>
      </c>
      <c r="O605" s="273">
        <f t="shared" si="93"/>
        <v>71.7955</v>
      </c>
      <c r="P605" s="273">
        <f t="shared" si="94"/>
        <v>79.2375</v>
      </c>
      <c r="Q605" s="273">
        <f t="shared" si="95"/>
        <v>82.2535</v>
      </c>
      <c r="R605" s="273">
        <f t="shared" si="96"/>
        <v>85.439</v>
      </c>
    </row>
    <row r="606" ht="14.25" hidden="1" customHeight="1">
      <c r="L606" s="251"/>
      <c r="M606" s="272">
        <v>0.722</v>
      </c>
      <c r="N606" s="273">
        <f t="shared" si="92"/>
        <v>66.15</v>
      </c>
      <c r="O606" s="273">
        <f t="shared" si="93"/>
        <v>71.806</v>
      </c>
      <c r="P606" s="273">
        <f t="shared" si="94"/>
        <v>79.25</v>
      </c>
      <c r="Q606" s="273">
        <f t="shared" si="95"/>
        <v>82.262</v>
      </c>
      <c r="R606" s="273">
        <f t="shared" si="96"/>
        <v>85.448</v>
      </c>
    </row>
    <row r="607" ht="14.25" hidden="1" customHeight="1">
      <c r="L607" s="251"/>
      <c r="M607" s="272">
        <v>0.723</v>
      </c>
      <c r="N607" s="273">
        <f t="shared" si="92"/>
        <v>66.1625</v>
      </c>
      <c r="O607" s="273">
        <f t="shared" si="93"/>
        <v>71.8165</v>
      </c>
      <c r="P607" s="273">
        <f t="shared" si="94"/>
        <v>79.2625</v>
      </c>
      <c r="Q607" s="273">
        <f t="shared" si="95"/>
        <v>82.2705</v>
      </c>
      <c r="R607" s="273">
        <f t="shared" si="96"/>
        <v>85.457</v>
      </c>
    </row>
    <row r="608" ht="14.25" hidden="1" customHeight="1">
      <c r="L608" s="251"/>
      <c r="M608" s="272">
        <v>0.724</v>
      </c>
      <c r="N608" s="273">
        <f t="shared" si="92"/>
        <v>66.175</v>
      </c>
      <c r="O608" s="273">
        <f t="shared" si="93"/>
        <v>71.827</v>
      </c>
      <c r="P608" s="273">
        <f t="shared" si="94"/>
        <v>79.275</v>
      </c>
      <c r="Q608" s="273">
        <f t="shared" si="95"/>
        <v>82.279</v>
      </c>
      <c r="R608" s="273">
        <f t="shared" si="96"/>
        <v>85.466</v>
      </c>
    </row>
    <row r="609" ht="14.25" hidden="1" customHeight="1">
      <c r="L609" s="251"/>
      <c r="M609" s="272">
        <v>0.725</v>
      </c>
      <c r="N609" s="273">
        <f t="shared" si="92"/>
        <v>66.1875</v>
      </c>
      <c r="O609" s="273">
        <f t="shared" si="93"/>
        <v>71.8375</v>
      </c>
      <c r="P609" s="273">
        <f t="shared" si="94"/>
        <v>79.2875</v>
      </c>
      <c r="Q609" s="273">
        <f t="shared" si="95"/>
        <v>82.2875</v>
      </c>
      <c r="R609" s="273">
        <f t="shared" si="96"/>
        <v>85.475</v>
      </c>
    </row>
    <row r="610" ht="14.25" hidden="1" customHeight="1">
      <c r="L610" s="251"/>
      <c r="M610" s="272">
        <v>0.726</v>
      </c>
      <c r="N610" s="273">
        <f t="shared" si="92"/>
        <v>66.2</v>
      </c>
      <c r="O610" s="273">
        <f t="shared" si="93"/>
        <v>71.848</v>
      </c>
      <c r="P610" s="273">
        <f t="shared" si="94"/>
        <v>79.3</v>
      </c>
      <c r="Q610" s="273">
        <f t="shared" si="95"/>
        <v>82.296</v>
      </c>
      <c r="R610" s="273">
        <f t="shared" si="96"/>
        <v>85.484</v>
      </c>
    </row>
    <row r="611" ht="14.25" hidden="1" customHeight="1">
      <c r="L611" s="251"/>
      <c r="M611" s="272">
        <v>0.727</v>
      </c>
      <c r="N611" s="273">
        <f t="shared" si="92"/>
        <v>66.2125</v>
      </c>
      <c r="O611" s="273">
        <f t="shared" si="93"/>
        <v>71.8585</v>
      </c>
      <c r="P611" s="273">
        <f t="shared" si="94"/>
        <v>79.3125</v>
      </c>
      <c r="Q611" s="273">
        <f t="shared" si="95"/>
        <v>82.3045</v>
      </c>
      <c r="R611" s="273">
        <f t="shared" si="96"/>
        <v>85.493</v>
      </c>
    </row>
    <row r="612" ht="14.25" hidden="1" customHeight="1">
      <c r="L612" s="251"/>
      <c r="M612" s="272">
        <v>0.728</v>
      </c>
      <c r="N612" s="273">
        <f t="shared" si="92"/>
        <v>66.225</v>
      </c>
      <c r="O612" s="273">
        <f t="shared" si="93"/>
        <v>71.869</v>
      </c>
      <c r="P612" s="273">
        <f t="shared" si="94"/>
        <v>79.325</v>
      </c>
      <c r="Q612" s="273">
        <f t="shared" si="95"/>
        <v>82.313</v>
      </c>
      <c r="R612" s="273">
        <f t="shared" si="96"/>
        <v>85.502</v>
      </c>
    </row>
    <row r="613" ht="14.25" hidden="1" customHeight="1">
      <c r="L613" s="251"/>
      <c r="M613" s="272">
        <v>0.729</v>
      </c>
      <c r="N613" s="273">
        <f t="shared" si="92"/>
        <v>66.2375</v>
      </c>
      <c r="O613" s="273">
        <f t="shared" si="93"/>
        <v>71.8795</v>
      </c>
      <c r="P613" s="273">
        <f t="shared" si="94"/>
        <v>79.3375</v>
      </c>
      <c r="Q613" s="273">
        <f t="shared" si="95"/>
        <v>82.3215</v>
      </c>
      <c r="R613" s="273">
        <f t="shared" si="96"/>
        <v>85.511</v>
      </c>
    </row>
    <row r="614" ht="14.25" hidden="1" customHeight="1">
      <c r="L614" s="251"/>
      <c r="M614" s="272">
        <v>0.73</v>
      </c>
      <c r="N614" s="273">
        <f t="shared" si="92"/>
        <v>66.25</v>
      </c>
      <c r="O614" s="273">
        <f t="shared" si="93"/>
        <v>71.89</v>
      </c>
      <c r="P614" s="273">
        <f t="shared" si="94"/>
        <v>79.35</v>
      </c>
      <c r="Q614" s="273">
        <f t="shared" si="95"/>
        <v>82.33</v>
      </c>
      <c r="R614" s="273">
        <f t="shared" si="96"/>
        <v>85.52</v>
      </c>
    </row>
    <row r="615" ht="14.25" hidden="1" customHeight="1">
      <c r="L615" s="251"/>
      <c r="M615" s="272">
        <v>0.731</v>
      </c>
      <c r="N615" s="273">
        <f t="shared" si="92"/>
        <v>66.2625</v>
      </c>
      <c r="O615" s="273">
        <f t="shared" si="93"/>
        <v>71.9005</v>
      </c>
      <c r="P615" s="273">
        <f t="shared" si="94"/>
        <v>79.3625</v>
      </c>
      <c r="Q615" s="273">
        <f t="shared" si="95"/>
        <v>82.3385</v>
      </c>
      <c r="R615" s="273">
        <f t="shared" si="96"/>
        <v>85.529</v>
      </c>
    </row>
    <row r="616" ht="14.25" hidden="1" customHeight="1">
      <c r="L616" s="251"/>
      <c r="M616" s="272">
        <v>0.732</v>
      </c>
      <c r="N616" s="273">
        <f t="shared" si="92"/>
        <v>66.275</v>
      </c>
      <c r="O616" s="273">
        <f t="shared" si="93"/>
        <v>71.911</v>
      </c>
      <c r="P616" s="273">
        <f t="shared" si="94"/>
        <v>79.375</v>
      </c>
      <c r="Q616" s="273">
        <f t="shared" si="95"/>
        <v>82.347</v>
      </c>
      <c r="R616" s="273">
        <f t="shared" si="96"/>
        <v>85.538</v>
      </c>
    </row>
    <row r="617" ht="14.25" hidden="1" customHeight="1">
      <c r="L617" s="251"/>
      <c r="M617" s="272">
        <v>0.733</v>
      </c>
      <c r="N617" s="273">
        <f t="shared" si="92"/>
        <v>66.2875</v>
      </c>
      <c r="O617" s="273">
        <f t="shared" si="93"/>
        <v>71.9215</v>
      </c>
      <c r="P617" s="273">
        <f t="shared" si="94"/>
        <v>79.3875</v>
      </c>
      <c r="Q617" s="273">
        <f t="shared" si="95"/>
        <v>82.3555</v>
      </c>
      <c r="R617" s="273">
        <f t="shared" si="96"/>
        <v>85.547</v>
      </c>
    </row>
    <row r="618" ht="14.25" hidden="1" customHeight="1">
      <c r="L618" s="251"/>
      <c r="M618" s="272">
        <v>0.734</v>
      </c>
      <c r="N618" s="273">
        <f t="shared" si="92"/>
        <v>66.3</v>
      </c>
      <c r="O618" s="273">
        <f t="shared" si="93"/>
        <v>71.932</v>
      </c>
      <c r="P618" s="273">
        <f t="shared" si="94"/>
        <v>79.4</v>
      </c>
      <c r="Q618" s="273">
        <f t="shared" si="95"/>
        <v>82.364</v>
      </c>
      <c r="R618" s="273">
        <f t="shared" si="96"/>
        <v>85.556</v>
      </c>
    </row>
    <row r="619" ht="14.25" hidden="1" customHeight="1">
      <c r="L619" s="251"/>
      <c r="M619" s="272">
        <v>0.735</v>
      </c>
      <c r="N619" s="273">
        <f t="shared" si="92"/>
        <v>66.3125</v>
      </c>
      <c r="O619" s="273">
        <f t="shared" si="93"/>
        <v>71.9425</v>
      </c>
      <c r="P619" s="273">
        <f t="shared" si="94"/>
        <v>79.4125</v>
      </c>
      <c r="Q619" s="273">
        <f t="shared" si="95"/>
        <v>82.3725</v>
      </c>
      <c r="R619" s="273">
        <f t="shared" si="96"/>
        <v>85.565</v>
      </c>
    </row>
    <row r="620" ht="14.25" hidden="1" customHeight="1">
      <c r="L620" s="251"/>
      <c r="M620" s="272">
        <v>0.736</v>
      </c>
      <c r="N620" s="273">
        <f t="shared" si="92"/>
        <v>66.325</v>
      </c>
      <c r="O620" s="273">
        <f t="shared" si="93"/>
        <v>71.953</v>
      </c>
      <c r="P620" s="273">
        <f t="shared" si="94"/>
        <v>79.425</v>
      </c>
      <c r="Q620" s="273">
        <f t="shared" si="95"/>
        <v>82.381</v>
      </c>
      <c r="R620" s="273">
        <f t="shared" si="96"/>
        <v>85.574</v>
      </c>
    </row>
    <row r="621" ht="14.25" hidden="1" customHeight="1">
      <c r="L621" s="251"/>
      <c r="M621" s="272">
        <v>0.737</v>
      </c>
      <c r="N621" s="273">
        <f t="shared" si="92"/>
        <v>66.3375</v>
      </c>
      <c r="O621" s="273">
        <f t="shared" si="93"/>
        <v>71.9635</v>
      </c>
      <c r="P621" s="273">
        <f t="shared" si="94"/>
        <v>79.4375</v>
      </c>
      <c r="Q621" s="273">
        <f t="shared" si="95"/>
        <v>82.3895</v>
      </c>
      <c r="R621" s="273">
        <f t="shared" si="96"/>
        <v>85.583</v>
      </c>
    </row>
    <row r="622" ht="14.25" hidden="1" customHeight="1">
      <c r="L622" s="251"/>
      <c r="M622" s="272">
        <v>0.738</v>
      </c>
      <c r="N622" s="273">
        <f t="shared" si="92"/>
        <v>66.35</v>
      </c>
      <c r="O622" s="273">
        <f t="shared" si="93"/>
        <v>71.974</v>
      </c>
      <c r="P622" s="273">
        <f t="shared" si="94"/>
        <v>79.45</v>
      </c>
      <c r="Q622" s="273">
        <f t="shared" si="95"/>
        <v>82.398</v>
      </c>
      <c r="R622" s="273">
        <f t="shared" si="96"/>
        <v>85.592</v>
      </c>
    </row>
    <row r="623" ht="14.25" hidden="1" customHeight="1">
      <c r="L623" s="251"/>
      <c r="M623" s="272">
        <v>0.739</v>
      </c>
      <c r="N623" s="273">
        <f t="shared" si="92"/>
        <v>66.3625</v>
      </c>
      <c r="O623" s="273">
        <f t="shared" si="93"/>
        <v>71.9845</v>
      </c>
      <c r="P623" s="273">
        <f t="shared" si="94"/>
        <v>79.4625</v>
      </c>
      <c r="Q623" s="273">
        <f t="shared" si="95"/>
        <v>82.4065</v>
      </c>
      <c r="R623" s="273">
        <f t="shared" si="96"/>
        <v>85.601</v>
      </c>
    </row>
    <row r="624" ht="14.25" hidden="1" customHeight="1">
      <c r="L624" s="251"/>
      <c r="M624" s="272">
        <v>0.74</v>
      </c>
      <c r="N624" s="273">
        <f t="shared" si="92"/>
        <v>66.375</v>
      </c>
      <c r="O624" s="273">
        <f t="shared" si="93"/>
        <v>71.995</v>
      </c>
      <c r="P624" s="273">
        <f t="shared" si="94"/>
        <v>79.475</v>
      </c>
      <c r="Q624" s="273">
        <f t="shared" si="95"/>
        <v>82.415</v>
      </c>
      <c r="R624" s="273">
        <f t="shared" si="96"/>
        <v>85.61</v>
      </c>
    </row>
    <row r="625" ht="14.25" hidden="1" customHeight="1">
      <c r="L625" s="251"/>
      <c r="M625" s="272">
        <v>0.741</v>
      </c>
      <c r="N625" s="273">
        <f t="shared" si="92"/>
        <v>66.3875</v>
      </c>
      <c r="O625" s="273">
        <f t="shared" si="93"/>
        <v>72.0055</v>
      </c>
      <c r="P625" s="273">
        <f t="shared" si="94"/>
        <v>79.4875</v>
      </c>
      <c r="Q625" s="273">
        <f t="shared" si="95"/>
        <v>82.4235</v>
      </c>
      <c r="R625" s="273">
        <f t="shared" si="96"/>
        <v>85.619</v>
      </c>
    </row>
    <row r="626" ht="14.25" hidden="1" customHeight="1">
      <c r="L626" s="251"/>
      <c r="M626" s="272">
        <v>0.742</v>
      </c>
      <c r="N626" s="273">
        <f t="shared" si="92"/>
        <v>66.4</v>
      </c>
      <c r="O626" s="273">
        <f t="shared" si="93"/>
        <v>72.016</v>
      </c>
      <c r="P626" s="273">
        <f t="shared" si="94"/>
        <v>79.5</v>
      </c>
      <c r="Q626" s="273">
        <f t="shared" si="95"/>
        <v>82.432</v>
      </c>
      <c r="R626" s="273">
        <f t="shared" si="96"/>
        <v>85.628</v>
      </c>
    </row>
    <row r="627" ht="14.25" hidden="1" customHeight="1">
      <c r="L627" s="251"/>
      <c r="M627" s="272">
        <v>0.743</v>
      </c>
      <c r="N627" s="273">
        <f t="shared" si="92"/>
        <v>66.4125</v>
      </c>
      <c r="O627" s="273">
        <f t="shared" si="93"/>
        <v>72.0265</v>
      </c>
      <c r="P627" s="273">
        <f t="shared" si="94"/>
        <v>79.5125</v>
      </c>
      <c r="Q627" s="273">
        <f t="shared" si="95"/>
        <v>82.4405</v>
      </c>
      <c r="R627" s="273">
        <f t="shared" si="96"/>
        <v>85.637</v>
      </c>
    </row>
    <row r="628" ht="14.25" hidden="1" customHeight="1">
      <c r="L628" s="251"/>
      <c r="M628" s="272">
        <v>0.744</v>
      </c>
      <c r="N628" s="273">
        <f t="shared" si="92"/>
        <v>66.425</v>
      </c>
      <c r="O628" s="273">
        <f t="shared" si="93"/>
        <v>72.037</v>
      </c>
      <c r="P628" s="273">
        <f t="shared" si="94"/>
        <v>79.525</v>
      </c>
      <c r="Q628" s="273">
        <f t="shared" si="95"/>
        <v>82.449</v>
      </c>
      <c r="R628" s="273">
        <f t="shared" si="96"/>
        <v>85.646</v>
      </c>
    </row>
    <row r="629" ht="14.25" hidden="1" customHeight="1">
      <c r="L629" s="251"/>
      <c r="M629" s="272">
        <v>0.745</v>
      </c>
      <c r="N629" s="273">
        <f t="shared" si="92"/>
        <v>66.4375</v>
      </c>
      <c r="O629" s="273">
        <f t="shared" si="93"/>
        <v>72.0475</v>
      </c>
      <c r="P629" s="273">
        <f t="shared" si="94"/>
        <v>79.5375</v>
      </c>
      <c r="Q629" s="273">
        <f t="shared" si="95"/>
        <v>82.4575</v>
      </c>
      <c r="R629" s="273">
        <f t="shared" si="96"/>
        <v>85.655</v>
      </c>
    </row>
    <row r="630" ht="14.25" hidden="1" customHeight="1">
      <c r="L630" s="251"/>
      <c r="M630" s="272">
        <v>0.746</v>
      </c>
      <c r="N630" s="273">
        <f t="shared" si="92"/>
        <v>66.45</v>
      </c>
      <c r="O630" s="273">
        <f t="shared" si="93"/>
        <v>72.058</v>
      </c>
      <c r="P630" s="273">
        <f t="shared" si="94"/>
        <v>79.55</v>
      </c>
      <c r="Q630" s="273">
        <f t="shared" si="95"/>
        <v>82.466</v>
      </c>
      <c r="R630" s="273">
        <f t="shared" si="96"/>
        <v>85.664</v>
      </c>
    </row>
    <row r="631" ht="14.25" hidden="1" customHeight="1">
      <c r="L631" s="251"/>
      <c r="M631" s="272">
        <v>0.747</v>
      </c>
      <c r="N631" s="273">
        <f t="shared" si="92"/>
        <v>66.4625</v>
      </c>
      <c r="O631" s="273">
        <f t="shared" si="93"/>
        <v>72.0685</v>
      </c>
      <c r="P631" s="273">
        <f t="shared" si="94"/>
        <v>79.5625</v>
      </c>
      <c r="Q631" s="273">
        <f t="shared" si="95"/>
        <v>82.4745</v>
      </c>
      <c r="R631" s="273">
        <f t="shared" si="96"/>
        <v>85.673</v>
      </c>
    </row>
    <row r="632" ht="14.25" hidden="1" customHeight="1">
      <c r="L632" s="251"/>
      <c r="M632" s="272">
        <v>0.748</v>
      </c>
      <c r="N632" s="273">
        <f t="shared" si="92"/>
        <v>66.475</v>
      </c>
      <c r="O632" s="273">
        <f t="shared" si="93"/>
        <v>72.079</v>
      </c>
      <c r="P632" s="273">
        <f t="shared" si="94"/>
        <v>79.575</v>
      </c>
      <c r="Q632" s="273">
        <f t="shared" si="95"/>
        <v>82.483</v>
      </c>
      <c r="R632" s="273">
        <f t="shared" si="96"/>
        <v>85.682</v>
      </c>
    </row>
    <row r="633" ht="14.25" hidden="1" customHeight="1">
      <c r="L633" s="251"/>
      <c r="M633" s="272">
        <v>0.749</v>
      </c>
      <c r="N633" s="273">
        <f t="shared" si="92"/>
        <v>66.4875</v>
      </c>
      <c r="O633" s="273">
        <f t="shared" si="93"/>
        <v>72.0895</v>
      </c>
      <c r="P633" s="273">
        <f t="shared" si="94"/>
        <v>79.5875</v>
      </c>
      <c r="Q633" s="273">
        <f t="shared" si="95"/>
        <v>82.4915</v>
      </c>
      <c r="R633" s="273">
        <f t="shared" si="96"/>
        <v>85.691</v>
      </c>
    </row>
    <row r="634" ht="14.25" hidden="1" customHeight="1">
      <c r="L634" s="251"/>
      <c r="M634" s="272">
        <v>0.75</v>
      </c>
      <c r="N634" s="273">
        <v>66.5</v>
      </c>
      <c r="O634" s="273">
        <v>72.1</v>
      </c>
      <c r="P634" s="273">
        <v>79.6</v>
      </c>
      <c r="Q634" s="273">
        <v>82.5</v>
      </c>
      <c r="R634" s="273">
        <v>85.7</v>
      </c>
    </row>
    <row r="635" ht="14.25" hidden="1" customHeight="1">
      <c r="L635" s="251"/>
      <c r="M635" s="272">
        <v>0.751</v>
      </c>
      <c r="N635" s="273">
        <f t="shared" ref="N635:N983" si="97">N634+0.01</f>
        <v>66.51</v>
      </c>
      <c r="O635" s="273">
        <f t="shared" ref="O635:O983" si="98">O634+0.0082857142</f>
        <v>72.10828571</v>
      </c>
      <c r="P635" s="273">
        <f t="shared" ref="P635:P983" si="99">P634+0.0051428571428571</f>
        <v>79.60514286</v>
      </c>
      <c r="Q635" s="273">
        <f t="shared" ref="Q635:Q983" si="100">Q634+0.0045714285714286</f>
        <v>82.50457143</v>
      </c>
      <c r="R635" s="273">
        <f t="shared" ref="R635:R983" si="101">R634+0.0042857142857143</f>
        <v>85.70428571</v>
      </c>
    </row>
    <row r="636" ht="14.25" hidden="1" customHeight="1">
      <c r="L636" s="251"/>
      <c r="M636" s="272">
        <v>0.752</v>
      </c>
      <c r="N636" s="273">
        <f t="shared" si="97"/>
        <v>66.52</v>
      </c>
      <c r="O636" s="273">
        <f t="shared" si="98"/>
        <v>72.11657143</v>
      </c>
      <c r="P636" s="273">
        <f t="shared" si="99"/>
        <v>79.61028571</v>
      </c>
      <c r="Q636" s="273">
        <f t="shared" si="100"/>
        <v>82.50914286</v>
      </c>
      <c r="R636" s="273">
        <f t="shared" si="101"/>
        <v>85.70857143</v>
      </c>
    </row>
    <row r="637" ht="14.25" hidden="1" customHeight="1">
      <c r="L637" s="251"/>
      <c r="M637" s="272">
        <v>0.753</v>
      </c>
      <c r="N637" s="273">
        <f t="shared" si="97"/>
        <v>66.53</v>
      </c>
      <c r="O637" s="273">
        <f t="shared" si="98"/>
        <v>72.12485714</v>
      </c>
      <c r="P637" s="273">
        <f t="shared" si="99"/>
        <v>79.61542857</v>
      </c>
      <c r="Q637" s="273">
        <f t="shared" si="100"/>
        <v>82.51371429</v>
      </c>
      <c r="R637" s="273">
        <f t="shared" si="101"/>
        <v>85.71285714</v>
      </c>
    </row>
    <row r="638" ht="14.25" hidden="1" customHeight="1">
      <c r="L638" s="251"/>
      <c r="M638" s="272">
        <v>0.754</v>
      </c>
      <c r="N638" s="273">
        <f t="shared" si="97"/>
        <v>66.54</v>
      </c>
      <c r="O638" s="273">
        <f t="shared" si="98"/>
        <v>72.13314286</v>
      </c>
      <c r="P638" s="273">
        <f t="shared" si="99"/>
        <v>79.62057143</v>
      </c>
      <c r="Q638" s="273">
        <f t="shared" si="100"/>
        <v>82.51828571</v>
      </c>
      <c r="R638" s="273">
        <f t="shared" si="101"/>
        <v>85.71714286</v>
      </c>
    </row>
    <row r="639" ht="14.25" hidden="1" customHeight="1">
      <c r="L639" s="251"/>
      <c r="M639" s="272">
        <v>0.755</v>
      </c>
      <c r="N639" s="273">
        <f t="shared" si="97"/>
        <v>66.55</v>
      </c>
      <c r="O639" s="273">
        <f t="shared" si="98"/>
        <v>72.14142857</v>
      </c>
      <c r="P639" s="273">
        <f t="shared" si="99"/>
        <v>79.62571429</v>
      </c>
      <c r="Q639" s="273">
        <f t="shared" si="100"/>
        <v>82.52285714</v>
      </c>
      <c r="R639" s="273">
        <f t="shared" si="101"/>
        <v>85.72142857</v>
      </c>
    </row>
    <row r="640" ht="14.25" hidden="1" customHeight="1">
      <c r="L640" s="251"/>
      <c r="M640" s="272">
        <v>0.756</v>
      </c>
      <c r="N640" s="273">
        <f t="shared" si="97"/>
        <v>66.56</v>
      </c>
      <c r="O640" s="273">
        <f t="shared" si="98"/>
        <v>72.14971429</v>
      </c>
      <c r="P640" s="273">
        <f t="shared" si="99"/>
        <v>79.63085714</v>
      </c>
      <c r="Q640" s="273">
        <f t="shared" si="100"/>
        <v>82.52742857</v>
      </c>
      <c r="R640" s="273">
        <f t="shared" si="101"/>
        <v>85.72571429</v>
      </c>
    </row>
    <row r="641" ht="14.25" hidden="1" customHeight="1">
      <c r="L641" s="251"/>
      <c r="M641" s="272">
        <v>0.757</v>
      </c>
      <c r="N641" s="273">
        <f t="shared" si="97"/>
        <v>66.57</v>
      </c>
      <c r="O641" s="273">
        <f t="shared" si="98"/>
        <v>72.158</v>
      </c>
      <c r="P641" s="273">
        <f t="shared" si="99"/>
        <v>79.636</v>
      </c>
      <c r="Q641" s="273">
        <f t="shared" si="100"/>
        <v>82.532</v>
      </c>
      <c r="R641" s="273">
        <f t="shared" si="101"/>
        <v>85.73</v>
      </c>
    </row>
    <row r="642" ht="14.25" hidden="1" customHeight="1">
      <c r="L642" s="251"/>
      <c r="M642" s="272">
        <v>0.758</v>
      </c>
      <c r="N642" s="273">
        <f t="shared" si="97"/>
        <v>66.58</v>
      </c>
      <c r="O642" s="273">
        <f t="shared" si="98"/>
        <v>72.16628571</v>
      </c>
      <c r="P642" s="273">
        <f t="shared" si="99"/>
        <v>79.64114286</v>
      </c>
      <c r="Q642" s="273">
        <f t="shared" si="100"/>
        <v>82.53657143</v>
      </c>
      <c r="R642" s="273">
        <f t="shared" si="101"/>
        <v>85.73428571</v>
      </c>
    </row>
    <row r="643" ht="14.25" hidden="1" customHeight="1">
      <c r="L643" s="251"/>
      <c r="M643" s="272">
        <v>0.759</v>
      </c>
      <c r="N643" s="273">
        <f t="shared" si="97"/>
        <v>66.59</v>
      </c>
      <c r="O643" s="273">
        <f t="shared" si="98"/>
        <v>72.17457143</v>
      </c>
      <c r="P643" s="273">
        <f t="shared" si="99"/>
        <v>79.64628571</v>
      </c>
      <c r="Q643" s="273">
        <f t="shared" si="100"/>
        <v>82.54114286</v>
      </c>
      <c r="R643" s="273">
        <f t="shared" si="101"/>
        <v>85.73857143</v>
      </c>
    </row>
    <row r="644" ht="14.25" hidden="1" customHeight="1">
      <c r="L644" s="251"/>
      <c r="M644" s="272">
        <v>0.76</v>
      </c>
      <c r="N644" s="273">
        <f t="shared" si="97"/>
        <v>66.6</v>
      </c>
      <c r="O644" s="273">
        <f t="shared" si="98"/>
        <v>72.18285714</v>
      </c>
      <c r="P644" s="273">
        <f t="shared" si="99"/>
        <v>79.65142857</v>
      </c>
      <c r="Q644" s="273">
        <f t="shared" si="100"/>
        <v>82.54571429</v>
      </c>
      <c r="R644" s="273">
        <f t="shared" si="101"/>
        <v>85.74285714</v>
      </c>
    </row>
    <row r="645" ht="14.25" hidden="1" customHeight="1">
      <c r="L645" s="251"/>
      <c r="M645" s="272">
        <v>0.761</v>
      </c>
      <c r="N645" s="273">
        <f t="shared" si="97"/>
        <v>66.61</v>
      </c>
      <c r="O645" s="273">
        <f t="shared" si="98"/>
        <v>72.19114286</v>
      </c>
      <c r="P645" s="273">
        <f t="shared" si="99"/>
        <v>79.65657143</v>
      </c>
      <c r="Q645" s="273">
        <f t="shared" si="100"/>
        <v>82.55028571</v>
      </c>
      <c r="R645" s="273">
        <f t="shared" si="101"/>
        <v>85.74714286</v>
      </c>
    </row>
    <row r="646" ht="14.25" hidden="1" customHeight="1">
      <c r="L646" s="251"/>
      <c r="M646" s="272">
        <v>0.762</v>
      </c>
      <c r="N646" s="273">
        <f t="shared" si="97"/>
        <v>66.62</v>
      </c>
      <c r="O646" s="273">
        <f t="shared" si="98"/>
        <v>72.19942857</v>
      </c>
      <c r="P646" s="273">
        <f t="shared" si="99"/>
        <v>79.66171429</v>
      </c>
      <c r="Q646" s="273">
        <f t="shared" si="100"/>
        <v>82.55485714</v>
      </c>
      <c r="R646" s="273">
        <f t="shared" si="101"/>
        <v>85.75142857</v>
      </c>
    </row>
    <row r="647" ht="14.25" hidden="1" customHeight="1">
      <c r="L647" s="251"/>
      <c r="M647" s="272">
        <v>0.763</v>
      </c>
      <c r="N647" s="273">
        <f t="shared" si="97"/>
        <v>66.63</v>
      </c>
      <c r="O647" s="273">
        <f t="shared" si="98"/>
        <v>72.20771428</v>
      </c>
      <c r="P647" s="273">
        <f t="shared" si="99"/>
        <v>79.66685714</v>
      </c>
      <c r="Q647" s="273">
        <f t="shared" si="100"/>
        <v>82.55942857</v>
      </c>
      <c r="R647" s="273">
        <f t="shared" si="101"/>
        <v>85.75571429</v>
      </c>
    </row>
    <row r="648" ht="14.25" hidden="1" customHeight="1">
      <c r="L648" s="251"/>
      <c r="M648" s="272">
        <v>0.764</v>
      </c>
      <c r="N648" s="273">
        <f t="shared" si="97"/>
        <v>66.64</v>
      </c>
      <c r="O648" s="273">
        <f t="shared" si="98"/>
        <v>72.216</v>
      </c>
      <c r="P648" s="273">
        <f t="shared" si="99"/>
        <v>79.672</v>
      </c>
      <c r="Q648" s="273">
        <f t="shared" si="100"/>
        <v>82.564</v>
      </c>
      <c r="R648" s="273">
        <f t="shared" si="101"/>
        <v>85.76</v>
      </c>
    </row>
    <row r="649" ht="14.25" hidden="1" customHeight="1">
      <c r="L649" s="251"/>
      <c r="M649" s="272">
        <v>0.765</v>
      </c>
      <c r="N649" s="273">
        <f t="shared" si="97"/>
        <v>66.65</v>
      </c>
      <c r="O649" s="273">
        <f t="shared" si="98"/>
        <v>72.22428571</v>
      </c>
      <c r="P649" s="273">
        <f t="shared" si="99"/>
        <v>79.67714286</v>
      </c>
      <c r="Q649" s="273">
        <f t="shared" si="100"/>
        <v>82.56857143</v>
      </c>
      <c r="R649" s="273">
        <f t="shared" si="101"/>
        <v>85.76428571</v>
      </c>
    </row>
    <row r="650" ht="14.25" hidden="1" customHeight="1">
      <c r="L650" s="251"/>
      <c r="M650" s="272">
        <v>0.766</v>
      </c>
      <c r="N650" s="273">
        <f t="shared" si="97"/>
        <v>66.66</v>
      </c>
      <c r="O650" s="273">
        <f t="shared" si="98"/>
        <v>72.23257143</v>
      </c>
      <c r="P650" s="273">
        <f t="shared" si="99"/>
        <v>79.68228571</v>
      </c>
      <c r="Q650" s="273">
        <f t="shared" si="100"/>
        <v>82.57314286</v>
      </c>
      <c r="R650" s="273">
        <f t="shared" si="101"/>
        <v>85.76857143</v>
      </c>
    </row>
    <row r="651" ht="14.25" hidden="1" customHeight="1">
      <c r="L651" s="251"/>
      <c r="M651" s="272">
        <v>0.767</v>
      </c>
      <c r="N651" s="273">
        <f t="shared" si="97"/>
        <v>66.67</v>
      </c>
      <c r="O651" s="273">
        <f t="shared" si="98"/>
        <v>72.24085714</v>
      </c>
      <c r="P651" s="273">
        <f t="shared" si="99"/>
        <v>79.68742857</v>
      </c>
      <c r="Q651" s="273">
        <f t="shared" si="100"/>
        <v>82.57771429</v>
      </c>
      <c r="R651" s="273">
        <f t="shared" si="101"/>
        <v>85.77285714</v>
      </c>
    </row>
    <row r="652" ht="14.25" hidden="1" customHeight="1">
      <c r="L652" s="251"/>
      <c r="M652" s="272">
        <v>0.768</v>
      </c>
      <c r="N652" s="273">
        <f t="shared" si="97"/>
        <v>66.68</v>
      </c>
      <c r="O652" s="273">
        <f t="shared" si="98"/>
        <v>72.24914286</v>
      </c>
      <c r="P652" s="273">
        <f t="shared" si="99"/>
        <v>79.69257143</v>
      </c>
      <c r="Q652" s="273">
        <f t="shared" si="100"/>
        <v>82.58228571</v>
      </c>
      <c r="R652" s="273">
        <f t="shared" si="101"/>
        <v>85.77714286</v>
      </c>
    </row>
    <row r="653" ht="14.25" hidden="1" customHeight="1">
      <c r="L653" s="251"/>
      <c r="M653" s="272">
        <v>0.769</v>
      </c>
      <c r="N653" s="273">
        <f t="shared" si="97"/>
        <v>66.69</v>
      </c>
      <c r="O653" s="273">
        <f t="shared" si="98"/>
        <v>72.25742857</v>
      </c>
      <c r="P653" s="273">
        <f t="shared" si="99"/>
        <v>79.69771429</v>
      </c>
      <c r="Q653" s="273">
        <f t="shared" si="100"/>
        <v>82.58685714</v>
      </c>
      <c r="R653" s="273">
        <f t="shared" si="101"/>
        <v>85.78142857</v>
      </c>
    </row>
    <row r="654" ht="14.25" hidden="1" customHeight="1">
      <c r="L654" s="251"/>
      <c r="M654" s="272">
        <v>0.77</v>
      </c>
      <c r="N654" s="273">
        <f t="shared" si="97"/>
        <v>66.7</v>
      </c>
      <c r="O654" s="273">
        <f t="shared" si="98"/>
        <v>72.26571428</v>
      </c>
      <c r="P654" s="273">
        <f t="shared" si="99"/>
        <v>79.70285714</v>
      </c>
      <c r="Q654" s="273">
        <f t="shared" si="100"/>
        <v>82.59142857</v>
      </c>
      <c r="R654" s="273">
        <f t="shared" si="101"/>
        <v>85.78571429</v>
      </c>
    </row>
    <row r="655" ht="14.25" hidden="1" customHeight="1">
      <c r="L655" s="251"/>
      <c r="M655" s="272">
        <v>0.771</v>
      </c>
      <c r="N655" s="273">
        <f t="shared" si="97"/>
        <v>66.71</v>
      </c>
      <c r="O655" s="273">
        <f t="shared" si="98"/>
        <v>72.274</v>
      </c>
      <c r="P655" s="273">
        <f t="shared" si="99"/>
        <v>79.708</v>
      </c>
      <c r="Q655" s="273">
        <f t="shared" si="100"/>
        <v>82.596</v>
      </c>
      <c r="R655" s="273">
        <f t="shared" si="101"/>
        <v>85.79</v>
      </c>
    </row>
    <row r="656" ht="14.25" hidden="1" customHeight="1">
      <c r="L656" s="251"/>
      <c r="M656" s="272">
        <v>0.772</v>
      </c>
      <c r="N656" s="273">
        <f t="shared" si="97"/>
        <v>66.72</v>
      </c>
      <c r="O656" s="273">
        <f t="shared" si="98"/>
        <v>72.28228571</v>
      </c>
      <c r="P656" s="273">
        <f t="shared" si="99"/>
        <v>79.71314286</v>
      </c>
      <c r="Q656" s="273">
        <f t="shared" si="100"/>
        <v>82.60057143</v>
      </c>
      <c r="R656" s="273">
        <f t="shared" si="101"/>
        <v>85.79428571</v>
      </c>
    </row>
    <row r="657" ht="14.25" hidden="1" customHeight="1">
      <c r="L657" s="251"/>
      <c r="M657" s="272">
        <v>0.773</v>
      </c>
      <c r="N657" s="273">
        <f t="shared" si="97"/>
        <v>66.73</v>
      </c>
      <c r="O657" s="273">
        <f t="shared" si="98"/>
        <v>72.29057143</v>
      </c>
      <c r="P657" s="273">
        <f t="shared" si="99"/>
        <v>79.71828571</v>
      </c>
      <c r="Q657" s="273">
        <f t="shared" si="100"/>
        <v>82.60514286</v>
      </c>
      <c r="R657" s="273">
        <f t="shared" si="101"/>
        <v>85.79857143</v>
      </c>
    </row>
    <row r="658" ht="14.25" hidden="1" customHeight="1">
      <c r="L658" s="251"/>
      <c r="M658" s="272">
        <v>0.774</v>
      </c>
      <c r="N658" s="273">
        <f t="shared" si="97"/>
        <v>66.74</v>
      </c>
      <c r="O658" s="273">
        <f t="shared" si="98"/>
        <v>72.29885714</v>
      </c>
      <c r="P658" s="273">
        <f t="shared" si="99"/>
        <v>79.72342857</v>
      </c>
      <c r="Q658" s="273">
        <f t="shared" si="100"/>
        <v>82.60971429</v>
      </c>
      <c r="R658" s="273">
        <f t="shared" si="101"/>
        <v>85.80285714</v>
      </c>
    </row>
    <row r="659" ht="14.25" hidden="1" customHeight="1">
      <c r="L659" s="251"/>
      <c r="M659" s="272">
        <v>0.775</v>
      </c>
      <c r="N659" s="273">
        <f t="shared" si="97"/>
        <v>66.75</v>
      </c>
      <c r="O659" s="273">
        <f t="shared" si="98"/>
        <v>72.30714286</v>
      </c>
      <c r="P659" s="273">
        <f t="shared" si="99"/>
        <v>79.72857143</v>
      </c>
      <c r="Q659" s="273">
        <f t="shared" si="100"/>
        <v>82.61428571</v>
      </c>
      <c r="R659" s="273">
        <f t="shared" si="101"/>
        <v>85.80714286</v>
      </c>
    </row>
    <row r="660" ht="14.25" hidden="1" customHeight="1">
      <c r="L660" s="251"/>
      <c r="M660" s="272">
        <v>0.776</v>
      </c>
      <c r="N660" s="273">
        <f t="shared" si="97"/>
        <v>66.76</v>
      </c>
      <c r="O660" s="273">
        <f t="shared" si="98"/>
        <v>72.31542857</v>
      </c>
      <c r="P660" s="273">
        <f t="shared" si="99"/>
        <v>79.73371429</v>
      </c>
      <c r="Q660" s="273">
        <f t="shared" si="100"/>
        <v>82.61885714</v>
      </c>
      <c r="R660" s="273">
        <f t="shared" si="101"/>
        <v>85.81142857</v>
      </c>
    </row>
    <row r="661" ht="14.25" hidden="1" customHeight="1">
      <c r="L661" s="251"/>
      <c r="M661" s="272">
        <v>0.777</v>
      </c>
      <c r="N661" s="273">
        <f t="shared" si="97"/>
        <v>66.77</v>
      </c>
      <c r="O661" s="273">
        <f t="shared" si="98"/>
        <v>72.32371428</v>
      </c>
      <c r="P661" s="273">
        <f t="shared" si="99"/>
        <v>79.73885714</v>
      </c>
      <c r="Q661" s="273">
        <f t="shared" si="100"/>
        <v>82.62342857</v>
      </c>
      <c r="R661" s="273">
        <f t="shared" si="101"/>
        <v>85.81571429</v>
      </c>
    </row>
    <row r="662" ht="14.25" hidden="1" customHeight="1">
      <c r="L662" s="251"/>
      <c r="M662" s="272">
        <v>0.778</v>
      </c>
      <c r="N662" s="273">
        <f t="shared" si="97"/>
        <v>66.78</v>
      </c>
      <c r="O662" s="273">
        <f t="shared" si="98"/>
        <v>72.332</v>
      </c>
      <c r="P662" s="273">
        <f t="shared" si="99"/>
        <v>79.744</v>
      </c>
      <c r="Q662" s="273">
        <f t="shared" si="100"/>
        <v>82.628</v>
      </c>
      <c r="R662" s="273">
        <f t="shared" si="101"/>
        <v>85.82</v>
      </c>
    </row>
    <row r="663" ht="14.25" hidden="1" customHeight="1">
      <c r="L663" s="251"/>
      <c r="M663" s="272">
        <v>0.779</v>
      </c>
      <c r="N663" s="273">
        <f t="shared" si="97"/>
        <v>66.79</v>
      </c>
      <c r="O663" s="273">
        <f t="shared" si="98"/>
        <v>72.34028571</v>
      </c>
      <c r="P663" s="273">
        <f t="shared" si="99"/>
        <v>79.74914286</v>
      </c>
      <c r="Q663" s="273">
        <f t="shared" si="100"/>
        <v>82.63257143</v>
      </c>
      <c r="R663" s="273">
        <f t="shared" si="101"/>
        <v>85.82428571</v>
      </c>
    </row>
    <row r="664" ht="14.25" hidden="1" customHeight="1">
      <c r="L664" s="251"/>
      <c r="M664" s="272">
        <v>0.78</v>
      </c>
      <c r="N664" s="273">
        <f t="shared" si="97"/>
        <v>66.8</v>
      </c>
      <c r="O664" s="273">
        <f t="shared" si="98"/>
        <v>72.34857143</v>
      </c>
      <c r="P664" s="273">
        <f t="shared" si="99"/>
        <v>79.75428571</v>
      </c>
      <c r="Q664" s="273">
        <f t="shared" si="100"/>
        <v>82.63714286</v>
      </c>
      <c r="R664" s="273">
        <f t="shared" si="101"/>
        <v>85.82857143</v>
      </c>
    </row>
    <row r="665" ht="14.25" hidden="1" customHeight="1">
      <c r="L665" s="251"/>
      <c r="M665" s="272">
        <v>0.781</v>
      </c>
      <c r="N665" s="273">
        <f t="shared" si="97"/>
        <v>66.81</v>
      </c>
      <c r="O665" s="273">
        <f t="shared" si="98"/>
        <v>72.35685714</v>
      </c>
      <c r="P665" s="273">
        <f t="shared" si="99"/>
        <v>79.75942857</v>
      </c>
      <c r="Q665" s="273">
        <f t="shared" si="100"/>
        <v>82.64171429</v>
      </c>
      <c r="R665" s="273">
        <f t="shared" si="101"/>
        <v>85.83285714</v>
      </c>
    </row>
    <row r="666" ht="14.25" hidden="1" customHeight="1">
      <c r="L666" s="251"/>
      <c r="M666" s="272">
        <v>0.782</v>
      </c>
      <c r="N666" s="273">
        <f t="shared" si="97"/>
        <v>66.82</v>
      </c>
      <c r="O666" s="273">
        <f t="shared" si="98"/>
        <v>72.36514285</v>
      </c>
      <c r="P666" s="273">
        <f t="shared" si="99"/>
        <v>79.76457143</v>
      </c>
      <c r="Q666" s="273">
        <f t="shared" si="100"/>
        <v>82.64628571</v>
      </c>
      <c r="R666" s="273">
        <f t="shared" si="101"/>
        <v>85.83714286</v>
      </c>
    </row>
    <row r="667" ht="14.25" hidden="1" customHeight="1">
      <c r="L667" s="251"/>
      <c r="M667" s="272">
        <v>0.783</v>
      </c>
      <c r="N667" s="273">
        <f t="shared" si="97"/>
        <v>66.83</v>
      </c>
      <c r="O667" s="273">
        <f t="shared" si="98"/>
        <v>72.37342857</v>
      </c>
      <c r="P667" s="273">
        <f t="shared" si="99"/>
        <v>79.76971429</v>
      </c>
      <c r="Q667" s="273">
        <f t="shared" si="100"/>
        <v>82.65085714</v>
      </c>
      <c r="R667" s="273">
        <f t="shared" si="101"/>
        <v>85.84142857</v>
      </c>
    </row>
    <row r="668" ht="14.25" hidden="1" customHeight="1">
      <c r="L668" s="251"/>
      <c r="M668" s="272">
        <v>0.784</v>
      </c>
      <c r="N668" s="273">
        <f t="shared" si="97"/>
        <v>66.84</v>
      </c>
      <c r="O668" s="273">
        <f t="shared" si="98"/>
        <v>72.38171428</v>
      </c>
      <c r="P668" s="273">
        <f t="shared" si="99"/>
        <v>79.77485714</v>
      </c>
      <c r="Q668" s="273">
        <f t="shared" si="100"/>
        <v>82.65542857</v>
      </c>
      <c r="R668" s="273">
        <f t="shared" si="101"/>
        <v>85.84571429</v>
      </c>
    </row>
    <row r="669" ht="14.25" hidden="1" customHeight="1">
      <c r="L669" s="251"/>
      <c r="M669" s="272">
        <v>0.785</v>
      </c>
      <c r="N669" s="273">
        <f t="shared" si="97"/>
        <v>66.85</v>
      </c>
      <c r="O669" s="273">
        <f t="shared" si="98"/>
        <v>72.39</v>
      </c>
      <c r="P669" s="273">
        <f t="shared" si="99"/>
        <v>79.78</v>
      </c>
      <c r="Q669" s="273">
        <f t="shared" si="100"/>
        <v>82.66</v>
      </c>
      <c r="R669" s="273">
        <f t="shared" si="101"/>
        <v>85.85</v>
      </c>
    </row>
    <row r="670" ht="14.25" hidden="1" customHeight="1">
      <c r="L670" s="251"/>
      <c r="M670" s="272">
        <v>0.786</v>
      </c>
      <c r="N670" s="273">
        <f t="shared" si="97"/>
        <v>66.86</v>
      </c>
      <c r="O670" s="273">
        <f t="shared" si="98"/>
        <v>72.39828571</v>
      </c>
      <c r="P670" s="273">
        <f t="shared" si="99"/>
        <v>79.78514286</v>
      </c>
      <c r="Q670" s="273">
        <f t="shared" si="100"/>
        <v>82.66457143</v>
      </c>
      <c r="R670" s="273">
        <f t="shared" si="101"/>
        <v>85.85428571</v>
      </c>
    </row>
    <row r="671" ht="14.25" hidden="1" customHeight="1">
      <c r="L671" s="251"/>
      <c r="M671" s="272">
        <v>0.787</v>
      </c>
      <c r="N671" s="273">
        <f t="shared" si="97"/>
        <v>66.87</v>
      </c>
      <c r="O671" s="273">
        <f t="shared" si="98"/>
        <v>72.40657143</v>
      </c>
      <c r="P671" s="273">
        <f t="shared" si="99"/>
        <v>79.79028571</v>
      </c>
      <c r="Q671" s="273">
        <f t="shared" si="100"/>
        <v>82.66914286</v>
      </c>
      <c r="R671" s="273">
        <f t="shared" si="101"/>
        <v>85.85857143</v>
      </c>
    </row>
    <row r="672" ht="14.25" hidden="1" customHeight="1">
      <c r="L672" s="251"/>
      <c r="M672" s="272">
        <v>0.788</v>
      </c>
      <c r="N672" s="273">
        <f t="shared" si="97"/>
        <v>66.88</v>
      </c>
      <c r="O672" s="273">
        <f t="shared" si="98"/>
        <v>72.41485714</v>
      </c>
      <c r="P672" s="273">
        <f t="shared" si="99"/>
        <v>79.79542857</v>
      </c>
      <c r="Q672" s="273">
        <f t="shared" si="100"/>
        <v>82.67371429</v>
      </c>
      <c r="R672" s="273">
        <f t="shared" si="101"/>
        <v>85.86285714</v>
      </c>
    </row>
    <row r="673" ht="14.25" hidden="1" customHeight="1">
      <c r="L673" s="251"/>
      <c r="M673" s="272">
        <v>0.789</v>
      </c>
      <c r="N673" s="273">
        <f t="shared" si="97"/>
        <v>66.89</v>
      </c>
      <c r="O673" s="273">
        <f t="shared" si="98"/>
        <v>72.42314285</v>
      </c>
      <c r="P673" s="273">
        <f t="shared" si="99"/>
        <v>79.80057143</v>
      </c>
      <c r="Q673" s="273">
        <f t="shared" si="100"/>
        <v>82.67828571</v>
      </c>
      <c r="R673" s="273">
        <f t="shared" si="101"/>
        <v>85.86714286</v>
      </c>
    </row>
    <row r="674" ht="14.25" hidden="1" customHeight="1">
      <c r="L674" s="251"/>
      <c r="M674" s="272">
        <v>0.79</v>
      </c>
      <c r="N674" s="273">
        <f t="shared" si="97"/>
        <v>66.9</v>
      </c>
      <c r="O674" s="273">
        <f t="shared" si="98"/>
        <v>72.43142857</v>
      </c>
      <c r="P674" s="273">
        <f t="shared" si="99"/>
        <v>79.80571429</v>
      </c>
      <c r="Q674" s="273">
        <f t="shared" si="100"/>
        <v>82.68285714</v>
      </c>
      <c r="R674" s="273">
        <f t="shared" si="101"/>
        <v>85.87142857</v>
      </c>
    </row>
    <row r="675" ht="14.25" hidden="1" customHeight="1">
      <c r="L675" s="251"/>
      <c r="M675" s="272">
        <v>0.791</v>
      </c>
      <c r="N675" s="273">
        <f t="shared" si="97"/>
        <v>66.91</v>
      </c>
      <c r="O675" s="273">
        <f t="shared" si="98"/>
        <v>72.43971428</v>
      </c>
      <c r="P675" s="273">
        <f t="shared" si="99"/>
        <v>79.81085714</v>
      </c>
      <c r="Q675" s="273">
        <f t="shared" si="100"/>
        <v>82.68742857</v>
      </c>
      <c r="R675" s="273">
        <f t="shared" si="101"/>
        <v>85.87571429</v>
      </c>
    </row>
    <row r="676" ht="14.25" hidden="1" customHeight="1">
      <c r="L676" s="251"/>
      <c r="M676" s="272">
        <v>0.792</v>
      </c>
      <c r="N676" s="273">
        <f t="shared" si="97"/>
        <v>66.92</v>
      </c>
      <c r="O676" s="273">
        <f t="shared" si="98"/>
        <v>72.448</v>
      </c>
      <c r="P676" s="273">
        <f t="shared" si="99"/>
        <v>79.816</v>
      </c>
      <c r="Q676" s="273">
        <f t="shared" si="100"/>
        <v>82.692</v>
      </c>
      <c r="R676" s="273">
        <f t="shared" si="101"/>
        <v>85.88</v>
      </c>
    </row>
    <row r="677" ht="14.25" hidden="1" customHeight="1">
      <c r="L677" s="251"/>
      <c r="M677" s="272">
        <v>0.793</v>
      </c>
      <c r="N677" s="273">
        <f t="shared" si="97"/>
        <v>66.93</v>
      </c>
      <c r="O677" s="273">
        <f t="shared" si="98"/>
        <v>72.45628571</v>
      </c>
      <c r="P677" s="273">
        <f t="shared" si="99"/>
        <v>79.82114286</v>
      </c>
      <c r="Q677" s="273">
        <f t="shared" si="100"/>
        <v>82.69657143</v>
      </c>
      <c r="R677" s="273">
        <f t="shared" si="101"/>
        <v>85.88428571</v>
      </c>
    </row>
    <row r="678" ht="14.25" hidden="1" customHeight="1">
      <c r="L678" s="251"/>
      <c r="M678" s="272">
        <v>0.794</v>
      </c>
      <c r="N678" s="273">
        <f t="shared" si="97"/>
        <v>66.94</v>
      </c>
      <c r="O678" s="273">
        <f t="shared" si="98"/>
        <v>72.46457142</v>
      </c>
      <c r="P678" s="273">
        <f t="shared" si="99"/>
        <v>79.82628571</v>
      </c>
      <c r="Q678" s="273">
        <f t="shared" si="100"/>
        <v>82.70114286</v>
      </c>
      <c r="R678" s="273">
        <f t="shared" si="101"/>
        <v>85.88857143</v>
      </c>
    </row>
    <row r="679" ht="14.25" hidden="1" customHeight="1">
      <c r="L679" s="251"/>
      <c r="M679" s="272">
        <v>0.795</v>
      </c>
      <c r="N679" s="273">
        <f t="shared" si="97"/>
        <v>66.95</v>
      </c>
      <c r="O679" s="273">
        <f t="shared" si="98"/>
        <v>72.47285714</v>
      </c>
      <c r="P679" s="273">
        <f t="shared" si="99"/>
        <v>79.83142857</v>
      </c>
      <c r="Q679" s="273">
        <f t="shared" si="100"/>
        <v>82.70571429</v>
      </c>
      <c r="R679" s="273">
        <f t="shared" si="101"/>
        <v>85.89285714</v>
      </c>
    </row>
    <row r="680" ht="14.25" hidden="1" customHeight="1">
      <c r="L680" s="251"/>
      <c r="M680" s="272">
        <v>0.796</v>
      </c>
      <c r="N680" s="273">
        <f t="shared" si="97"/>
        <v>66.96</v>
      </c>
      <c r="O680" s="273">
        <f t="shared" si="98"/>
        <v>72.48114285</v>
      </c>
      <c r="P680" s="273">
        <f t="shared" si="99"/>
        <v>79.83657143</v>
      </c>
      <c r="Q680" s="273">
        <f t="shared" si="100"/>
        <v>82.71028571</v>
      </c>
      <c r="R680" s="273">
        <f t="shared" si="101"/>
        <v>85.89714286</v>
      </c>
    </row>
    <row r="681" ht="14.25" hidden="1" customHeight="1">
      <c r="L681" s="251"/>
      <c r="M681" s="272">
        <v>0.797</v>
      </c>
      <c r="N681" s="273">
        <f t="shared" si="97"/>
        <v>66.97</v>
      </c>
      <c r="O681" s="273">
        <f t="shared" si="98"/>
        <v>72.48942857</v>
      </c>
      <c r="P681" s="273">
        <f t="shared" si="99"/>
        <v>79.84171429</v>
      </c>
      <c r="Q681" s="273">
        <f t="shared" si="100"/>
        <v>82.71485714</v>
      </c>
      <c r="R681" s="273">
        <f t="shared" si="101"/>
        <v>85.90142857</v>
      </c>
    </row>
    <row r="682" ht="14.25" hidden="1" customHeight="1">
      <c r="L682" s="251"/>
      <c r="M682" s="272">
        <v>0.798</v>
      </c>
      <c r="N682" s="273">
        <f t="shared" si="97"/>
        <v>66.98</v>
      </c>
      <c r="O682" s="273">
        <f t="shared" si="98"/>
        <v>72.49771428</v>
      </c>
      <c r="P682" s="273">
        <f t="shared" si="99"/>
        <v>79.84685714</v>
      </c>
      <c r="Q682" s="273">
        <f t="shared" si="100"/>
        <v>82.71942857</v>
      </c>
      <c r="R682" s="273">
        <f t="shared" si="101"/>
        <v>85.90571429</v>
      </c>
    </row>
    <row r="683" ht="14.25" hidden="1" customHeight="1">
      <c r="L683" s="251"/>
      <c r="M683" s="272">
        <v>0.799</v>
      </c>
      <c r="N683" s="273">
        <f t="shared" si="97"/>
        <v>66.99</v>
      </c>
      <c r="O683" s="273">
        <f t="shared" si="98"/>
        <v>72.506</v>
      </c>
      <c r="P683" s="273">
        <f t="shared" si="99"/>
        <v>79.852</v>
      </c>
      <c r="Q683" s="273">
        <f t="shared" si="100"/>
        <v>82.724</v>
      </c>
      <c r="R683" s="273">
        <f t="shared" si="101"/>
        <v>85.91</v>
      </c>
    </row>
    <row r="684" ht="14.25" hidden="1" customHeight="1">
      <c r="L684" s="251"/>
      <c r="M684" s="272">
        <v>0.8</v>
      </c>
      <c r="N684" s="273">
        <f t="shared" si="97"/>
        <v>67</v>
      </c>
      <c r="O684" s="273">
        <f t="shared" si="98"/>
        <v>72.51428571</v>
      </c>
      <c r="P684" s="273">
        <f t="shared" si="99"/>
        <v>79.85714286</v>
      </c>
      <c r="Q684" s="273">
        <f t="shared" si="100"/>
        <v>82.72857143</v>
      </c>
      <c r="R684" s="273">
        <f t="shared" si="101"/>
        <v>85.91428571</v>
      </c>
    </row>
    <row r="685" ht="14.25" hidden="1" customHeight="1">
      <c r="L685" s="251"/>
      <c r="M685" s="272">
        <v>0.801</v>
      </c>
      <c r="N685" s="273">
        <f t="shared" si="97"/>
        <v>67.01</v>
      </c>
      <c r="O685" s="273">
        <f t="shared" si="98"/>
        <v>72.52257142</v>
      </c>
      <c r="P685" s="273">
        <f t="shared" si="99"/>
        <v>79.86228571</v>
      </c>
      <c r="Q685" s="273">
        <f t="shared" si="100"/>
        <v>82.73314286</v>
      </c>
      <c r="R685" s="273">
        <f t="shared" si="101"/>
        <v>85.91857143</v>
      </c>
    </row>
    <row r="686" ht="14.25" hidden="1" customHeight="1">
      <c r="L686" s="251"/>
      <c r="M686" s="272">
        <v>0.802</v>
      </c>
      <c r="N686" s="273">
        <f t="shared" si="97"/>
        <v>67.02</v>
      </c>
      <c r="O686" s="273">
        <f t="shared" si="98"/>
        <v>72.53085714</v>
      </c>
      <c r="P686" s="273">
        <f t="shared" si="99"/>
        <v>79.86742857</v>
      </c>
      <c r="Q686" s="273">
        <f t="shared" si="100"/>
        <v>82.73771429</v>
      </c>
      <c r="R686" s="273">
        <f t="shared" si="101"/>
        <v>85.92285714</v>
      </c>
    </row>
    <row r="687" ht="14.25" hidden="1" customHeight="1">
      <c r="L687" s="251"/>
      <c r="M687" s="272">
        <v>0.803</v>
      </c>
      <c r="N687" s="273">
        <f t="shared" si="97"/>
        <v>67.03</v>
      </c>
      <c r="O687" s="273">
        <f t="shared" si="98"/>
        <v>72.53914285</v>
      </c>
      <c r="P687" s="273">
        <f t="shared" si="99"/>
        <v>79.87257143</v>
      </c>
      <c r="Q687" s="273">
        <f t="shared" si="100"/>
        <v>82.74228571</v>
      </c>
      <c r="R687" s="273">
        <f t="shared" si="101"/>
        <v>85.92714286</v>
      </c>
    </row>
    <row r="688" ht="14.25" hidden="1" customHeight="1">
      <c r="L688" s="251"/>
      <c r="M688" s="272">
        <v>0.804</v>
      </c>
      <c r="N688" s="273">
        <f t="shared" si="97"/>
        <v>67.04</v>
      </c>
      <c r="O688" s="273">
        <f t="shared" si="98"/>
        <v>72.54742857</v>
      </c>
      <c r="P688" s="273">
        <f t="shared" si="99"/>
        <v>79.87771429</v>
      </c>
      <c r="Q688" s="273">
        <f t="shared" si="100"/>
        <v>82.74685714</v>
      </c>
      <c r="R688" s="273">
        <f t="shared" si="101"/>
        <v>85.93142857</v>
      </c>
    </row>
    <row r="689" ht="14.25" hidden="1" customHeight="1">
      <c r="L689" s="251"/>
      <c r="M689" s="272">
        <v>0.805</v>
      </c>
      <c r="N689" s="273">
        <f t="shared" si="97"/>
        <v>67.05</v>
      </c>
      <c r="O689" s="273">
        <f t="shared" si="98"/>
        <v>72.55571428</v>
      </c>
      <c r="P689" s="273">
        <f t="shared" si="99"/>
        <v>79.88285714</v>
      </c>
      <c r="Q689" s="273">
        <f t="shared" si="100"/>
        <v>82.75142857</v>
      </c>
      <c r="R689" s="273">
        <f t="shared" si="101"/>
        <v>85.93571429</v>
      </c>
    </row>
    <row r="690" ht="14.25" hidden="1" customHeight="1">
      <c r="L690" s="251"/>
      <c r="M690" s="272">
        <v>0.806</v>
      </c>
      <c r="N690" s="273">
        <f t="shared" si="97"/>
        <v>67.06</v>
      </c>
      <c r="O690" s="273">
        <f t="shared" si="98"/>
        <v>72.564</v>
      </c>
      <c r="P690" s="273">
        <f t="shared" si="99"/>
        <v>79.888</v>
      </c>
      <c r="Q690" s="273">
        <f t="shared" si="100"/>
        <v>82.756</v>
      </c>
      <c r="R690" s="273">
        <f t="shared" si="101"/>
        <v>85.94</v>
      </c>
    </row>
    <row r="691" ht="14.25" hidden="1" customHeight="1">
      <c r="L691" s="251"/>
      <c r="M691" s="272">
        <v>0.807</v>
      </c>
      <c r="N691" s="273">
        <f t="shared" si="97"/>
        <v>67.07</v>
      </c>
      <c r="O691" s="273">
        <f t="shared" si="98"/>
        <v>72.57228571</v>
      </c>
      <c r="P691" s="273">
        <f t="shared" si="99"/>
        <v>79.89314286</v>
      </c>
      <c r="Q691" s="273">
        <f t="shared" si="100"/>
        <v>82.76057143</v>
      </c>
      <c r="R691" s="273">
        <f t="shared" si="101"/>
        <v>85.94428571</v>
      </c>
    </row>
    <row r="692" ht="14.25" hidden="1" customHeight="1">
      <c r="L692" s="251"/>
      <c r="M692" s="272">
        <v>0.808</v>
      </c>
      <c r="N692" s="273">
        <f t="shared" si="97"/>
        <v>67.08</v>
      </c>
      <c r="O692" s="273">
        <f t="shared" si="98"/>
        <v>72.58057142</v>
      </c>
      <c r="P692" s="273">
        <f t="shared" si="99"/>
        <v>79.89828571</v>
      </c>
      <c r="Q692" s="273">
        <f t="shared" si="100"/>
        <v>82.76514286</v>
      </c>
      <c r="R692" s="273">
        <f t="shared" si="101"/>
        <v>85.94857143</v>
      </c>
    </row>
    <row r="693" ht="14.25" hidden="1" customHeight="1">
      <c r="L693" s="251"/>
      <c r="M693" s="272">
        <v>0.809</v>
      </c>
      <c r="N693" s="273">
        <f t="shared" si="97"/>
        <v>67.09</v>
      </c>
      <c r="O693" s="273">
        <f t="shared" si="98"/>
        <v>72.58885714</v>
      </c>
      <c r="P693" s="273">
        <f t="shared" si="99"/>
        <v>79.90342857</v>
      </c>
      <c r="Q693" s="273">
        <f t="shared" si="100"/>
        <v>82.76971429</v>
      </c>
      <c r="R693" s="273">
        <f t="shared" si="101"/>
        <v>85.95285714</v>
      </c>
    </row>
    <row r="694" ht="14.25" hidden="1" customHeight="1">
      <c r="L694" s="251"/>
      <c r="M694" s="272">
        <v>0.81</v>
      </c>
      <c r="N694" s="273">
        <f t="shared" si="97"/>
        <v>67.1</v>
      </c>
      <c r="O694" s="273">
        <f t="shared" si="98"/>
        <v>72.59714285</v>
      </c>
      <c r="P694" s="273">
        <f t="shared" si="99"/>
        <v>79.90857143</v>
      </c>
      <c r="Q694" s="273">
        <f t="shared" si="100"/>
        <v>82.77428571</v>
      </c>
      <c r="R694" s="273">
        <f t="shared" si="101"/>
        <v>85.95714286</v>
      </c>
    </row>
    <row r="695" ht="14.25" hidden="1" customHeight="1">
      <c r="L695" s="251"/>
      <c r="M695" s="272">
        <v>0.811</v>
      </c>
      <c r="N695" s="273">
        <f t="shared" si="97"/>
        <v>67.11</v>
      </c>
      <c r="O695" s="273">
        <f t="shared" si="98"/>
        <v>72.60542857</v>
      </c>
      <c r="P695" s="273">
        <f t="shared" si="99"/>
        <v>79.91371429</v>
      </c>
      <c r="Q695" s="273">
        <f t="shared" si="100"/>
        <v>82.77885714</v>
      </c>
      <c r="R695" s="273">
        <f t="shared" si="101"/>
        <v>85.96142857</v>
      </c>
    </row>
    <row r="696" ht="14.25" hidden="1" customHeight="1">
      <c r="L696" s="251"/>
      <c r="M696" s="272">
        <v>0.812</v>
      </c>
      <c r="N696" s="273">
        <f t="shared" si="97"/>
        <v>67.12</v>
      </c>
      <c r="O696" s="273">
        <f t="shared" si="98"/>
        <v>72.61371428</v>
      </c>
      <c r="P696" s="273">
        <f t="shared" si="99"/>
        <v>79.91885714</v>
      </c>
      <c r="Q696" s="273">
        <f t="shared" si="100"/>
        <v>82.78342857</v>
      </c>
      <c r="R696" s="273">
        <f t="shared" si="101"/>
        <v>85.96571429</v>
      </c>
    </row>
    <row r="697" ht="14.25" hidden="1" customHeight="1">
      <c r="L697" s="251"/>
      <c r="M697" s="272">
        <v>0.813</v>
      </c>
      <c r="N697" s="273">
        <f t="shared" si="97"/>
        <v>67.13</v>
      </c>
      <c r="O697" s="273">
        <f t="shared" si="98"/>
        <v>72.62199999</v>
      </c>
      <c r="P697" s="273">
        <f t="shared" si="99"/>
        <v>79.924</v>
      </c>
      <c r="Q697" s="273">
        <f t="shared" si="100"/>
        <v>82.788</v>
      </c>
      <c r="R697" s="273">
        <f t="shared" si="101"/>
        <v>85.97</v>
      </c>
    </row>
    <row r="698" ht="14.25" hidden="1" customHeight="1">
      <c r="L698" s="251"/>
      <c r="M698" s="272">
        <v>0.814</v>
      </c>
      <c r="N698" s="273">
        <f t="shared" si="97"/>
        <v>67.14</v>
      </c>
      <c r="O698" s="273">
        <f t="shared" si="98"/>
        <v>72.63028571</v>
      </c>
      <c r="P698" s="273">
        <f t="shared" si="99"/>
        <v>79.92914286</v>
      </c>
      <c r="Q698" s="273">
        <f t="shared" si="100"/>
        <v>82.79257143</v>
      </c>
      <c r="R698" s="273">
        <f t="shared" si="101"/>
        <v>85.97428571</v>
      </c>
    </row>
    <row r="699" ht="14.25" hidden="1" customHeight="1">
      <c r="L699" s="251"/>
      <c r="M699" s="272">
        <v>0.815</v>
      </c>
      <c r="N699" s="273">
        <f t="shared" si="97"/>
        <v>67.15</v>
      </c>
      <c r="O699" s="273">
        <f t="shared" si="98"/>
        <v>72.63857142</v>
      </c>
      <c r="P699" s="273">
        <f t="shared" si="99"/>
        <v>79.93428571</v>
      </c>
      <c r="Q699" s="273">
        <f t="shared" si="100"/>
        <v>82.79714286</v>
      </c>
      <c r="R699" s="273">
        <f t="shared" si="101"/>
        <v>85.97857143</v>
      </c>
    </row>
    <row r="700" ht="14.25" hidden="1" customHeight="1">
      <c r="L700" s="251"/>
      <c r="M700" s="272">
        <v>0.816</v>
      </c>
      <c r="N700" s="273">
        <f t="shared" si="97"/>
        <v>67.16</v>
      </c>
      <c r="O700" s="273">
        <f t="shared" si="98"/>
        <v>72.64685714</v>
      </c>
      <c r="P700" s="273">
        <f t="shared" si="99"/>
        <v>79.93942857</v>
      </c>
      <c r="Q700" s="273">
        <f t="shared" si="100"/>
        <v>82.80171429</v>
      </c>
      <c r="R700" s="273">
        <f t="shared" si="101"/>
        <v>85.98285714</v>
      </c>
    </row>
    <row r="701" ht="14.25" hidden="1" customHeight="1">
      <c r="L701" s="251"/>
      <c r="M701" s="272">
        <v>0.817</v>
      </c>
      <c r="N701" s="273">
        <f t="shared" si="97"/>
        <v>67.17</v>
      </c>
      <c r="O701" s="273">
        <f t="shared" si="98"/>
        <v>72.65514285</v>
      </c>
      <c r="P701" s="273">
        <f t="shared" si="99"/>
        <v>79.94457143</v>
      </c>
      <c r="Q701" s="273">
        <f t="shared" si="100"/>
        <v>82.80628571</v>
      </c>
      <c r="R701" s="273">
        <f t="shared" si="101"/>
        <v>85.98714286</v>
      </c>
    </row>
    <row r="702" ht="14.25" hidden="1" customHeight="1">
      <c r="L702" s="251"/>
      <c r="M702" s="272">
        <v>0.818</v>
      </c>
      <c r="N702" s="273">
        <f t="shared" si="97"/>
        <v>67.18</v>
      </c>
      <c r="O702" s="273">
        <f t="shared" si="98"/>
        <v>72.66342857</v>
      </c>
      <c r="P702" s="273">
        <f t="shared" si="99"/>
        <v>79.94971429</v>
      </c>
      <c r="Q702" s="273">
        <f t="shared" si="100"/>
        <v>82.81085714</v>
      </c>
      <c r="R702" s="273">
        <f t="shared" si="101"/>
        <v>85.99142857</v>
      </c>
    </row>
    <row r="703" ht="14.25" hidden="1" customHeight="1">
      <c r="L703" s="251"/>
      <c r="M703" s="272">
        <v>0.819</v>
      </c>
      <c r="N703" s="273">
        <f t="shared" si="97"/>
        <v>67.19</v>
      </c>
      <c r="O703" s="273">
        <f t="shared" si="98"/>
        <v>72.67171428</v>
      </c>
      <c r="P703" s="273">
        <f t="shared" si="99"/>
        <v>79.95485714</v>
      </c>
      <c r="Q703" s="273">
        <f t="shared" si="100"/>
        <v>82.81542857</v>
      </c>
      <c r="R703" s="273">
        <f t="shared" si="101"/>
        <v>85.99571429</v>
      </c>
    </row>
    <row r="704" ht="14.25" hidden="1" customHeight="1">
      <c r="L704" s="251"/>
      <c r="M704" s="272">
        <v>0.82</v>
      </c>
      <c r="N704" s="273">
        <f t="shared" si="97"/>
        <v>67.2</v>
      </c>
      <c r="O704" s="273">
        <f t="shared" si="98"/>
        <v>72.67999999</v>
      </c>
      <c r="P704" s="273">
        <f t="shared" si="99"/>
        <v>79.96</v>
      </c>
      <c r="Q704" s="273">
        <f t="shared" si="100"/>
        <v>82.82</v>
      </c>
      <c r="R704" s="273">
        <f t="shared" si="101"/>
        <v>86</v>
      </c>
    </row>
    <row r="705" ht="14.25" hidden="1" customHeight="1">
      <c r="L705" s="251"/>
      <c r="M705" s="272">
        <v>0.821</v>
      </c>
      <c r="N705" s="273">
        <f t="shared" si="97"/>
        <v>67.21</v>
      </c>
      <c r="O705" s="273">
        <f t="shared" si="98"/>
        <v>72.68828571</v>
      </c>
      <c r="P705" s="273">
        <f t="shared" si="99"/>
        <v>79.96514286</v>
      </c>
      <c r="Q705" s="273">
        <f t="shared" si="100"/>
        <v>82.82457143</v>
      </c>
      <c r="R705" s="273">
        <f t="shared" si="101"/>
        <v>86.00428571</v>
      </c>
    </row>
    <row r="706" ht="14.25" hidden="1" customHeight="1">
      <c r="L706" s="251"/>
      <c r="M706" s="272">
        <v>0.822</v>
      </c>
      <c r="N706" s="273">
        <f t="shared" si="97"/>
        <v>67.22</v>
      </c>
      <c r="O706" s="273">
        <f t="shared" si="98"/>
        <v>72.69657142</v>
      </c>
      <c r="P706" s="273">
        <f t="shared" si="99"/>
        <v>79.97028571</v>
      </c>
      <c r="Q706" s="273">
        <f t="shared" si="100"/>
        <v>82.82914286</v>
      </c>
      <c r="R706" s="273">
        <f t="shared" si="101"/>
        <v>86.00857143</v>
      </c>
    </row>
    <row r="707" ht="14.25" hidden="1" customHeight="1">
      <c r="L707" s="251"/>
      <c r="M707" s="272">
        <v>0.823</v>
      </c>
      <c r="N707" s="273">
        <f t="shared" si="97"/>
        <v>67.23</v>
      </c>
      <c r="O707" s="273">
        <f t="shared" si="98"/>
        <v>72.70485714</v>
      </c>
      <c r="P707" s="273">
        <f t="shared" si="99"/>
        <v>79.97542857</v>
      </c>
      <c r="Q707" s="273">
        <f t="shared" si="100"/>
        <v>82.83371429</v>
      </c>
      <c r="R707" s="273">
        <f t="shared" si="101"/>
        <v>86.01285714</v>
      </c>
    </row>
    <row r="708" ht="14.25" hidden="1" customHeight="1">
      <c r="L708" s="251"/>
      <c r="M708" s="272">
        <v>0.824</v>
      </c>
      <c r="N708" s="273">
        <f t="shared" si="97"/>
        <v>67.24</v>
      </c>
      <c r="O708" s="273">
        <f t="shared" si="98"/>
        <v>72.71314285</v>
      </c>
      <c r="P708" s="273">
        <f t="shared" si="99"/>
        <v>79.98057143</v>
      </c>
      <c r="Q708" s="273">
        <f t="shared" si="100"/>
        <v>82.83828571</v>
      </c>
      <c r="R708" s="273">
        <f t="shared" si="101"/>
        <v>86.01714286</v>
      </c>
    </row>
    <row r="709" ht="14.25" hidden="1" customHeight="1">
      <c r="L709" s="251"/>
      <c r="M709" s="272">
        <v>0.825</v>
      </c>
      <c r="N709" s="273">
        <f t="shared" si="97"/>
        <v>67.25</v>
      </c>
      <c r="O709" s="273">
        <f t="shared" si="98"/>
        <v>72.72142857</v>
      </c>
      <c r="P709" s="273">
        <f t="shared" si="99"/>
        <v>79.98571429</v>
      </c>
      <c r="Q709" s="273">
        <f t="shared" si="100"/>
        <v>82.84285714</v>
      </c>
      <c r="R709" s="273">
        <f t="shared" si="101"/>
        <v>86.02142857</v>
      </c>
    </row>
    <row r="710" ht="14.25" hidden="1" customHeight="1">
      <c r="L710" s="251"/>
      <c r="M710" s="272">
        <v>0.826</v>
      </c>
      <c r="N710" s="273">
        <f t="shared" si="97"/>
        <v>67.26</v>
      </c>
      <c r="O710" s="273">
        <f t="shared" si="98"/>
        <v>72.72971428</v>
      </c>
      <c r="P710" s="273">
        <f t="shared" si="99"/>
        <v>79.99085714</v>
      </c>
      <c r="Q710" s="273">
        <f t="shared" si="100"/>
        <v>82.84742857</v>
      </c>
      <c r="R710" s="273">
        <f t="shared" si="101"/>
        <v>86.02571429</v>
      </c>
    </row>
    <row r="711" ht="14.25" hidden="1" customHeight="1">
      <c r="L711" s="251"/>
      <c r="M711" s="272">
        <v>0.827</v>
      </c>
      <c r="N711" s="273">
        <f t="shared" si="97"/>
        <v>67.27</v>
      </c>
      <c r="O711" s="273">
        <f t="shared" si="98"/>
        <v>72.73799999</v>
      </c>
      <c r="P711" s="273">
        <f t="shared" si="99"/>
        <v>79.996</v>
      </c>
      <c r="Q711" s="273">
        <f t="shared" si="100"/>
        <v>82.852</v>
      </c>
      <c r="R711" s="273">
        <f t="shared" si="101"/>
        <v>86.03</v>
      </c>
    </row>
    <row r="712" ht="14.25" hidden="1" customHeight="1">
      <c r="L712" s="251"/>
      <c r="M712" s="272">
        <v>0.828</v>
      </c>
      <c r="N712" s="273">
        <f t="shared" si="97"/>
        <v>67.28</v>
      </c>
      <c r="O712" s="273">
        <f t="shared" si="98"/>
        <v>72.74628571</v>
      </c>
      <c r="P712" s="273">
        <f t="shared" si="99"/>
        <v>80.00114286</v>
      </c>
      <c r="Q712" s="273">
        <f t="shared" si="100"/>
        <v>82.85657143</v>
      </c>
      <c r="R712" s="273">
        <f t="shared" si="101"/>
        <v>86.03428571</v>
      </c>
    </row>
    <row r="713" ht="14.25" hidden="1" customHeight="1">
      <c r="L713" s="251"/>
      <c r="M713" s="272">
        <v>0.829</v>
      </c>
      <c r="N713" s="273">
        <f t="shared" si="97"/>
        <v>67.29</v>
      </c>
      <c r="O713" s="273">
        <f t="shared" si="98"/>
        <v>72.75457142</v>
      </c>
      <c r="P713" s="273">
        <f t="shared" si="99"/>
        <v>80.00628571</v>
      </c>
      <c r="Q713" s="273">
        <f t="shared" si="100"/>
        <v>82.86114286</v>
      </c>
      <c r="R713" s="273">
        <f t="shared" si="101"/>
        <v>86.03857143</v>
      </c>
    </row>
    <row r="714" ht="14.25" hidden="1" customHeight="1">
      <c r="L714" s="251"/>
      <c r="M714" s="272">
        <v>0.83</v>
      </c>
      <c r="N714" s="273">
        <f t="shared" si="97"/>
        <v>67.3</v>
      </c>
      <c r="O714" s="273">
        <f t="shared" si="98"/>
        <v>72.76285714</v>
      </c>
      <c r="P714" s="273">
        <f t="shared" si="99"/>
        <v>80.01142857</v>
      </c>
      <c r="Q714" s="273">
        <f t="shared" si="100"/>
        <v>82.86571429</v>
      </c>
      <c r="R714" s="273">
        <f t="shared" si="101"/>
        <v>86.04285714</v>
      </c>
    </row>
    <row r="715" ht="14.25" hidden="1" customHeight="1">
      <c r="L715" s="251"/>
      <c r="M715" s="272">
        <v>0.831</v>
      </c>
      <c r="N715" s="273">
        <f t="shared" si="97"/>
        <v>67.31</v>
      </c>
      <c r="O715" s="273">
        <f t="shared" si="98"/>
        <v>72.77114285</v>
      </c>
      <c r="P715" s="273">
        <f t="shared" si="99"/>
        <v>80.01657143</v>
      </c>
      <c r="Q715" s="273">
        <f t="shared" si="100"/>
        <v>82.87028571</v>
      </c>
      <c r="R715" s="273">
        <f t="shared" si="101"/>
        <v>86.04714286</v>
      </c>
    </row>
    <row r="716" ht="14.25" hidden="1" customHeight="1">
      <c r="L716" s="251"/>
      <c r="M716" s="272">
        <v>0.832</v>
      </c>
      <c r="N716" s="273">
        <f t="shared" si="97"/>
        <v>67.32</v>
      </c>
      <c r="O716" s="273">
        <f t="shared" si="98"/>
        <v>72.77942856</v>
      </c>
      <c r="P716" s="273">
        <f t="shared" si="99"/>
        <v>80.02171429</v>
      </c>
      <c r="Q716" s="273">
        <f t="shared" si="100"/>
        <v>82.87485714</v>
      </c>
      <c r="R716" s="273">
        <f t="shared" si="101"/>
        <v>86.05142857</v>
      </c>
    </row>
    <row r="717" ht="14.25" hidden="1" customHeight="1">
      <c r="L717" s="251"/>
      <c r="M717" s="272">
        <v>0.833</v>
      </c>
      <c r="N717" s="273">
        <f t="shared" si="97"/>
        <v>67.33</v>
      </c>
      <c r="O717" s="273">
        <f t="shared" si="98"/>
        <v>72.78771428</v>
      </c>
      <c r="P717" s="273">
        <f t="shared" si="99"/>
        <v>80.02685714</v>
      </c>
      <c r="Q717" s="273">
        <f t="shared" si="100"/>
        <v>82.87942857</v>
      </c>
      <c r="R717" s="273">
        <f t="shared" si="101"/>
        <v>86.05571429</v>
      </c>
    </row>
    <row r="718" ht="14.25" hidden="1" customHeight="1">
      <c r="L718" s="251"/>
      <c r="M718" s="272">
        <v>0.834</v>
      </c>
      <c r="N718" s="273">
        <f t="shared" si="97"/>
        <v>67.34</v>
      </c>
      <c r="O718" s="273">
        <f t="shared" si="98"/>
        <v>72.79599999</v>
      </c>
      <c r="P718" s="273">
        <f t="shared" si="99"/>
        <v>80.032</v>
      </c>
      <c r="Q718" s="273">
        <f t="shared" si="100"/>
        <v>82.884</v>
      </c>
      <c r="R718" s="273">
        <f t="shared" si="101"/>
        <v>86.06</v>
      </c>
    </row>
    <row r="719" ht="14.25" hidden="1" customHeight="1">
      <c r="L719" s="251"/>
      <c r="M719" s="272">
        <v>0.835</v>
      </c>
      <c r="N719" s="273">
        <f t="shared" si="97"/>
        <v>67.35</v>
      </c>
      <c r="O719" s="273">
        <f t="shared" si="98"/>
        <v>72.80428571</v>
      </c>
      <c r="P719" s="273">
        <f t="shared" si="99"/>
        <v>80.03714286</v>
      </c>
      <c r="Q719" s="273">
        <f t="shared" si="100"/>
        <v>82.88857143</v>
      </c>
      <c r="R719" s="273">
        <f t="shared" si="101"/>
        <v>86.06428571</v>
      </c>
    </row>
    <row r="720" ht="14.25" hidden="1" customHeight="1">
      <c r="L720" s="251"/>
      <c r="M720" s="272">
        <v>0.836</v>
      </c>
      <c r="N720" s="273">
        <f t="shared" si="97"/>
        <v>67.36</v>
      </c>
      <c r="O720" s="273">
        <f t="shared" si="98"/>
        <v>72.81257142</v>
      </c>
      <c r="P720" s="273">
        <f t="shared" si="99"/>
        <v>80.04228571</v>
      </c>
      <c r="Q720" s="273">
        <f t="shared" si="100"/>
        <v>82.89314286</v>
      </c>
      <c r="R720" s="273">
        <f t="shared" si="101"/>
        <v>86.06857143</v>
      </c>
    </row>
    <row r="721" ht="14.25" hidden="1" customHeight="1">
      <c r="L721" s="251"/>
      <c r="M721" s="272">
        <v>0.837</v>
      </c>
      <c r="N721" s="273">
        <f t="shared" si="97"/>
        <v>67.37</v>
      </c>
      <c r="O721" s="273">
        <f t="shared" si="98"/>
        <v>72.82085714</v>
      </c>
      <c r="P721" s="273">
        <f t="shared" si="99"/>
        <v>80.04742857</v>
      </c>
      <c r="Q721" s="273">
        <f t="shared" si="100"/>
        <v>82.89771429</v>
      </c>
      <c r="R721" s="273">
        <f t="shared" si="101"/>
        <v>86.07285714</v>
      </c>
    </row>
    <row r="722" ht="14.25" hidden="1" customHeight="1">
      <c r="L722" s="251"/>
      <c r="M722" s="272">
        <v>0.838</v>
      </c>
      <c r="N722" s="273">
        <f t="shared" si="97"/>
        <v>67.38</v>
      </c>
      <c r="O722" s="273">
        <f t="shared" si="98"/>
        <v>72.82914285</v>
      </c>
      <c r="P722" s="273">
        <f t="shared" si="99"/>
        <v>80.05257143</v>
      </c>
      <c r="Q722" s="273">
        <f t="shared" si="100"/>
        <v>82.90228571</v>
      </c>
      <c r="R722" s="273">
        <f t="shared" si="101"/>
        <v>86.07714286</v>
      </c>
    </row>
    <row r="723" ht="14.25" hidden="1" customHeight="1">
      <c r="L723" s="251"/>
      <c r="M723" s="272">
        <v>0.839</v>
      </c>
      <c r="N723" s="273">
        <f t="shared" si="97"/>
        <v>67.39</v>
      </c>
      <c r="O723" s="273">
        <f t="shared" si="98"/>
        <v>72.83742856</v>
      </c>
      <c r="P723" s="273">
        <f t="shared" si="99"/>
        <v>80.05771429</v>
      </c>
      <c r="Q723" s="273">
        <f t="shared" si="100"/>
        <v>82.90685714</v>
      </c>
      <c r="R723" s="273">
        <f t="shared" si="101"/>
        <v>86.08142857</v>
      </c>
    </row>
    <row r="724" ht="14.25" hidden="1" customHeight="1">
      <c r="L724" s="251"/>
      <c r="M724" s="272">
        <v>0.84</v>
      </c>
      <c r="N724" s="273">
        <f t="shared" si="97"/>
        <v>67.4</v>
      </c>
      <c r="O724" s="273">
        <f t="shared" si="98"/>
        <v>72.84571428</v>
      </c>
      <c r="P724" s="273">
        <f t="shared" si="99"/>
        <v>80.06285714</v>
      </c>
      <c r="Q724" s="273">
        <f t="shared" si="100"/>
        <v>82.91142857</v>
      </c>
      <c r="R724" s="273">
        <f t="shared" si="101"/>
        <v>86.08571429</v>
      </c>
    </row>
    <row r="725" ht="14.25" hidden="1" customHeight="1">
      <c r="L725" s="251"/>
      <c r="M725" s="272">
        <v>0.841</v>
      </c>
      <c r="N725" s="273">
        <f t="shared" si="97"/>
        <v>67.41</v>
      </c>
      <c r="O725" s="273">
        <f t="shared" si="98"/>
        <v>72.85399999</v>
      </c>
      <c r="P725" s="273">
        <f t="shared" si="99"/>
        <v>80.068</v>
      </c>
      <c r="Q725" s="273">
        <f t="shared" si="100"/>
        <v>82.916</v>
      </c>
      <c r="R725" s="273">
        <f t="shared" si="101"/>
        <v>86.09</v>
      </c>
    </row>
    <row r="726" ht="14.25" hidden="1" customHeight="1">
      <c r="L726" s="251"/>
      <c r="M726" s="272">
        <v>0.842</v>
      </c>
      <c r="N726" s="273">
        <f t="shared" si="97"/>
        <v>67.42</v>
      </c>
      <c r="O726" s="273">
        <f t="shared" si="98"/>
        <v>72.86228571</v>
      </c>
      <c r="P726" s="273">
        <f t="shared" si="99"/>
        <v>80.07314286</v>
      </c>
      <c r="Q726" s="273">
        <f t="shared" si="100"/>
        <v>82.92057143</v>
      </c>
      <c r="R726" s="273">
        <f t="shared" si="101"/>
        <v>86.09428571</v>
      </c>
    </row>
    <row r="727" ht="14.25" hidden="1" customHeight="1">
      <c r="L727" s="251"/>
      <c r="M727" s="272">
        <v>0.843</v>
      </c>
      <c r="N727" s="273">
        <f t="shared" si="97"/>
        <v>67.43</v>
      </c>
      <c r="O727" s="273">
        <f t="shared" si="98"/>
        <v>72.87057142</v>
      </c>
      <c r="P727" s="273">
        <f t="shared" si="99"/>
        <v>80.07828571</v>
      </c>
      <c r="Q727" s="273">
        <f t="shared" si="100"/>
        <v>82.92514286</v>
      </c>
      <c r="R727" s="273">
        <f t="shared" si="101"/>
        <v>86.09857143</v>
      </c>
    </row>
    <row r="728" ht="14.25" hidden="1" customHeight="1">
      <c r="L728" s="251"/>
      <c r="M728" s="272">
        <v>0.844</v>
      </c>
      <c r="N728" s="273">
        <f t="shared" si="97"/>
        <v>67.44</v>
      </c>
      <c r="O728" s="273">
        <f t="shared" si="98"/>
        <v>72.87885713</v>
      </c>
      <c r="P728" s="273">
        <f t="shared" si="99"/>
        <v>80.08342857</v>
      </c>
      <c r="Q728" s="273">
        <f t="shared" si="100"/>
        <v>82.92971429</v>
      </c>
      <c r="R728" s="273">
        <f t="shared" si="101"/>
        <v>86.10285714</v>
      </c>
    </row>
    <row r="729" ht="14.25" hidden="1" customHeight="1">
      <c r="L729" s="251"/>
      <c r="M729" s="272">
        <v>0.845</v>
      </c>
      <c r="N729" s="273">
        <f t="shared" si="97"/>
        <v>67.45</v>
      </c>
      <c r="O729" s="273">
        <f t="shared" si="98"/>
        <v>72.88714285</v>
      </c>
      <c r="P729" s="273">
        <f t="shared" si="99"/>
        <v>80.08857143</v>
      </c>
      <c r="Q729" s="273">
        <f t="shared" si="100"/>
        <v>82.93428571</v>
      </c>
      <c r="R729" s="273">
        <f t="shared" si="101"/>
        <v>86.10714286</v>
      </c>
    </row>
    <row r="730" ht="14.25" hidden="1" customHeight="1">
      <c r="L730" s="251"/>
      <c r="M730" s="272">
        <v>0.846</v>
      </c>
      <c r="N730" s="273">
        <f t="shared" si="97"/>
        <v>67.46</v>
      </c>
      <c r="O730" s="273">
        <f t="shared" si="98"/>
        <v>72.89542856</v>
      </c>
      <c r="P730" s="273">
        <f t="shared" si="99"/>
        <v>80.09371429</v>
      </c>
      <c r="Q730" s="273">
        <f t="shared" si="100"/>
        <v>82.93885714</v>
      </c>
      <c r="R730" s="273">
        <f t="shared" si="101"/>
        <v>86.11142857</v>
      </c>
    </row>
    <row r="731" ht="14.25" hidden="1" customHeight="1">
      <c r="L731" s="251"/>
      <c r="M731" s="272">
        <v>0.847</v>
      </c>
      <c r="N731" s="273">
        <f t="shared" si="97"/>
        <v>67.47</v>
      </c>
      <c r="O731" s="273">
        <f t="shared" si="98"/>
        <v>72.90371428</v>
      </c>
      <c r="P731" s="273">
        <f t="shared" si="99"/>
        <v>80.09885714</v>
      </c>
      <c r="Q731" s="273">
        <f t="shared" si="100"/>
        <v>82.94342857</v>
      </c>
      <c r="R731" s="273">
        <f t="shared" si="101"/>
        <v>86.11571429</v>
      </c>
    </row>
    <row r="732" ht="14.25" hidden="1" customHeight="1">
      <c r="L732" s="251"/>
      <c r="M732" s="272">
        <v>0.848</v>
      </c>
      <c r="N732" s="273">
        <f t="shared" si="97"/>
        <v>67.48</v>
      </c>
      <c r="O732" s="273">
        <f t="shared" si="98"/>
        <v>72.91199999</v>
      </c>
      <c r="P732" s="273">
        <f t="shared" si="99"/>
        <v>80.104</v>
      </c>
      <c r="Q732" s="273">
        <f t="shared" si="100"/>
        <v>82.948</v>
      </c>
      <c r="R732" s="273">
        <f t="shared" si="101"/>
        <v>86.12</v>
      </c>
    </row>
    <row r="733" ht="14.25" hidden="1" customHeight="1">
      <c r="L733" s="251"/>
      <c r="M733" s="272">
        <v>0.849</v>
      </c>
      <c r="N733" s="273">
        <f t="shared" si="97"/>
        <v>67.49</v>
      </c>
      <c r="O733" s="273">
        <f t="shared" si="98"/>
        <v>72.92028571</v>
      </c>
      <c r="P733" s="273">
        <f t="shared" si="99"/>
        <v>80.10914286</v>
      </c>
      <c r="Q733" s="273">
        <f t="shared" si="100"/>
        <v>82.95257143</v>
      </c>
      <c r="R733" s="273">
        <f t="shared" si="101"/>
        <v>86.12428571</v>
      </c>
    </row>
    <row r="734" ht="14.25" hidden="1" customHeight="1">
      <c r="L734" s="251"/>
      <c r="M734" s="272">
        <v>0.85</v>
      </c>
      <c r="N734" s="273">
        <f t="shared" si="97"/>
        <v>67.5</v>
      </c>
      <c r="O734" s="273">
        <f t="shared" si="98"/>
        <v>72.92857142</v>
      </c>
      <c r="P734" s="273">
        <f t="shared" si="99"/>
        <v>80.11428571</v>
      </c>
      <c r="Q734" s="273">
        <f t="shared" si="100"/>
        <v>82.95714286</v>
      </c>
      <c r="R734" s="273">
        <f t="shared" si="101"/>
        <v>86.12857143</v>
      </c>
    </row>
    <row r="735" ht="14.25" hidden="1" customHeight="1">
      <c r="L735" s="251"/>
      <c r="M735" s="272">
        <v>0.851</v>
      </c>
      <c r="N735" s="273">
        <f t="shared" si="97"/>
        <v>67.51</v>
      </c>
      <c r="O735" s="273">
        <f t="shared" si="98"/>
        <v>72.93685713</v>
      </c>
      <c r="P735" s="273">
        <f t="shared" si="99"/>
        <v>80.11942857</v>
      </c>
      <c r="Q735" s="273">
        <f t="shared" si="100"/>
        <v>82.96171429</v>
      </c>
      <c r="R735" s="273">
        <f t="shared" si="101"/>
        <v>86.13285714</v>
      </c>
    </row>
    <row r="736" ht="14.25" hidden="1" customHeight="1">
      <c r="L736" s="251"/>
      <c r="M736" s="272">
        <v>0.852</v>
      </c>
      <c r="N736" s="273">
        <f t="shared" si="97"/>
        <v>67.52</v>
      </c>
      <c r="O736" s="273">
        <f t="shared" si="98"/>
        <v>72.94514285</v>
      </c>
      <c r="P736" s="273">
        <f t="shared" si="99"/>
        <v>80.12457143</v>
      </c>
      <c r="Q736" s="273">
        <f t="shared" si="100"/>
        <v>82.96628571</v>
      </c>
      <c r="R736" s="273">
        <f t="shared" si="101"/>
        <v>86.13714286</v>
      </c>
    </row>
    <row r="737" ht="14.25" hidden="1" customHeight="1">
      <c r="L737" s="251"/>
      <c r="M737" s="272">
        <v>0.853</v>
      </c>
      <c r="N737" s="273">
        <f t="shared" si="97"/>
        <v>67.53</v>
      </c>
      <c r="O737" s="273">
        <f t="shared" si="98"/>
        <v>72.95342856</v>
      </c>
      <c r="P737" s="273">
        <f t="shared" si="99"/>
        <v>80.12971429</v>
      </c>
      <c r="Q737" s="273">
        <f t="shared" si="100"/>
        <v>82.97085714</v>
      </c>
      <c r="R737" s="273">
        <f t="shared" si="101"/>
        <v>86.14142857</v>
      </c>
    </row>
    <row r="738" ht="14.25" hidden="1" customHeight="1">
      <c r="L738" s="251"/>
      <c r="M738" s="272">
        <v>0.854</v>
      </c>
      <c r="N738" s="273">
        <f t="shared" si="97"/>
        <v>67.54</v>
      </c>
      <c r="O738" s="273">
        <f t="shared" si="98"/>
        <v>72.96171428</v>
      </c>
      <c r="P738" s="273">
        <f t="shared" si="99"/>
        <v>80.13485714</v>
      </c>
      <c r="Q738" s="273">
        <f t="shared" si="100"/>
        <v>82.97542857</v>
      </c>
      <c r="R738" s="273">
        <f t="shared" si="101"/>
        <v>86.14571429</v>
      </c>
    </row>
    <row r="739" ht="14.25" hidden="1" customHeight="1">
      <c r="L739" s="251"/>
      <c r="M739" s="272">
        <v>0.855</v>
      </c>
      <c r="N739" s="273">
        <f t="shared" si="97"/>
        <v>67.55</v>
      </c>
      <c r="O739" s="273">
        <f t="shared" si="98"/>
        <v>72.96999999</v>
      </c>
      <c r="P739" s="273">
        <f t="shared" si="99"/>
        <v>80.14</v>
      </c>
      <c r="Q739" s="273">
        <f t="shared" si="100"/>
        <v>82.98</v>
      </c>
      <c r="R739" s="273">
        <f t="shared" si="101"/>
        <v>86.15</v>
      </c>
    </row>
    <row r="740" ht="14.25" hidden="1" customHeight="1">
      <c r="L740" s="251"/>
      <c r="M740" s="272">
        <v>0.856</v>
      </c>
      <c r="N740" s="273">
        <f t="shared" si="97"/>
        <v>67.56</v>
      </c>
      <c r="O740" s="273">
        <f t="shared" si="98"/>
        <v>72.97828571</v>
      </c>
      <c r="P740" s="273">
        <f t="shared" si="99"/>
        <v>80.14514286</v>
      </c>
      <c r="Q740" s="273">
        <f t="shared" si="100"/>
        <v>82.98457143</v>
      </c>
      <c r="R740" s="273">
        <f t="shared" si="101"/>
        <v>86.15428571</v>
      </c>
    </row>
    <row r="741" ht="14.25" hidden="1" customHeight="1">
      <c r="L741" s="251"/>
      <c r="M741" s="272">
        <v>0.857</v>
      </c>
      <c r="N741" s="273">
        <f t="shared" si="97"/>
        <v>67.57</v>
      </c>
      <c r="O741" s="273">
        <f t="shared" si="98"/>
        <v>72.98657142</v>
      </c>
      <c r="P741" s="273">
        <f t="shared" si="99"/>
        <v>80.15028571</v>
      </c>
      <c r="Q741" s="273">
        <f t="shared" si="100"/>
        <v>82.98914286</v>
      </c>
      <c r="R741" s="273">
        <f t="shared" si="101"/>
        <v>86.15857143</v>
      </c>
    </row>
    <row r="742" ht="14.25" hidden="1" customHeight="1">
      <c r="L742" s="251"/>
      <c r="M742" s="272">
        <v>0.858</v>
      </c>
      <c r="N742" s="273">
        <f t="shared" si="97"/>
        <v>67.58</v>
      </c>
      <c r="O742" s="273">
        <f t="shared" si="98"/>
        <v>72.99485713</v>
      </c>
      <c r="P742" s="273">
        <f t="shared" si="99"/>
        <v>80.15542857</v>
      </c>
      <c r="Q742" s="273">
        <f t="shared" si="100"/>
        <v>82.99371429</v>
      </c>
      <c r="R742" s="273">
        <f t="shared" si="101"/>
        <v>86.16285714</v>
      </c>
    </row>
    <row r="743" ht="14.25" hidden="1" customHeight="1">
      <c r="L743" s="251"/>
      <c r="M743" s="272">
        <v>0.859</v>
      </c>
      <c r="N743" s="273">
        <f t="shared" si="97"/>
        <v>67.59</v>
      </c>
      <c r="O743" s="273">
        <f t="shared" si="98"/>
        <v>73.00314285</v>
      </c>
      <c r="P743" s="273">
        <f t="shared" si="99"/>
        <v>80.16057143</v>
      </c>
      <c r="Q743" s="273">
        <f t="shared" si="100"/>
        <v>82.99828571</v>
      </c>
      <c r="R743" s="273">
        <f t="shared" si="101"/>
        <v>86.16714286</v>
      </c>
    </row>
    <row r="744" ht="14.25" hidden="1" customHeight="1">
      <c r="L744" s="251"/>
      <c r="M744" s="272">
        <v>0.86</v>
      </c>
      <c r="N744" s="273">
        <f t="shared" si="97"/>
        <v>67.6</v>
      </c>
      <c r="O744" s="273">
        <f t="shared" si="98"/>
        <v>73.01142856</v>
      </c>
      <c r="P744" s="273">
        <f t="shared" si="99"/>
        <v>80.16571429</v>
      </c>
      <c r="Q744" s="273">
        <f t="shared" si="100"/>
        <v>83.00285714</v>
      </c>
      <c r="R744" s="273">
        <f t="shared" si="101"/>
        <v>86.17142857</v>
      </c>
    </row>
    <row r="745" ht="14.25" hidden="1" customHeight="1">
      <c r="L745" s="251"/>
      <c r="M745" s="272">
        <v>0.861</v>
      </c>
      <c r="N745" s="273">
        <f t="shared" si="97"/>
        <v>67.61</v>
      </c>
      <c r="O745" s="273">
        <f t="shared" si="98"/>
        <v>73.01971428</v>
      </c>
      <c r="P745" s="273">
        <f t="shared" si="99"/>
        <v>80.17085714</v>
      </c>
      <c r="Q745" s="273">
        <f t="shared" si="100"/>
        <v>83.00742857</v>
      </c>
      <c r="R745" s="273">
        <f t="shared" si="101"/>
        <v>86.17571429</v>
      </c>
    </row>
    <row r="746" ht="14.25" hidden="1" customHeight="1">
      <c r="L746" s="251"/>
      <c r="M746" s="272">
        <v>0.862</v>
      </c>
      <c r="N746" s="273">
        <f t="shared" si="97"/>
        <v>67.62</v>
      </c>
      <c r="O746" s="273">
        <f t="shared" si="98"/>
        <v>73.02799999</v>
      </c>
      <c r="P746" s="273">
        <f t="shared" si="99"/>
        <v>80.176</v>
      </c>
      <c r="Q746" s="273">
        <f t="shared" si="100"/>
        <v>83.012</v>
      </c>
      <c r="R746" s="273">
        <f t="shared" si="101"/>
        <v>86.18</v>
      </c>
    </row>
    <row r="747" ht="14.25" hidden="1" customHeight="1">
      <c r="L747" s="251"/>
      <c r="M747" s="272">
        <v>0.863</v>
      </c>
      <c r="N747" s="273">
        <f t="shared" si="97"/>
        <v>67.63</v>
      </c>
      <c r="O747" s="273">
        <f t="shared" si="98"/>
        <v>73.0362857</v>
      </c>
      <c r="P747" s="273">
        <f t="shared" si="99"/>
        <v>80.18114286</v>
      </c>
      <c r="Q747" s="273">
        <f t="shared" si="100"/>
        <v>83.01657143</v>
      </c>
      <c r="R747" s="273">
        <f t="shared" si="101"/>
        <v>86.18428571</v>
      </c>
    </row>
    <row r="748" ht="14.25" hidden="1" customHeight="1">
      <c r="L748" s="251"/>
      <c r="M748" s="272">
        <v>0.864</v>
      </c>
      <c r="N748" s="273">
        <f t="shared" si="97"/>
        <v>67.64</v>
      </c>
      <c r="O748" s="273">
        <f t="shared" si="98"/>
        <v>73.04457142</v>
      </c>
      <c r="P748" s="273">
        <f t="shared" si="99"/>
        <v>80.18628571</v>
      </c>
      <c r="Q748" s="273">
        <f t="shared" si="100"/>
        <v>83.02114286</v>
      </c>
      <c r="R748" s="273">
        <f t="shared" si="101"/>
        <v>86.18857143</v>
      </c>
    </row>
    <row r="749" ht="14.25" hidden="1" customHeight="1">
      <c r="L749" s="251"/>
      <c r="M749" s="272">
        <v>0.865</v>
      </c>
      <c r="N749" s="273">
        <f t="shared" si="97"/>
        <v>67.65</v>
      </c>
      <c r="O749" s="273">
        <f t="shared" si="98"/>
        <v>73.05285713</v>
      </c>
      <c r="P749" s="273">
        <f t="shared" si="99"/>
        <v>80.19142857</v>
      </c>
      <c r="Q749" s="273">
        <f t="shared" si="100"/>
        <v>83.02571429</v>
      </c>
      <c r="R749" s="273">
        <f t="shared" si="101"/>
        <v>86.19285714</v>
      </c>
    </row>
    <row r="750" ht="14.25" hidden="1" customHeight="1">
      <c r="L750" s="251"/>
      <c r="M750" s="272">
        <v>0.866</v>
      </c>
      <c r="N750" s="273">
        <f t="shared" si="97"/>
        <v>67.66</v>
      </c>
      <c r="O750" s="273">
        <f t="shared" si="98"/>
        <v>73.06114285</v>
      </c>
      <c r="P750" s="273">
        <f t="shared" si="99"/>
        <v>80.19657143</v>
      </c>
      <c r="Q750" s="273">
        <f t="shared" si="100"/>
        <v>83.03028571</v>
      </c>
      <c r="R750" s="273">
        <f t="shared" si="101"/>
        <v>86.19714286</v>
      </c>
    </row>
    <row r="751" ht="14.25" hidden="1" customHeight="1">
      <c r="L751" s="251"/>
      <c r="M751" s="272">
        <v>0.867</v>
      </c>
      <c r="N751" s="273">
        <f t="shared" si="97"/>
        <v>67.67</v>
      </c>
      <c r="O751" s="273">
        <f t="shared" si="98"/>
        <v>73.06942856</v>
      </c>
      <c r="P751" s="273">
        <f t="shared" si="99"/>
        <v>80.20171429</v>
      </c>
      <c r="Q751" s="273">
        <f t="shared" si="100"/>
        <v>83.03485714</v>
      </c>
      <c r="R751" s="273">
        <f t="shared" si="101"/>
        <v>86.20142857</v>
      </c>
    </row>
    <row r="752" ht="14.25" hidden="1" customHeight="1">
      <c r="L752" s="251"/>
      <c r="M752" s="272">
        <v>0.868</v>
      </c>
      <c r="N752" s="273">
        <f t="shared" si="97"/>
        <v>67.68</v>
      </c>
      <c r="O752" s="273">
        <f t="shared" si="98"/>
        <v>73.07771428</v>
      </c>
      <c r="P752" s="273">
        <f t="shared" si="99"/>
        <v>80.20685714</v>
      </c>
      <c r="Q752" s="273">
        <f t="shared" si="100"/>
        <v>83.03942857</v>
      </c>
      <c r="R752" s="273">
        <f t="shared" si="101"/>
        <v>86.20571429</v>
      </c>
    </row>
    <row r="753" ht="14.25" hidden="1" customHeight="1">
      <c r="L753" s="251"/>
      <c r="M753" s="272">
        <v>0.869</v>
      </c>
      <c r="N753" s="273">
        <f t="shared" si="97"/>
        <v>67.69</v>
      </c>
      <c r="O753" s="273">
        <f t="shared" si="98"/>
        <v>73.08599999</v>
      </c>
      <c r="P753" s="273">
        <f t="shared" si="99"/>
        <v>80.212</v>
      </c>
      <c r="Q753" s="273">
        <f t="shared" si="100"/>
        <v>83.044</v>
      </c>
      <c r="R753" s="273">
        <f t="shared" si="101"/>
        <v>86.21</v>
      </c>
    </row>
    <row r="754" ht="14.25" hidden="1" customHeight="1">
      <c r="L754" s="251"/>
      <c r="M754" s="272">
        <v>0.87</v>
      </c>
      <c r="N754" s="273">
        <f t="shared" si="97"/>
        <v>67.7</v>
      </c>
      <c r="O754" s="273">
        <f t="shared" si="98"/>
        <v>73.0942857</v>
      </c>
      <c r="P754" s="273">
        <f t="shared" si="99"/>
        <v>80.21714286</v>
      </c>
      <c r="Q754" s="273">
        <f t="shared" si="100"/>
        <v>83.04857143</v>
      </c>
      <c r="R754" s="273">
        <f t="shared" si="101"/>
        <v>86.21428571</v>
      </c>
    </row>
    <row r="755" ht="14.25" hidden="1" customHeight="1">
      <c r="L755" s="251"/>
      <c r="M755" s="272">
        <v>0.871</v>
      </c>
      <c r="N755" s="273">
        <f t="shared" si="97"/>
        <v>67.71</v>
      </c>
      <c r="O755" s="273">
        <f t="shared" si="98"/>
        <v>73.10257142</v>
      </c>
      <c r="P755" s="273">
        <f t="shared" si="99"/>
        <v>80.22228571</v>
      </c>
      <c r="Q755" s="273">
        <f t="shared" si="100"/>
        <v>83.05314286</v>
      </c>
      <c r="R755" s="273">
        <f t="shared" si="101"/>
        <v>86.21857143</v>
      </c>
    </row>
    <row r="756" ht="14.25" hidden="1" customHeight="1">
      <c r="L756" s="251"/>
      <c r="M756" s="272">
        <v>0.872</v>
      </c>
      <c r="N756" s="273">
        <f t="shared" si="97"/>
        <v>67.72</v>
      </c>
      <c r="O756" s="273">
        <f t="shared" si="98"/>
        <v>73.11085713</v>
      </c>
      <c r="P756" s="273">
        <f t="shared" si="99"/>
        <v>80.22742857</v>
      </c>
      <c r="Q756" s="273">
        <f t="shared" si="100"/>
        <v>83.05771429</v>
      </c>
      <c r="R756" s="273">
        <f t="shared" si="101"/>
        <v>86.22285714</v>
      </c>
    </row>
    <row r="757" ht="14.25" hidden="1" customHeight="1">
      <c r="L757" s="251"/>
      <c r="M757" s="272">
        <v>0.873</v>
      </c>
      <c r="N757" s="273">
        <f t="shared" si="97"/>
        <v>67.73</v>
      </c>
      <c r="O757" s="273">
        <f t="shared" si="98"/>
        <v>73.11914285</v>
      </c>
      <c r="P757" s="273">
        <f t="shared" si="99"/>
        <v>80.23257143</v>
      </c>
      <c r="Q757" s="273">
        <f t="shared" si="100"/>
        <v>83.06228571</v>
      </c>
      <c r="R757" s="273">
        <f t="shared" si="101"/>
        <v>86.22714286</v>
      </c>
    </row>
    <row r="758" ht="14.25" hidden="1" customHeight="1">
      <c r="L758" s="251"/>
      <c r="M758" s="272">
        <v>0.874</v>
      </c>
      <c r="N758" s="273">
        <f t="shared" si="97"/>
        <v>67.74</v>
      </c>
      <c r="O758" s="273">
        <f t="shared" si="98"/>
        <v>73.12742856</v>
      </c>
      <c r="P758" s="273">
        <f t="shared" si="99"/>
        <v>80.23771429</v>
      </c>
      <c r="Q758" s="273">
        <f t="shared" si="100"/>
        <v>83.06685714</v>
      </c>
      <c r="R758" s="273">
        <f t="shared" si="101"/>
        <v>86.23142857</v>
      </c>
    </row>
    <row r="759" ht="14.25" hidden="1" customHeight="1">
      <c r="L759" s="251"/>
      <c r="M759" s="272">
        <v>0.875</v>
      </c>
      <c r="N759" s="273">
        <f t="shared" si="97"/>
        <v>67.75</v>
      </c>
      <c r="O759" s="273">
        <f t="shared" si="98"/>
        <v>73.13571427</v>
      </c>
      <c r="P759" s="273">
        <f t="shared" si="99"/>
        <v>80.24285714</v>
      </c>
      <c r="Q759" s="273">
        <f t="shared" si="100"/>
        <v>83.07142857</v>
      </c>
      <c r="R759" s="273">
        <f t="shared" si="101"/>
        <v>86.23571429</v>
      </c>
    </row>
    <row r="760" ht="14.25" hidden="1" customHeight="1">
      <c r="L760" s="251"/>
      <c r="M760" s="272">
        <v>0.876</v>
      </c>
      <c r="N760" s="273">
        <f t="shared" si="97"/>
        <v>67.76</v>
      </c>
      <c r="O760" s="273">
        <f t="shared" si="98"/>
        <v>73.14399999</v>
      </c>
      <c r="P760" s="273">
        <f t="shared" si="99"/>
        <v>80.248</v>
      </c>
      <c r="Q760" s="273">
        <f t="shared" si="100"/>
        <v>83.076</v>
      </c>
      <c r="R760" s="273">
        <f t="shared" si="101"/>
        <v>86.24</v>
      </c>
    </row>
    <row r="761" ht="14.25" hidden="1" customHeight="1">
      <c r="L761" s="251"/>
      <c r="M761" s="272">
        <v>0.877</v>
      </c>
      <c r="N761" s="273">
        <f t="shared" si="97"/>
        <v>67.77</v>
      </c>
      <c r="O761" s="273">
        <f t="shared" si="98"/>
        <v>73.1522857</v>
      </c>
      <c r="P761" s="273">
        <f t="shared" si="99"/>
        <v>80.25314286</v>
      </c>
      <c r="Q761" s="273">
        <f t="shared" si="100"/>
        <v>83.08057143</v>
      </c>
      <c r="R761" s="273">
        <f t="shared" si="101"/>
        <v>86.24428571</v>
      </c>
    </row>
    <row r="762" ht="14.25" hidden="1" customHeight="1">
      <c r="L762" s="251"/>
      <c r="M762" s="272">
        <v>0.878</v>
      </c>
      <c r="N762" s="273">
        <f t="shared" si="97"/>
        <v>67.78</v>
      </c>
      <c r="O762" s="273">
        <f t="shared" si="98"/>
        <v>73.16057142</v>
      </c>
      <c r="P762" s="273">
        <f t="shared" si="99"/>
        <v>80.25828571</v>
      </c>
      <c r="Q762" s="273">
        <f t="shared" si="100"/>
        <v>83.08514286</v>
      </c>
      <c r="R762" s="273">
        <f t="shared" si="101"/>
        <v>86.24857143</v>
      </c>
    </row>
    <row r="763" ht="14.25" hidden="1" customHeight="1">
      <c r="L763" s="251"/>
      <c r="M763" s="272">
        <v>0.879</v>
      </c>
      <c r="N763" s="273">
        <f t="shared" si="97"/>
        <v>67.79</v>
      </c>
      <c r="O763" s="273">
        <f t="shared" si="98"/>
        <v>73.16885713</v>
      </c>
      <c r="P763" s="273">
        <f t="shared" si="99"/>
        <v>80.26342857</v>
      </c>
      <c r="Q763" s="273">
        <f t="shared" si="100"/>
        <v>83.08971429</v>
      </c>
      <c r="R763" s="273">
        <f t="shared" si="101"/>
        <v>86.25285714</v>
      </c>
    </row>
    <row r="764" ht="14.25" hidden="1" customHeight="1">
      <c r="L764" s="251"/>
      <c r="M764" s="272">
        <v>0.88</v>
      </c>
      <c r="N764" s="273">
        <f t="shared" si="97"/>
        <v>67.8</v>
      </c>
      <c r="O764" s="273">
        <f t="shared" si="98"/>
        <v>73.17714285</v>
      </c>
      <c r="P764" s="273">
        <f t="shared" si="99"/>
        <v>80.26857143</v>
      </c>
      <c r="Q764" s="273">
        <f t="shared" si="100"/>
        <v>83.09428571</v>
      </c>
      <c r="R764" s="273">
        <f t="shared" si="101"/>
        <v>86.25714286</v>
      </c>
    </row>
    <row r="765" ht="14.25" hidden="1" customHeight="1">
      <c r="L765" s="251"/>
      <c r="M765" s="272">
        <v>0.881</v>
      </c>
      <c r="N765" s="273">
        <f t="shared" si="97"/>
        <v>67.81</v>
      </c>
      <c r="O765" s="273">
        <f t="shared" si="98"/>
        <v>73.18542856</v>
      </c>
      <c r="P765" s="273">
        <f t="shared" si="99"/>
        <v>80.27371429</v>
      </c>
      <c r="Q765" s="273">
        <f t="shared" si="100"/>
        <v>83.09885714</v>
      </c>
      <c r="R765" s="273">
        <f t="shared" si="101"/>
        <v>86.26142857</v>
      </c>
    </row>
    <row r="766" ht="14.25" hidden="1" customHeight="1">
      <c r="L766" s="251"/>
      <c r="M766" s="272">
        <v>0.882</v>
      </c>
      <c r="N766" s="273">
        <f t="shared" si="97"/>
        <v>67.82</v>
      </c>
      <c r="O766" s="273">
        <f t="shared" si="98"/>
        <v>73.19371427</v>
      </c>
      <c r="P766" s="273">
        <f t="shared" si="99"/>
        <v>80.27885714</v>
      </c>
      <c r="Q766" s="273">
        <f t="shared" si="100"/>
        <v>83.10342857</v>
      </c>
      <c r="R766" s="273">
        <f t="shared" si="101"/>
        <v>86.26571429</v>
      </c>
    </row>
    <row r="767" ht="14.25" hidden="1" customHeight="1">
      <c r="L767" s="251"/>
      <c r="M767" s="272">
        <v>0.883</v>
      </c>
      <c r="N767" s="273">
        <f t="shared" si="97"/>
        <v>67.83</v>
      </c>
      <c r="O767" s="273">
        <f t="shared" si="98"/>
        <v>73.20199999</v>
      </c>
      <c r="P767" s="273">
        <f t="shared" si="99"/>
        <v>80.284</v>
      </c>
      <c r="Q767" s="273">
        <f t="shared" si="100"/>
        <v>83.108</v>
      </c>
      <c r="R767" s="273">
        <f t="shared" si="101"/>
        <v>86.27</v>
      </c>
    </row>
    <row r="768" ht="14.25" hidden="1" customHeight="1">
      <c r="L768" s="251"/>
      <c r="M768" s="272">
        <v>0.884</v>
      </c>
      <c r="N768" s="273">
        <f t="shared" si="97"/>
        <v>67.84</v>
      </c>
      <c r="O768" s="273">
        <f t="shared" si="98"/>
        <v>73.2102857</v>
      </c>
      <c r="P768" s="273">
        <f t="shared" si="99"/>
        <v>80.28914286</v>
      </c>
      <c r="Q768" s="273">
        <f t="shared" si="100"/>
        <v>83.11257143</v>
      </c>
      <c r="R768" s="273">
        <f t="shared" si="101"/>
        <v>86.27428571</v>
      </c>
    </row>
    <row r="769" ht="14.25" hidden="1" customHeight="1">
      <c r="L769" s="251"/>
      <c r="M769" s="272">
        <v>0.885</v>
      </c>
      <c r="N769" s="273">
        <f t="shared" si="97"/>
        <v>67.85</v>
      </c>
      <c r="O769" s="273">
        <f t="shared" si="98"/>
        <v>73.21857142</v>
      </c>
      <c r="P769" s="273">
        <f t="shared" si="99"/>
        <v>80.29428571</v>
      </c>
      <c r="Q769" s="273">
        <f t="shared" si="100"/>
        <v>83.11714286</v>
      </c>
      <c r="R769" s="273">
        <f t="shared" si="101"/>
        <v>86.27857143</v>
      </c>
    </row>
    <row r="770" ht="14.25" hidden="1" customHeight="1">
      <c r="L770" s="251"/>
      <c r="M770" s="272">
        <v>0.886</v>
      </c>
      <c r="N770" s="273">
        <f t="shared" si="97"/>
        <v>67.86</v>
      </c>
      <c r="O770" s="273">
        <f t="shared" si="98"/>
        <v>73.22685713</v>
      </c>
      <c r="P770" s="273">
        <f t="shared" si="99"/>
        <v>80.29942857</v>
      </c>
      <c r="Q770" s="273">
        <f t="shared" si="100"/>
        <v>83.12171429</v>
      </c>
      <c r="R770" s="273">
        <f t="shared" si="101"/>
        <v>86.28285714</v>
      </c>
    </row>
    <row r="771" ht="14.25" hidden="1" customHeight="1">
      <c r="L771" s="251"/>
      <c r="M771" s="272">
        <v>0.887</v>
      </c>
      <c r="N771" s="273">
        <f t="shared" si="97"/>
        <v>67.87</v>
      </c>
      <c r="O771" s="273">
        <f t="shared" si="98"/>
        <v>73.23514285</v>
      </c>
      <c r="P771" s="273">
        <f t="shared" si="99"/>
        <v>80.30457143</v>
      </c>
      <c r="Q771" s="273">
        <f t="shared" si="100"/>
        <v>83.12628571</v>
      </c>
      <c r="R771" s="273">
        <f t="shared" si="101"/>
        <v>86.28714286</v>
      </c>
    </row>
    <row r="772" ht="14.25" hidden="1" customHeight="1">
      <c r="L772" s="251"/>
      <c r="M772" s="272">
        <v>0.888</v>
      </c>
      <c r="N772" s="273">
        <f t="shared" si="97"/>
        <v>67.88</v>
      </c>
      <c r="O772" s="273">
        <f t="shared" si="98"/>
        <v>73.24342856</v>
      </c>
      <c r="P772" s="273">
        <f t="shared" si="99"/>
        <v>80.30971429</v>
      </c>
      <c r="Q772" s="273">
        <f t="shared" si="100"/>
        <v>83.13085714</v>
      </c>
      <c r="R772" s="273">
        <f t="shared" si="101"/>
        <v>86.29142857</v>
      </c>
    </row>
    <row r="773" ht="14.25" hidden="1" customHeight="1">
      <c r="L773" s="251"/>
      <c r="M773" s="272">
        <v>0.889</v>
      </c>
      <c r="N773" s="273">
        <f t="shared" si="97"/>
        <v>67.89</v>
      </c>
      <c r="O773" s="273">
        <f t="shared" si="98"/>
        <v>73.25171427</v>
      </c>
      <c r="P773" s="273">
        <f t="shared" si="99"/>
        <v>80.31485714</v>
      </c>
      <c r="Q773" s="273">
        <f t="shared" si="100"/>
        <v>83.13542857</v>
      </c>
      <c r="R773" s="273">
        <f t="shared" si="101"/>
        <v>86.29571429</v>
      </c>
    </row>
    <row r="774" ht="14.25" hidden="1" customHeight="1">
      <c r="L774" s="251"/>
      <c r="M774" s="272">
        <v>0.89</v>
      </c>
      <c r="N774" s="273">
        <f t="shared" si="97"/>
        <v>67.9</v>
      </c>
      <c r="O774" s="273">
        <f t="shared" si="98"/>
        <v>73.25999999</v>
      </c>
      <c r="P774" s="273">
        <f t="shared" si="99"/>
        <v>80.32</v>
      </c>
      <c r="Q774" s="273">
        <f t="shared" si="100"/>
        <v>83.14</v>
      </c>
      <c r="R774" s="273">
        <f t="shared" si="101"/>
        <v>86.3</v>
      </c>
    </row>
    <row r="775" ht="14.25" hidden="1" customHeight="1">
      <c r="L775" s="251"/>
      <c r="M775" s="272">
        <v>0.891</v>
      </c>
      <c r="N775" s="273">
        <f t="shared" si="97"/>
        <v>67.91</v>
      </c>
      <c r="O775" s="273">
        <f t="shared" si="98"/>
        <v>73.2682857</v>
      </c>
      <c r="P775" s="273">
        <f t="shared" si="99"/>
        <v>80.32514286</v>
      </c>
      <c r="Q775" s="273">
        <f t="shared" si="100"/>
        <v>83.14457143</v>
      </c>
      <c r="R775" s="273">
        <f t="shared" si="101"/>
        <v>86.30428571</v>
      </c>
    </row>
    <row r="776" ht="14.25" hidden="1" customHeight="1">
      <c r="L776" s="251"/>
      <c r="M776" s="272">
        <v>0.892</v>
      </c>
      <c r="N776" s="273">
        <f t="shared" si="97"/>
        <v>67.92</v>
      </c>
      <c r="O776" s="273">
        <f t="shared" si="98"/>
        <v>73.27657142</v>
      </c>
      <c r="P776" s="273">
        <f t="shared" si="99"/>
        <v>80.33028571</v>
      </c>
      <c r="Q776" s="273">
        <f t="shared" si="100"/>
        <v>83.14914286</v>
      </c>
      <c r="R776" s="273">
        <f t="shared" si="101"/>
        <v>86.30857143</v>
      </c>
    </row>
    <row r="777" ht="14.25" hidden="1" customHeight="1">
      <c r="L777" s="251"/>
      <c r="M777" s="272">
        <v>0.893</v>
      </c>
      <c r="N777" s="273">
        <f t="shared" si="97"/>
        <v>67.93</v>
      </c>
      <c r="O777" s="273">
        <f t="shared" si="98"/>
        <v>73.28485713</v>
      </c>
      <c r="P777" s="273">
        <f t="shared" si="99"/>
        <v>80.33542857</v>
      </c>
      <c r="Q777" s="273">
        <f t="shared" si="100"/>
        <v>83.15371429</v>
      </c>
      <c r="R777" s="273">
        <f t="shared" si="101"/>
        <v>86.31285714</v>
      </c>
    </row>
    <row r="778" ht="14.25" hidden="1" customHeight="1">
      <c r="L778" s="251"/>
      <c r="M778" s="272">
        <v>0.894</v>
      </c>
      <c r="N778" s="273">
        <f t="shared" si="97"/>
        <v>67.94</v>
      </c>
      <c r="O778" s="273">
        <f t="shared" si="98"/>
        <v>73.29314284</v>
      </c>
      <c r="P778" s="273">
        <f t="shared" si="99"/>
        <v>80.34057143</v>
      </c>
      <c r="Q778" s="273">
        <f t="shared" si="100"/>
        <v>83.15828571</v>
      </c>
      <c r="R778" s="273">
        <f t="shared" si="101"/>
        <v>86.31714286</v>
      </c>
    </row>
    <row r="779" ht="14.25" hidden="1" customHeight="1">
      <c r="L779" s="251"/>
      <c r="M779" s="272">
        <v>0.895</v>
      </c>
      <c r="N779" s="273">
        <f t="shared" si="97"/>
        <v>67.95</v>
      </c>
      <c r="O779" s="273">
        <f t="shared" si="98"/>
        <v>73.30142856</v>
      </c>
      <c r="P779" s="273">
        <f t="shared" si="99"/>
        <v>80.34571429</v>
      </c>
      <c r="Q779" s="273">
        <f t="shared" si="100"/>
        <v>83.16285714</v>
      </c>
      <c r="R779" s="273">
        <f t="shared" si="101"/>
        <v>86.32142857</v>
      </c>
    </row>
    <row r="780" ht="14.25" hidden="1" customHeight="1">
      <c r="L780" s="251"/>
      <c r="M780" s="272">
        <v>0.896</v>
      </c>
      <c r="N780" s="273">
        <f t="shared" si="97"/>
        <v>67.96</v>
      </c>
      <c r="O780" s="273">
        <f t="shared" si="98"/>
        <v>73.30971427</v>
      </c>
      <c r="P780" s="273">
        <f t="shared" si="99"/>
        <v>80.35085714</v>
      </c>
      <c r="Q780" s="273">
        <f t="shared" si="100"/>
        <v>83.16742857</v>
      </c>
      <c r="R780" s="273">
        <f t="shared" si="101"/>
        <v>86.32571429</v>
      </c>
    </row>
    <row r="781" ht="14.25" hidden="1" customHeight="1">
      <c r="L781" s="251"/>
      <c r="M781" s="272">
        <v>0.897</v>
      </c>
      <c r="N781" s="273">
        <f t="shared" si="97"/>
        <v>67.97</v>
      </c>
      <c r="O781" s="273">
        <f t="shared" si="98"/>
        <v>73.31799999</v>
      </c>
      <c r="P781" s="273">
        <f t="shared" si="99"/>
        <v>80.356</v>
      </c>
      <c r="Q781" s="273">
        <f t="shared" si="100"/>
        <v>83.172</v>
      </c>
      <c r="R781" s="273">
        <f t="shared" si="101"/>
        <v>86.33</v>
      </c>
    </row>
    <row r="782" ht="14.25" hidden="1" customHeight="1">
      <c r="L782" s="251"/>
      <c r="M782" s="272">
        <v>0.898</v>
      </c>
      <c r="N782" s="273">
        <f t="shared" si="97"/>
        <v>67.98</v>
      </c>
      <c r="O782" s="273">
        <f t="shared" si="98"/>
        <v>73.3262857</v>
      </c>
      <c r="P782" s="273">
        <f t="shared" si="99"/>
        <v>80.36114286</v>
      </c>
      <c r="Q782" s="273">
        <f t="shared" si="100"/>
        <v>83.17657143</v>
      </c>
      <c r="R782" s="273">
        <f t="shared" si="101"/>
        <v>86.33428571</v>
      </c>
    </row>
    <row r="783" ht="14.25" hidden="1" customHeight="1">
      <c r="L783" s="251"/>
      <c r="M783" s="272">
        <v>0.899</v>
      </c>
      <c r="N783" s="273">
        <f t="shared" si="97"/>
        <v>67.99</v>
      </c>
      <c r="O783" s="273">
        <f t="shared" si="98"/>
        <v>73.33457142</v>
      </c>
      <c r="P783" s="273">
        <f t="shared" si="99"/>
        <v>80.36628571</v>
      </c>
      <c r="Q783" s="273">
        <f t="shared" si="100"/>
        <v>83.18114286</v>
      </c>
      <c r="R783" s="273">
        <f t="shared" si="101"/>
        <v>86.33857143</v>
      </c>
    </row>
    <row r="784" ht="14.25" hidden="1" customHeight="1">
      <c r="L784" s="251"/>
      <c r="M784" s="272">
        <v>0.9</v>
      </c>
      <c r="N784" s="273">
        <f t="shared" si="97"/>
        <v>68</v>
      </c>
      <c r="O784" s="273">
        <f t="shared" si="98"/>
        <v>73.34285713</v>
      </c>
      <c r="P784" s="273">
        <f t="shared" si="99"/>
        <v>80.37142857</v>
      </c>
      <c r="Q784" s="273">
        <f t="shared" si="100"/>
        <v>83.18571429</v>
      </c>
      <c r="R784" s="273">
        <f t="shared" si="101"/>
        <v>86.34285714</v>
      </c>
    </row>
    <row r="785" ht="14.25" hidden="1" customHeight="1">
      <c r="L785" s="251"/>
      <c r="M785" s="272">
        <v>0.901</v>
      </c>
      <c r="N785" s="273">
        <f t="shared" si="97"/>
        <v>68.01</v>
      </c>
      <c r="O785" s="273">
        <f t="shared" si="98"/>
        <v>73.35114284</v>
      </c>
      <c r="P785" s="273">
        <f t="shared" si="99"/>
        <v>80.37657143</v>
      </c>
      <c r="Q785" s="273">
        <f t="shared" si="100"/>
        <v>83.19028571</v>
      </c>
      <c r="R785" s="273">
        <f t="shared" si="101"/>
        <v>86.34714286</v>
      </c>
    </row>
    <row r="786" ht="14.25" hidden="1" customHeight="1">
      <c r="L786" s="251"/>
      <c r="M786" s="272">
        <v>0.902</v>
      </c>
      <c r="N786" s="273">
        <f t="shared" si="97"/>
        <v>68.02</v>
      </c>
      <c r="O786" s="273">
        <f t="shared" si="98"/>
        <v>73.35942856</v>
      </c>
      <c r="P786" s="273">
        <f t="shared" si="99"/>
        <v>80.38171429</v>
      </c>
      <c r="Q786" s="273">
        <f t="shared" si="100"/>
        <v>83.19485714</v>
      </c>
      <c r="R786" s="273">
        <f t="shared" si="101"/>
        <v>86.35142857</v>
      </c>
    </row>
    <row r="787" ht="14.25" hidden="1" customHeight="1">
      <c r="L787" s="251"/>
      <c r="M787" s="272">
        <v>0.903</v>
      </c>
      <c r="N787" s="273">
        <f t="shared" si="97"/>
        <v>68.03</v>
      </c>
      <c r="O787" s="273">
        <f t="shared" si="98"/>
        <v>73.36771427</v>
      </c>
      <c r="P787" s="273">
        <f t="shared" si="99"/>
        <v>80.38685714</v>
      </c>
      <c r="Q787" s="273">
        <f t="shared" si="100"/>
        <v>83.19942857</v>
      </c>
      <c r="R787" s="273">
        <f t="shared" si="101"/>
        <v>86.35571429</v>
      </c>
    </row>
    <row r="788" ht="14.25" hidden="1" customHeight="1">
      <c r="L788" s="251"/>
      <c r="M788" s="272">
        <v>0.904</v>
      </c>
      <c r="N788" s="273">
        <f t="shared" si="97"/>
        <v>68.04</v>
      </c>
      <c r="O788" s="273">
        <f t="shared" si="98"/>
        <v>73.37599999</v>
      </c>
      <c r="P788" s="273">
        <f t="shared" si="99"/>
        <v>80.392</v>
      </c>
      <c r="Q788" s="273">
        <f t="shared" si="100"/>
        <v>83.204</v>
      </c>
      <c r="R788" s="273">
        <f t="shared" si="101"/>
        <v>86.36</v>
      </c>
    </row>
    <row r="789" ht="14.25" hidden="1" customHeight="1">
      <c r="L789" s="251"/>
      <c r="M789" s="272">
        <v>0.905</v>
      </c>
      <c r="N789" s="273">
        <f t="shared" si="97"/>
        <v>68.05</v>
      </c>
      <c r="O789" s="273">
        <f t="shared" si="98"/>
        <v>73.3842857</v>
      </c>
      <c r="P789" s="273">
        <f t="shared" si="99"/>
        <v>80.39714286</v>
      </c>
      <c r="Q789" s="273">
        <f t="shared" si="100"/>
        <v>83.20857143</v>
      </c>
      <c r="R789" s="273">
        <f t="shared" si="101"/>
        <v>86.36428571</v>
      </c>
    </row>
    <row r="790" ht="14.25" hidden="1" customHeight="1">
      <c r="L790" s="251"/>
      <c r="M790" s="272">
        <v>0.906</v>
      </c>
      <c r="N790" s="273">
        <f t="shared" si="97"/>
        <v>68.06</v>
      </c>
      <c r="O790" s="273">
        <f t="shared" si="98"/>
        <v>73.39257142</v>
      </c>
      <c r="P790" s="273">
        <f t="shared" si="99"/>
        <v>80.40228571</v>
      </c>
      <c r="Q790" s="273">
        <f t="shared" si="100"/>
        <v>83.21314286</v>
      </c>
      <c r="R790" s="273">
        <f t="shared" si="101"/>
        <v>86.36857143</v>
      </c>
    </row>
    <row r="791" ht="14.25" hidden="1" customHeight="1">
      <c r="L791" s="251"/>
      <c r="M791" s="272">
        <v>0.907</v>
      </c>
      <c r="N791" s="273">
        <f t="shared" si="97"/>
        <v>68.07</v>
      </c>
      <c r="O791" s="273">
        <f t="shared" si="98"/>
        <v>73.40085713</v>
      </c>
      <c r="P791" s="273">
        <f t="shared" si="99"/>
        <v>80.40742857</v>
      </c>
      <c r="Q791" s="273">
        <f t="shared" si="100"/>
        <v>83.21771429</v>
      </c>
      <c r="R791" s="273">
        <f t="shared" si="101"/>
        <v>86.37285714</v>
      </c>
    </row>
    <row r="792" ht="14.25" hidden="1" customHeight="1">
      <c r="L792" s="251"/>
      <c r="M792" s="272">
        <v>0.908</v>
      </c>
      <c r="N792" s="273">
        <f t="shared" si="97"/>
        <v>68.08</v>
      </c>
      <c r="O792" s="273">
        <f t="shared" si="98"/>
        <v>73.40914284</v>
      </c>
      <c r="P792" s="273">
        <f t="shared" si="99"/>
        <v>80.41257143</v>
      </c>
      <c r="Q792" s="273">
        <f t="shared" si="100"/>
        <v>83.22228571</v>
      </c>
      <c r="R792" s="273">
        <f t="shared" si="101"/>
        <v>86.37714286</v>
      </c>
    </row>
    <row r="793" ht="14.25" hidden="1" customHeight="1">
      <c r="L793" s="251"/>
      <c r="M793" s="272">
        <v>0.909</v>
      </c>
      <c r="N793" s="273">
        <f t="shared" si="97"/>
        <v>68.09</v>
      </c>
      <c r="O793" s="273">
        <f t="shared" si="98"/>
        <v>73.41742856</v>
      </c>
      <c r="P793" s="273">
        <f t="shared" si="99"/>
        <v>80.41771429</v>
      </c>
      <c r="Q793" s="273">
        <f t="shared" si="100"/>
        <v>83.22685714</v>
      </c>
      <c r="R793" s="273">
        <f t="shared" si="101"/>
        <v>86.38142857</v>
      </c>
    </row>
    <row r="794" ht="14.25" hidden="1" customHeight="1">
      <c r="L794" s="251"/>
      <c r="M794" s="272">
        <v>0.91</v>
      </c>
      <c r="N794" s="273">
        <f t="shared" si="97"/>
        <v>68.1</v>
      </c>
      <c r="O794" s="273">
        <f t="shared" si="98"/>
        <v>73.42571427</v>
      </c>
      <c r="P794" s="273">
        <f t="shared" si="99"/>
        <v>80.42285714</v>
      </c>
      <c r="Q794" s="273">
        <f t="shared" si="100"/>
        <v>83.23142857</v>
      </c>
      <c r="R794" s="273">
        <f t="shared" si="101"/>
        <v>86.38571429</v>
      </c>
    </row>
    <row r="795" ht="14.25" hidden="1" customHeight="1">
      <c r="L795" s="251"/>
      <c r="M795" s="272">
        <v>0.911</v>
      </c>
      <c r="N795" s="273">
        <f t="shared" si="97"/>
        <v>68.11</v>
      </c>
      <c r="O795" s="273">
        <f t="shared" si="98"/>
        <v>73.43399999</v>
      </c>
      <c r="P795" s="273">
        <f t="shared" si="99"/>
        <v>80.428</v>
      </c>
      <c r="Q795" s="273">
        <f t="shared" si="100"/>
        <v>83.236</v>
      </c>
      <c r="R795" s="273">
        <f t="shared" si="101"/>
        <v>86.39</v>
      </c>
    </row>
    <row r="796" ht="14.25" hidden="1" customHeight="1">
      <c r="L796" s="251"/>
      <c r="M796" s="272">
        <v>0.912</v>
      </c>
      <c r="N796" s="273">
        <f t="shared" si="97"/>
        <v>68.12</v>
      </c>
      <c r="O796" s="273">
        <f t="shared" si="98"/>
        <v>73.4422857</v>
      </c>
      <c r="P796" s="273">
        <f t="shared" si="99"/>
        <v>80.43314286</v>
      </c>
      <c r="Q796" s="273">
        <f t="shared" si="100"/>
        <v>83.24057143</v>
      </c>
      <c r="R796" s="273">
        <f t="shared" si="101"/>
        <v>86.39428571</v>
      </c>
    </row>
    <row r="797" ht="14.25" hidden="1" customHeight="1">
      <c r="L797" s="251"/>
      <c r="M797" s="272">
        <v>0.913</v>
      </c>
      <c r="N797" s="273">
        <f t="shared" si="97"/>
        <v>68.13</v>
      </c>
      <c r="O797" s="273">
        <f t="shared" si="98"/>
        <v>73.45057141</v>
      </c>
      <c r="P797" s="273">
        <f t="shared" si="99"/>
        <v>80.43828571</v>
      </c>
      <c r="Q797" s="273">
        <f t="shared" si="100"/>
        <v>83.24514286</v>
      </c>
      <c r="R797" s="273">
        <f t="shared" si="101"/>
        <v>86.39857143</v>
      </c>
    </row>
    <row r="798" ht="14.25" hidden="1" customHeight="1">
      <c r="L798" s="251"/>
      <c r="M798" s="272">
        <v>0.914</v>
      </c>
      <c r="N798" s="273">
        <f t="shared" si="97"/>
        <v>68.14</v>
      </c>
      <c r="O798" s="273">
        <f t="shared" si="98"/>
        <v>73.45885713</v>
      </c>
      <c r="P798" s="273">
        <f t="shared" si="99"/>
        <v>80.44342857</v>
      </c>
      <c r="Q798" s="273">
        <f t="shared" si="100"/>
        <v>83.24971429</v>
      </c>
      <c r="R798" s="273">
        <f t="shared" si="101"/>
        <v>86.40285714</v>
      </c>
    </row>
    <row r="799" ht="14.25" hidden="1" customHeight="1">
      <c r="L799" s="251"/>
      <c r="M799" s="272">
        <v>0.915</v>
      </c>
      <c r="N799" s="273">
        <f t="shared" si="97"/>
        <v>68.15</v>
      </c>
      <c r="O799" s="273">
        <f t="shared" si="98"/>
        <v>73.46714284</v>
      </c>
      <c r="P799" s="273">
        <f t="shared" si="99"/>
        <v>80.44857143</v>
      </c>
      <c r="Q799" s="273">
        <f t="shared" si="100"/>
        <v>83.25428571</v>
      </c>
      <c r="R799" s="273">
        <f t="shared" si="101"/>
        <v>86.40714286</v>
      </c>
    </row>
    <row r="800" ht="14.25" hidden="1" customHeight="1">
      <c r="L800" s="251"/>
      <c r="M800" s="272">
        <v>0.916</v>
      </c>
      <c r="N800" s="273">
        <f t="shared" si="97"/>
        <v>68.16</v>
      </c>
      <c r="O800" s="273">
        <f t="shared" si="98"/>
        <v>73.47542856</v>
      </c>
      <c r="P800" s="273">
        <f t="shared" si="99"/>
        <v>80.45371429</v>
      </c>
      <c r="Q800" s="273">
        <f t="shared" si="100"/>
        <v>83.25885714</v>
      </c>
      <c r="R800" s="273">
        <f t="shared" si="101"/>
        <v>86.41142857</v>
      </c>
    </row>
    <row r="801" ht="14.25" hidden="1" customHeight="1">
      <c r="L801" s="251"/>
      <c r="M801" s="272">
        <v>0.917</v>
      </c>
      <c r="N801" s="273">
        <f t="shared" si="97"/>
        <v>68.17</v>
      </c>
      <c r="O801" s="273">
        <f t="shared" si="98"/>
        <v>73.48371427</v>
      </c>
      <c r="P801" s="273">
        <f t="shared" si="99"/>
        <v>80.45885714</v>
      </c>
      <c r="Q801" s="273">
        <f t="shared" si="100"/>
        <v>83.26342857</v>
      </c>
      <c r="R801" s="273">
        <f t="shared" si="101"/>
        <v>86.41571429</v>
      </c>
    </row>
    <row r="802" ht="14.25" hidden="1" customHeight="1">
      <c r="L802" s="251"/>
      <c r="M802" s="272">
        <v>0.918</v>
      </c>
      <c r="N802" s="273">
        <f t="shared" si="97"/>
        <v>68.18</v>
      </c>
      <c r="O802" s="273">
        <f t="shared" si="98"/>
        <v>73.49199999</v>
      </c>
      <c r="P802" s="273">
        <f t="shared" si="99"/>
        <v>80.464</v>
      </c>
      <c r="Q802" s="273">
        <f t="shared" si="100"/>
        <v>83.268</v>
      </c>
      <c r="R802" s="273">
        <f t="shared" si="101"/>
        <v>86.42</v>
      </c>
    </row>
    <row r="803" ht="14.25" hidden="1" customHeight="1">
      <c r="L803" s="251"/>
      <c r="M803" s="272">
        <v>0.919</v>
      </c>
      <c r="N803" s="273">
        <f t="shared" si="97"/>
        <v>68.19</v>
      </c>
      <c r="O803" s="273">
        <f t="shared" si="98"/>
        <v>73.5002857</v>
      </c>
      <c r="P803" s="273">
        <f t="shared" si="99"/>
        <v>80.46914286</v>
      </c>
      <c r="Q803" s="273">
        <f t="shared" si="100"/>
        <v>83.27257143</v>
      </c>
      <c r="R803" s="273">
        <f t="shared" si="101"/>
        <v>86.42428571</v>
      </c>
    </row>
    <row r="804" ht="14.25" hidden="1" customHeight="1">
      <c r="L804" s="251"/>
      <c r="M804" s="272">
        <v>0.92</v>
      </c>
      <c r="N804" s="273">
        <f t="shared" si="97"/>
        <v>68.2</v>
      </c>
      <c r="O804" s="273">
        <f t="shared" si="98"/>
        <v>73.50857141</v>
      </c>
      <c r="P804" s="273">
        <f t="shared" si="99"/>
        <v>80.47428571</v>
      </c>
      <c r="Q804" s="273">
        <f t="shared" si="100"/>
        <v>83.27714286</v>
      </c>
      <c r="R804" s="273">
        <f t="shared" si="101"/>
        <v>86.42857143</v>
      </c>
    </row>
    <row r="805" ht="14.25" hidden="1" customHeight="1">
      <c r="L805" s="251"/>
      <c r="M805" s="272">
        <v>0.921</v>
      </c>
      <c r="N805" s="273">
        <f t="shared" si="97"/>
        <v>68.21</v>
      </c>
      <c r="O805" s="273">
        <f t="shared" si="98"/>
        <v>73.51685713</v>
      </c>
      <c r="P805" s="273">
        <f t="shared" si="99"/>
        <v>80.47942857</v>
      </c>
      <c r="Q805" s="273">
        <f t="shared" si="100"/>
        <v>83.28171429</v>
      </c>
      <c r="R805" s="273">
        <f t="shared" si="101"/>
        <v>86.43285714</v>
      </c>
    </row>
    <row r="806" ht="14.25" hidden="1" customHeight="1">
      <c r="L806" s="251"/>
      <c r="M806" s="272">
        <v>0.922</v>
      </c>
      <c r="N806" s="273">
        <f t="shared" si="97"/>
        <v>68.22</v>
      </c>
      <c r="O806" s="273">
        <f t="shared" si="98"/>
        <v>73.52514284</v>
      </c>
      <c r="P806" s="273">
        <f t="shared" si="99"/>
        <v>80.48457143</v>
      </c>
      <c r="Q806" s="273">
        <f t="shared" si="100"/>
        <v>83.28628571</v>
      </c>
      <c r="R806" s="273">
        <f t="shared" si="101"/>
        <v>86.43714286</v>
      </c>
    </row>
    <row r="807" ht="14.25" hidden="1" customHeight="1">
      <c r="L807" s="251"/>
      <c r="M807" s="272">
        <v>0.923</v>
      </c>
      <c r="N807" s="273">
        <f t="shared" si="97"/>
        <v>68.23</v>
      </c>
      <c r="O807" s="273">
        <f t="shared" si="98"/>
        <v>73.53342856</v>
      </c>
      <c r="P807" s="273">
        <f t="shared" si="99"/>
        <v>80.48971429</v>
      </c>
      <c r="Q807" s="273">
        <f t="shared" si="100"/>
        <v>83.29085714</v>
      </c>
      <c r="R807" s="273">
        <f t="shared" si="101"/>
        <v>86.44142857</v>
      </c>
    </row>
    <row r="808" ht="14.25" hidden="1" customHeight="1">
      <c r="L808" s="251"/>
      <c r="M808" s="272">
        <v>0.924</v>
      </c>
      <c r="N808" s="273">
        <f t="shared" si="97"/>
        <v>68.24</v>
      </c>
      <c r="O808" s="273">
        <f t="shared" si="98"/>
        <v>73.54171427</v>
      </c>
      <c r="P808" s="273">
        <f t="shared" si="99"/>
        <v>80.49485714</v>
      </c>
      <c r="Q808" s="273">
        <f t="shared" si="100"/>
        <v>83.29542857</v>
      </c>
      <c r="R808" s="273">
        <f t="shared" si="101"/>
        <v>86.44571429</v>
      </c>
    </row>
    <row r="809" ht="14.25" hidden="1" customHeight="1">
      <c r="L809" s="251"/>
      <c r="M809" s="272">
        <v>0.925</v>
      </c>
      <c r="N809" s="273">
        <f t="shared" si="97"/>
        <v>68.25</v>
      </c>
      <c r="O809" s="273">
        <f t="shared" si="98"/>
        <v>73.54999998</v>
      </c>
      <c r="P809" s="273">
        <f t="shared" si="99"/>
        <v>80.5</v>
      </c>
      <c r="Q809" s="273">
        <f t="shared" si="100"/>
        <v>83.3</v>
      </c>
      <c r="R809" s="273">
        <f t="shared" si="101"/>
        <v>86.45</v>
      </c>
    </row>
    <row r="810" ht="14.25" hidden="1" customHeight="1">
      <c r="L810" s="251"/>
      <c r="M810" s="272">
        <v>0.926</v>
      </c>
      <c r="N810" s="273">
        <f t="shared" si="97"/>
        <v>68.26</v>
      </c>
      <c r="O810" s="273">
        <f t="shared" si="98"/>
        <v>73.5582857</v>
      </c>
      <c r="P810" s="273">
        <f t="shared" si="99"/>
        <v>80.50514286</v>
      </c>
      <c r="Q810" s="273">
        <f t="shared" si="100"/>
        <v>83.30457143</v>
      </c>
      <c r="R810" s="273">
        <f t="shared" si="101"/>
        <v>86.45428571</v>
      </c>
    </row>
    <row r="811" ht="14.25" hidden="1" customHeight="1">
      <c r="L811" s="251"/>
      <c r="M811" s="272">
        <v>0.927</v>
      </c>
      <c r="N811" s="273">
        <f t="shared" si="97"/>
        <v>68.27</v>
      </c>
      <c r="O811" s="273">
        <f t="shared" si="98"/>
        <v>73.56657141</v>
      </c>
      <c r="P811" s="273">
        <f t="shared" si="99"/>
        <v>80.51028571</v>
      </c>
      <c r="Q811" s="273">
        <f t="shared" si="100"/>
        <v>83.30914286</v>
      </c>
      <c r="R811" s="273">
        <f t="shared" si="101"/>
        <v>86.45857143</v>
      </c>
    </row>
    <row r="812" ht="14.25" hidden="1" customHeight="1">
      <c r="L812" s="251"/>
      <c r="M812" s="272">
        <v>0.928</v>
      </c>
      <c r="N812" s="273">
        <f t="shared" si="97"/>
        <v>68.28</v>
      </c>
      <c r="O812" s="273">
        <f t="shared" si="98"/>
        <v>73.57485713</v>
      </c>
      <c r="P812" s="273">
        <f t="shared" si="99"/>
        <v>80.51542857</v>
      </c>
      <c r="Q812" s="273">
        <f t="shared" si="100"/>
        <v>83.31371429</v>
      </c>
      <c r="R812" s="273">
        <f t="shared" si="101"/>
        <v>86.46285714</v>
      </c>
    </row>
    <row r="813" ht="14.25" hidden="1" customHeight="1">
      <c r="L813" s="251"/>
      <c r="M813" s="272">
        <v>0.929</v>
      </c>
      <c r="N813" s="273">
        <f t="shared" si="97"/>
        <v>68.29</v>
      </c>
      <c r="O813" s="273">
        <f t="shared" si="98"/>
        <v>73.58314284</v>
      </c>
      <c r="P813" s="273">
        <f t="shared" si="99"/>
        <v>80.52057143</v>
      </c>
      <c r="Q813" s="273">
        <f t="shared" si="100"/>
        <v>83.31828571</v>
      </c>
      <c r="R813" s="273">
        <f t="shared" si="101"/>
        <v>86.46714286</v>
      </c>
    </row>
    <row r="814" ht="14.25" hidden="1" customHeight="1">
      <c r="L814" s="251"/>
      <c r="M814" s="272">
        <v>0.93</v>
      </c>
      <c r="N814" s="273">
        <f t="shared" si="97"/>
        <v>68.3</v>
      </c>
      <c r="O814" s="273">
        <f t="shared" si="98"/>
        <v>73.59142856</v>
      </c>
      <c r="P814" s="273">
        <f t="shared" si="99"/>
        <v>80.52571429</v>
      </c>
      <c r="Q814" s="273">
        <f t="shared" si="100"/>
        <v>83.32285714</v>
      </c>
      <c r="R814" s="273">
        <f t="shared" si="101"/>
        <v>86.47142857</v>
      </c>
    </row>
    <row r="815" ht="14.25" hidden="1" customHeight="1">
      <c r="L815" s="251"/>
      <c r="M815" s="272">
        <v>0.931</v>
      </c>
      <c r="N815" s="273">
        <f t="shared" si="97"/>
        <v>68.31</v>
      </c>
      <c r="O815" s="273">
        <f t="shared" si="98"/>
        <v>73.59971427</v>
      </c>
      <c r="P815" s="273">
        <f t="shared" si="99"/>
        <v>80.53085714</v>
      </c>
      <c r="Q815" s="273">
        <f t="shared" si="100"/>
        <v>83.32742857</v>
      </c>
      <c r="R815" s="273">
        <f t="shared" si="101"/>
        <v>86.47571429</v>
      </c>
    </row>
    <row r="816" ht="14.25" hidden="1" customHeight="1">
      <c r="L816" s="251"/>
      <c r="M816" s="272">
        <v>0.932</v>
      </c>
      <c r="N816" s="273">
        <f t="shared" si="97"/>
        <v>68.32</v>
      </c>
      <c r="O816" s="273">
        <f t="shared" si="98"/>
        <v>73.60799998</v>
      </c>
      <c r="P816" s="273">
        <f t="shared" si="99"/>
        <v>80.536</v>
      </c>
      <c r="Q816" s="273">
        <f t="shared" si="100"/>
        <v>83.332</v>
      </c>
      <c r="R816" s="273">
        <f t="shared" si="101"/>
        <v>86.48</v>
      </c>
    </row>
    <row r="817" ht="14.25" hidden="1" customHeight="1">
      <c r="L817" s="251"/>
      <c r="M817" s="272">
        <v>0.933</v>
      </c>
      <c r="N817" s="273">
        <f t="shared" si="97"/>
        <v>68.33</v>
      </c>
      <c r="O817" s="273">
        <f t="shared" si="98"/>
        <v>73.6162857</v>
      </c>
      <c r="P817" s="273">
        <f t="shared" si="99"/>
        <v>80.54114286</v>
      </c>
      <c r="Q817" s="273">
        <f t="shared" si="100"/>
        <v>83.33657143</v>
      </c>
      <c r="R817" s="273">
        <f t="shared" si="101"/>
        <v>86.48428571</v>
      </c>
    </row>
    <row r="818" ht="14.25" hidden="1" customHeight="1">
      <c r="L818" s="251"/>
      <c r="M818" s="272">
        <v>0.934</v>
      </c>
      <c r="N818" s="273">
        <f t="shared" si="97"/>
        <v>68.34</v>
      </c>
      <c r="O818" s="273">
        <f t="shared" si="98"/>
        <v>73.62457141</v>
      </c>
      <c r="P818" s="273">
        <f t="shared" si="99"/>
        <v>80.54628571</v>
      </c>
      <c r="Q818" s="273">
        <f t="shared" si="100"/>
        <v>83.34114286</v>
      </c>
      <c r="R818" s="273">
        <f t="shared" si="101"/>
        <v>86.48857143</v>
      </c>
    </row>
    <row r="819" ht="14.25" hidden="1" customHeight="1">
      <c r="L819" s="251"/>
      <c r="M819" s="272">
        <v>0.935</v>
      </c>
      <c r="N819" s="273">
        <f t="shared" si="97"/>
        <v>68.35</v>
      </c>
      <c r="O819" s="273">
        <f t="shared" si="98"/>
        <v>73.63285713</v>
      </c>
      <c r="P819" s="273">
        <f t="shared" si="99"/>
        <v>80.55142857</v>
      </c>
      <c r="Q819" s="273">
        <f t="shared" si="100"/>
        <v>83.34571429</v>
      </c>
      <c r="R819" s="273">
        <f t="shared" si="101"/>
        <v>86.49285714</v>
      </c>
    </row>
    <row r="820" ht="14.25" hidden="1" customHeight="1">
      <c r="L820" s="251"/>
      <c r="M820" s="272">
        <v>0.936</v>
      </c>
      <c r="N820" s="273">
        <f t="shared" si="97"/>
        <v>68.36</v>
      </c>
      <c r="O820" s="273">
        <f t="shared" si="98"/>
        <v>73.64114284</v>
      </c>
      <c r="P820" s="273">
        <f t="shared" si="99"/>
        <v>80.55657143</v>
      </c>
      <c r="Q820" s="273">
        <f t="shared" si="100"/>
        <v>83.35028571</v>
      </c>
      <c r="R820" s="273">
        <f t="shared" si="101"/>
        <v>86.49714286</v>
      </c>
    </row>
    <row r="821" ht="14.25" hidden="1" customHeight="1">
      <c r="L821" s="251"/>
      <c r="M821" s="272">
        <v>0.937</v>
      </c>
      <c r="N821" s="273">
        <f t="shared" si="97"/>
        <v>68.37</v>
      </c>
      <c r="O821" s="273">
        <f t="shared" si="98"/>
        <v>73.64942856</v>
      </c>
      <c r="P821" s="273">
        <f t="shared" si="99"/>
        <v>80.56171429</v>
      </c>
      <c r="Q821" s="273">
        <f t="shared" si="100"/>
        <v>83.35485714</v>
      </c>
      <c r="R821" s="273">
        <f t="shared" si="101"/>
        <v>86.50142857</v>
      </c>
    </row>
    <row r="822" ht="14.25" hidden="1" customHeight="1">
      <c r="L822" s="251"/>
      <c r="M822" s="272">
        <v>0.938</v>
      </c>
      <c r="N822" s="273">
        <f t="shared" si="97"/>
        <v>68.38</v>
      </c>
      <c r="O822" s="273">
        <f t="shared" si="98"/>
        <v>73.65771427</v>
      </c>
      <c r="P822" s="273">
        <f t="shared" si="99"/>
        <v>80.56685714</v>
      </c>
      <c r="Q822" s="273">
        <f t="shared" si="100"/>
        <v>83.35942857</v>
      </c>
      <c r="R822" s="273">
        <f t="shared" si="101"/>
        <v>86.50571429</v>
      </c>
    </row>
    <row r="823" ht="14.25" hidden="1" customHeight="1">
      <c r="L823" s="251"/>
      <c r="M823" s="272">
        <v>0.939</v>
      </c>
      <c r="N823" s="273">
        <f t="shared" si="97"/>
        <v>68.39</v>
      </c>
      <c r="O823" s="273">
        <f t="shared" si="98"/>
        <v>73.66599998</v>
      </c>
      <c r="P823" s="273">
        <f t="shared" si="99"/>
        <v>80.572</v>
      </c>
      <c r="Q823" s="273">
        <f t="shared" si="100"/>
        <v>83.364</v>
      </c>
      <c r="R823" s="273">
        <f t="shared" si="101"/>
        <v>86.51</v>
      </c>
    </row>
    <row r="824" ht="14.25" hidden="1" customHeight="1">
      <c r="L824" s="251"/>
      <c r="M824" s="272">
        <v>0.94</v>
      </c>
      <c r="N824" s="273">
        <f t="shared" si="97"/>
        <v>68.4</v>
      </c>
      <c r="O824" s="273">
        <f t="shared" si="98"/>
        <v>73.6742857</v>
      </c>
      <c r="P824" s="273">
        <f t="shared" si="99"/>
        <v>80.57714286</v>
      </c>
      <c r="Q824" s="273">
        <f t="shared" si="100"/>
        <v>83.36857143</v>
      </c>
      <c r="R824" s="273">
        <f t="shared" si="101"/>
        <v>86.51428571</v>
      </c>
    </row>
    <row r="825" ht="14.25" hidden="1" customHeight="1">
      <c r="L825" s="251"/>
      <c r="M825" s="272">
        <v>0.941</v>
      </c>
      <c r="N825" s="273">
        <f t="shared" si="97"/>
        <v>68.41</v>
      </c>
      <c r="O825" s="273">
        <f t="shared" si="98"/>
        <v>73.68257141</v>
      </c>
      <c r="P825" s="273">
        <f t="shared" si="99"/>
        <v>80.58228571</v>
      </c>
      <c r="Q825" s="273">
        <f t="shared" si="100"/>
        <v>83.37314286</v>
      </c>
      <c r="R825" s="273">
        <f t="shared" si="101"/>
        <v>86.51857143</v>
      </c>
    </row>
    <row r="826" ht="14.25" hidden="1" customHeight="1">
      <c r="L826" s="251"/>
      <c r="M826" s="272">
        <v>0.942</v>
      </c>
      <c r="N826" s="273">
        <f t="shared" si="97"/>
        <v>68.42</v>
      </c>
      <c r="O826" s="273">
        <f t="shared" si="98"/>
        <v>73.69085713</v>
      </c>
      <c r="P826" s="273">
        <f t="shared" si="99"/>
        <v>80.58742857</v>
      </c>
      <c r="Q826" s="273">
        <f t="shared" si="100"/>
        <v>83.37771429</v>
      </c>
      <c r="R826" s="273">
        <f t="shared" si="101"/>
        <v>86.52285714</v>
      </c>
    </row>
    <row r="827" ht="14.25" hidden="1" customHeight="1">
      <c r="L827" s="251"/>
      <c r="M827" s="272">
        <v>0.943</v>
      </c>
      <c r="N827" s="273">
        <f t="shared" si="97"/>
        <v>68.43</v>
      </c>
      <c r="O827" s="273">
        <f t="shared" si="98"/>
        <v>73.69914284</v>
      </c>
      <c r="P827" s="273">
        <f t="shared" si="99"/>
        <v>80.59257143</v>
      </c>
      <c r="Q827" s="273">
        <f t="shared" si="100"/>
        <v>83.38228571</v>
      </c>
      <c r="R827" s="273">
        <f t="shared" si="101"/>
        <v>86.52714286</v>
      </c>
    </row>
    <row r="828" ht="14.25" hidden="1" customHeight="1">
      <c r="L828" s="251"/>
      <c r="M828" s="272">
        <v>0.944</v>
      </c>
      <c r="N828" s="273">
        <f t="shared" si="97"/>
        <v>68.44</v>
      </c>
      <c r="O828" s="273">
        <f t="shared" si="98"/>
        <v>73.70742855</v>
      </c>
      <c r="P828" s="273">
        <f t="shared" si="99"/>
        <v>80.59771429</v>
      </c>
      <c r="Q828" s="273">
        <f t="shared" si="100"/>
        <v>83.38685714</v>
      </c>
      <c r="R828" s="273">
        <f t="shared" si="101"/>
        <v>86.53142857</v>
      </c>
    </row>
    <row r="829" ht="14.25" hidden="1" customHeight="1">
      <c r="L829" s="251"/>
      <c r="M829" s="272">
        <v>0.945</v>
      </c>
      <c r="N829" s="273">
        <f t="shared" si="97"/>
        <v>68.45</v>
      </c>
      <c r="O829" s="273">
        <f t="shared" si="98"/>
        <v>73.71571427</v>
      </c>
      <c r="P829" s="273">
        <f t="shared" si="99"/>
        <v>80.60285714</v>
      </c>
      <c r="Q829" s="273">
        <f t="shared" si="100"/>
        <v>83.39142857</v>
      </c>
      <c r="R829" s="273">
        <f t="shared" si="101"/>
        <v>86.53571429</v>
      </c>
    </row>
    <row r="830" ht="14.25" hidden="1" customHeight="1">
      <c r="L830" s="251"/>
      <c r="M830" s="272">
        <v>0.946</v>
      </c>
      <c r="N830" s="273">
        <f t="shared" si="97"/>
        <v>68.46</v>
      </c>
      <c r="O830" s="273">
        <f t="shared" si="98"/>
        <v>73.72399998</v>
      </c>
      <c r="P830" s="273">
        <f t="shared" si="99"/>
        <v>80.608</v>
      </c>
      <c r="Q830" s="273">
        <f t="shared" si="100"/>
        <v>83.396</v>
      </c>
      <c r="R830" s="273">
        <f t="shared" si="101"/>
        <v>86.54</v>
      </c>
    </row>
    <row r="831" ht="14.25" hidden="1" customHeight="1">
      <c r="L831" s="251"/>
      <c r="M831" s="272">
        <v>0.947</v>
      </c>
      <c r="N831" s="273">
        <f t="shared" si="97"/>
        <v>68.47</v>
      </c>
      <c r="O831" s="273">
        <f t="shared" si="98"/>
        <v>73.7322857</v>
      </c>
      <c r="P831" s="273">
        <f t="shared" si="99"/>
        <v>80.61314286</v>
      </c>
      <c r="Q831" s="273">
        <f t="shared" si="100"/>
        <v>83.40057143</v>
      </c>
      <c r="R831" s="273">
        <f t="shared" si="101"/>
        <v>86.54428571</v>
      </c>
    </row>
    <row r="832" ht="14.25" hidden="1" customHeight="1">
      <c r="L832" s="251"/>
      <c r="M832" s="272">
        <v>0.948</v>
      </c>
      <c r="N832" s="273">
        <f t="shared" si="97"/>
        <v>68.48</v>
      </c>
      <c r="O832" s="273">
        <f t="shared" si="98"/>
        <v>73.74057141</v>
      </c>
      <c r="P832" s="273">
        <f t="shared" si="99"/>
        <v>80.61828571</v>
      </c>
      <c r="Q832" s="273">
        <f t="shared" si="100"/>
        <v>83.40514286</v>
      </c>
      <c r="R832" s="273">
        <f t="shared" si="101"/>
        <v>86.54857143</v>
      </c>
    </row>
    <row r="833" ht="14.25" hidden="1" customHeight="1">
      <c r="L833" s="251"/>
      <c r="M833" s="272">
        <v>0.949</v>
      </c>
      <c r="N833" s="273">
        <f t="shared" si="97"/>
        <v>68.49</v>
      </c>
      <c r="O833" s="273">
        <f t="shared" si="98"/>
        <v>73.74885713</v>
      </c>
      <c r="P833" s="273">
        <f t="shared" si="99"/>
        <v>80.62342857</v>
      </c>
      <c r="Q833" s="273">
        <f t="shared" si="100"/>
        <v>83.40971429</v>
      </c>
      <c r="R833" s="273">
        <f t="shared" si="101"/>
        <v>86.55285714</v>
      </c>
    </row>
    <row r="834" ht="14.25" hidden="1" customHeight="1">
      <c r="L834" s="251"/>
      <c r="M834" s="272">
        <v>0.95</v>
      </c>
      <c r="N834" s="273">
        <f t="shared" si="97"/>
        <v>68.5</v>
      </c>
      <c r="O834" s="273">
        <f t="shared" si="98"/>
        <v>73.75714284</v>
      </c>
      <c r="P834" s="273">
        <f t="shared" si="99"/>
        <v>80.62857143</v>
      </c>
      <c r="Q834" s="273">
        <f t="shared" si="100"/>
        <v>83.41428571</v>
      </c>
      <c r="R834" s="273">
        <f t="shared" si="101"/>
        <v>86.55714286</v>
      </c>
    </row>
    <row r="835" ht="14.25" hidden="1" customHeight="1">
      <c r="L835" s="251"/>
      <c r="M835" s="272">
        <v>0.951</v>
      </c>
      <c r="N835" s="273">
        <f t="shared" si="97"/>
        <v>68.51</v>
      </c>
      <c r="O835" s="273">
        <f t="shared" si="98"/>
        <v>73.76542855</v>
      </c>
      <c r="P835" s="273">
        <f t="shared" si="99"/>
        <v>80.63371429</v>
      </c>
      <c r="Q835" s="273">
        <f t="shared" si="100"/>
        <v>83.41885714</v>
      </c>
      <c r="R835" s="273">
        <f t="shared" si="101"/>
        <v>86.56142857</v>
      </c>
    </row>
    <row r="836" ht="14.25" hidden="1" customHeight="1">
      <c r="L836" s="251"/>
      <c r="M836" s="272">
        <v>0.952</v>
      </c>
      <c r="N836" s="273">
        <f t="shared" si="97"/>
        <v>68.52</v>
      </c>
      <c r="O836" s="273">
        <f t="shared" si="98"/>
        <v>73.77371427</v>
      </c>
      <c r="P836" s="273">
        <f t="shared" si="99"/>
        <v>80.63885714</v>
      </c>
      <c r="Q836" s="273">
        <f t="shared" si="100"/>
        <v>83.42342857</v>
      </c>
      <c r="R836" s="273">
        <f t="shared" si="101"/>
        <v>86.56571429</v>
      </c>
    </row>
    <row r="837" ht="14.25" hidden="1" customHeight="1">
      <c r="L837" s="251"/>
      <c r="M837" s="272">
        <v>0.953</v>
      </c>
      <c r="N837" s="273">
        <f t="shared" si="97"/>
        <v>68.53</v>
      </c>
      <c r="O837" s="273">
        <f t="shared" si="98"/>
        <v>73.78199998</v>
      </c>
      <c r="P837" s="273">
        <f t="shared" si="99"/>
        <v>80.644</v>
      </c>
      <c r="Q837" s="273">
        <f t="shared" si="100"/>
        <v>83.428</v>
      </c>
      <c r="R837" s="273">
        <f t="shared" si="101"/>
        <v>86.57</v>
      </c>
    </row>
    <row r="838" ht="14.25" hidden="1" customHeight="1">
      <c r="L838" s="251"/>
      <c r="M838" s="272">
        <v>0.954</v>
      </c>
      <c r="N838" s="273">
        <f t="shared" si="97"/>
        <v>68.54</v>
      </c>
      <c r="O838" s="273">
        <f t="shared" si="98"/>
        <v>73.7902857</v>
      </c>
      <c r="P838" s="273">
        <f t="shared" si="99"/>
        <v>80.64914286</v>
      </c>
      <c r="Q838" s="273">
        <f t="shared" si="100"/>
        <v>83.43257143</v>
      </c>
      <c r="R838" s="273">
        <f t="shared" si="101"/>
        <v>86.57428571</v>
      </c>
    </row>
    <row r="839" ht="14.25" hidden="1" customHeight="1">
      <c r="L839" s="251"/>
      <c r="M839" s="272">
        <v>0.955</v>
      </c>
      <c r="N839" s="273">
        <f t="shared" si="97"/>
        <v>68.55</v>
      </c>
      <c r="O839" s="273">
        <f t="shared" si="98"/>
        <v>73.79857141</v>
      </c>
      <c r="P839" s="273">
        <f t="shared" si="99"/>
        <v>80.65428571</v>
      </c>
      <c r="Q839" s="273">
        <f t="shared" si="100"/>
        <v>83.43714286</v>
      </c>
      <c r="R839" s="273">
        <f t="shared" si="101"/>
        <v>86.57857143</v>
      </c>
    </row>
    <row r="840" ht="14.25" hidden="1" customHeight="1">
      <c r="L840" s="251"/>
      <c r="M840" s="272">
        <v>0.956</v>
      </c>
      <c r="N840" s="273">
        <f t="shared" si="97"/>
        <v>68.56</v>
      </c>
      <c r="O840" s="273">
        <f t="shared" si="98"/>
        <v>73.80685713</v>
      </c>
      <c r="P840" s="273">
        <f t="shared" si="99"/>
        <v>80.65942857</v>
      </c>
      <c r="Q840" s="273">
        <f t="shared" si="100"/>
        <v>83.44171429</v>
      </c>
      <c r="R840" s="273">
        <f t="shared" si="101"/>
        <v>86.58285714</v>
      </c>
    </row>
    <row r="841" ht="14.25" hidden="1" customHeight="1">
      <c r="L841" s="251"/>
      <c r="M841" s="272">
        <v>0.957</v>
      </c>
      <c r="N841" s="273">
        <f t="shared" si="97"/>
        <v>68.57</v>
      </c>
      <c r="O841" s="273">
        <f t="shared" si="98"/>
        <v>73.81514284</v>
      </c>
      <c r="P841" s="273">
        <f t="shared" si="99"/>
        <v>80.66457143</v>
      </c>
      <c r="Q841" s="273">
        <f t="shared" si="100"/>
        <v>83.44628571</v>
      </c>
      <c r="R841" s="273">
        <f t="shared" si="101"/>
        <v>86.58714286</v>
      </c>
    </row>
    <row r="842" ht="14.25" hidden="1" customHeight="1">
      <c r="L842" s="251"/>
      <c r="M842" s="272">
        <v>0.958</v>
      </c>
      <c r="N842" s="273">
        <f t="shared" si="97"/>
        <v>68.58</v>
      </c>
      <c r="O842" s="273">
        <f t="shared" si="98"/>
        <v>73.82342855</v>
      </c>
      <c r="P842" s="273">
        <f t="shared" si="99"/>
        <v>80.66971429</v>
      </c>
      <c r="Q842" s="273">
        <f t="shared" si="100"/>
        <v>83.45085714</v>
      </c>
      <c r="R842" s="273">
        <f t="shared" si="101"/>
        <v>86.59142857</v>
      </c>
    </row>
    <row r="843" ht="14.25" hidden="1" customHeight="1">
      <c r="L843" s="251"/>
      <c r="M843" s="272">
        <v>0.959</v>
      </c>
      <c r="N843" s="273">
        <f t="shared" si="97"/>
        <v>68.59</v>
      </c>
      <c r="O843" s="273">
        <f t="shared" si="98"/>
        <v>73.83171427</v>
      </c>
      <c r="P843" s="273">
        <f t="shared" si="99"/>
        <v>80.67485714</v>
      </c>
      <c r="Q843" s="273">
        <f t="shared" si="100"/>
        <v>83.45542857</v>
      </c>
      <c r="R843" s="273">
        <f t="shared" si="101"/>
        <v>86.59571429</v>
      </c>
    </row>
    <row r="844" ht="14.25" hidden="1" customHeight="1">
      <c r="L844" s="251"/>
      <c r="M844" s="272">
        <v>0.96</v>
      </c>
      <c r="N844" s="273">
        <f t="shared" si="97"/>
        <v>68.6</v>
      </c>
      <c r="O844" s="273">
        <f t="shared" si="98"/>
        <v>73.83999998</v>
      </c>
      <c r="P844" s="273">
        <f t="shared" si="99"/>
        <v>80.68</v>
      </c>
      <c r="Q844" s="273">
        <f t="shared" si="100"/>
        <v>83.46</v>
      </c>
      <c r="R844" s="273">
        <f t="shared" si="101"/>
        <v>86.6</v>
      </c>
    </row>
    <row r="845" ht="14.25" hidden="1" customHeight="1">
      <c r="L845" s="251"/>
      <c r="M845" s="272">
        <v>0.961</v>
      </c>
      <c r="N845" s="273">
        <f t="shared" si="97"/>
        <v>68.61</v>
      </c>
      <c r="O845" s="273">
        <f t="shared" si="98"/>
        <v>73.8482857</v>
      </c>
      <c r="P845" s="273">
        <f t="shared" si="99"/>
        <v>80.68514286</v>
      </c>
      <c r="Q845" s="273">
        <f t="shared" si="100"/>
        <v>83.46457143</v>
      </c>
      <c r="R845" s="273">
        <f t="shared" si="101"/>
        <v>86.60428571</v>
      </c>
    </row>
    <row r="846" ht="14.25" hidden="1" customHeight="1">
      <c r="L846" s="251"/>
      <c r="M846" s="272">
        <v>0.962</v>
      </c>
      <c r="N846" s="273">
        <f t="shared" si="97"/>
        <v>68.62</v>
      </c>
      <c r="O846" s="273">
        <f t="shared" si="98"/>
        <v>73.85657141</v>
      </c>
      <c r="P846" s="273">
        <f t="shared" si="99"/>
        <v>80.69028571</v>
      </c>
      <c r="Q846" s="273">
        <f t="shared" si="100"/>
        <v>83.46914286</v>
      </c>
      <c r="R846" s="273">
        <f t="shared" si="101"/>
        <v>86.60857143</v>
      </c>
    </row>
    <row r="847" ht="14.25" hidden="1" customHeight="1">
      <c r="L847" s="251"/>
      <c r="M847" s="272">
        <v>0.963</v>
      </c>
      <c r="N847" s="273">
        <f t="shared" si="97"/>
        <v>68.63</v>
      </c>
      <c r="O847" s="273">
        <f t="shared" si="98"/>
        <v>73.86485712</v>
      </c>
      <c r="P847" s="273">
        <f t="shared" si="99"/>
        <v>80.69542857</v>
      </c>
      <c r="Q847" s="273">
        <f t="shared" si="100"/>
        <v>83.47371429</v>
      </c>
      <c r="R847" s="273">
        <f t="shared" si="101"/>
        <v>86.61285714</v>
      </c>
    </row>
    <row r="848" ht="14.25" hidden="1" customHeight="1">
      <c r="L848" s="251"/>
      <c r="M848" s="272">
        <v>0.964</v>
      </c>
      <c r="N848" s="273">
        <f t="shared" si="97"/>
        <v>68.64</v>
      </c>
      <c r="O848" s="273">
        <f t="shared" si="98"/>
        <v>73.87314284</v>
      </c>
      <c r="P848" s="273">
        <f t="shared" si="99"/>
        <v>80.70057143</v>
      </c>
      <c r="Q848" s="273">
        <f t="shared" si="100"/>
        <v>83.47828571</v>
      </c>
      <c r="R848" s="273">
        <f t="shared" si="101"/>
        <v>86.61714286</v>
      </c>
    </row>
    <row r="849" ht="14.25" hidden="1" customHeight="1">
      <c r="L849" s="251"/>
      <c r="M849" s="272">
        <v>0.965</v>
      </c>
      <c r="N849" s="273">
        <f t="shared" si="97"/>
        <v>68.65</v>
      </c>
      <c r="O849" s="273">
        <f t="shared" si="98"/>
        <v>73.88142855</v>
      </c>
      <c r="P849" s="273">
        <f t="shared" si="99"/>
        <v>80.70571429</v>
      </c>
      <c r="Q849" s="273">
        <f t="shared" si="100"/>
        <v>83.48285714</v>
      </c>
      <c r="R849" s="273">
        <f t="shared" si="101"/>
        <v>86.62142857</v>
      </c>
    </row>
    <row r="850" ht="14.25" hidden="1" customHeight="1">
      <c r="L850" s="251"/>
      <c r="M850" s="272">
        <v>0.966</v>
      </c>
      <c r="N850" s="273">
        <f t="shared" si="97"/>
        <v>68.66</v>
      </c>
      <c r="O850" s="273">
        <f t="shared" si="98"/>
        <v>73.88971427</v>
      </c>
      <c r="P850" s="273">
        <f t="shared" si="99"/>
        <v>80.71085714</v>
      </c>
      <c r="Q850" s="273">
        <f t="shared" si="100"/>
        <v>83.48742857</v>
      </c>
      <c r="R850" s="273">
        <f t="shared" si="101"/>
        <v>86.62571429</v>
      </c>
    </row>
    <row r="851" ht="14.25" hidden="1" customHeight="1">
      <c r="L851" s="251"/>
      <c r="M851" s="272">
        <v>0.967</v>
      </c>
      <c r="N851" s="273">
        <f t="shared" si="97"/>
        <v>68.67</v>
      </c>
      <c r="O851" s="273">
        <f t="shared" si="98"/>
        <v>73.89799998</v>
      </c>
      <c r="P851" s="273">
        <f t="shared" si="99"/>
        <v>80.716</v>
      </c>
      <c r="Q851" s="273">
        <f t="shared" si="100"/>
        <v>83.492</v>
      </c>
      <c r="R851" s="273">
        <f t="shared" si="101"/>
        <v>86.63</v>
      </c>
    </row>
    <row r="852" ht="14.25" hidden="1" customHeight="1">
      <c r="L852" s="251"/>
      <c r="M852" s="272">
        <v>0.968</v>
      </c>
      <c r="N852" s="273">
        <f t="shared" si="97"/>
        <v>68.68</v>
      </c>
      <c r="O852" s="273">
        <f t="shared" si="98"/>
        <v>73.9062857</v>
      </c>
      <c r="P852" s="273">
        <f t="shared" si="99"/>
        <v>80.72114286</v>
      </c>
      <c r="Q852" s="273">
        <f t="shared" si="100"/>
        <v>83.49657143</v>
      </c>
      <c r="R852" s="273">
        <f t="shared" si="101"/>
        <v>86.63428571</v>
      </c>
    </row>
    <row r="853" ht="14.25" hidden="1" customHeight="1">
      <c r="L853" s="251"/>
      <c r="M853" s="272">
        <v>0.969</v>
      </c>
      <c r="N853" s="273">
        <f t="shared" si="97"/>
        <v>68.69</v>
      </c>
      <c r="O853" s="273">
        <f t="shared" si="98"/>
        <v>73.91457141</v>
      </c>
      <c r="P853" s="273">
        <f t="shared" si="99"/>
        <v>80.72628571</v>
      </c>
      <c r="Q853" s="273">
        <f t="shared" si="100"/>
        <v>83.50114286</v>
      </c>
      <c r="R853" s="273">
        <f t="shared" si="101"/>
        <v>86.63857143</v>
      </c>
    </row>
    <row r="854" ht="14.25" hidden="1" customHeight="1">
      <c r="L854" s="251"/>
      <c r="M854" s="272">
        <v>0.97</v>
      </c>
      <c r="N854" s="273">
        <f t="shared" si="97"/>
        <v>68.7</v>
      </c>
      <c r="O854" s="273">
        <f t="shared" si="98"/>
        <v>73.92285712</v>
      </c>
      <c r="P854" s="273">
        <f t="shared" si="99"/>
        <v>80.73142857</v>
      </c>
      <c r="Q854" s="273">
        <f t="shared" si="100"/>
        <v>83.50571429</v>
      </c>
      <c r="R854" s="273">
        <f t="shared" si="101"/>
        <v>86.64285714</v>
      </c>
    </row>
    <row r="855" ht="14.25" hidden="1" customHeight="1">
      <c r="L855" s="251"/>
      <c r="M855" s="272">
        <v>0.971</v>
      </c>
      <c r="N855" s="273">
        <f t="shared" si="97"/>
        <v>68.71</v>
      </c>
      <c r="O855" s="273">
        <f t="shared" si="98"/>
        <v>73.93114284</v>
      </c>
      <c r="P855" s="273">
        <f t="shared" si="99"/>
        <v>80.73657143</v>
      </c>
      <c r="Q855" s="273">
        <f t="shared" si="100"/>
        <v>83.51028571</v>
      </c>
      <c r="R855" s="273">
        <f t="shared" si="101"/>
        <v>86.64714286</v>
      </c>
    </row>
    <row r="856" ht="14.25" hidden="1" customHeight="1">
      <c r="L856" s="251"/>
      <c r="M856" s="272">
        <v>0.972</v>
      </c>
      <c r="N856" s="273">
        <f t="shared" si="97"/>
        <v>68.72</v>
      </c>
      <c r="O856" s="273">
        <f t="shared" si="98"/>
        <v>73.93942855</v>
      </c>
      <c r="P856" s="273">
        <f t="shared" si="99"/>
        <v>80.74171429</v>
      </c>
      <c r="Q856" s="273">
        <f t="shared" si="100"/>
        <v>83.51485714</v>
      </c>
      <c r="R856" s="273">
        <f t="shared" si="101"/>
        <v>86.65142857</v>
      </c>
    </row>
    <row r="857" ht="14.25" hidden="1" customHeight="1">
      <c r="L857" s="251"/>
      <c r="M857" s="272">
        <v>0.973</v>
      </c>
      <c r="N857" s="273">
        <f t="shared" si="97"/>
        <v>68.73</v>
      </c>
      <c r="O857" s="273">
        <f t="shared" si="98"/>
        <v>73.94771427</v>
      </c>
      <c r="P857" s="273">
        <f t="shared" si="99"/>
        <v>80.74685714</v>
      </c>
      <c r="Q857" s="273">
        <f t="shared" si="100"/>
        <v>83.51942857</v>
      </c>
      <c r="R857" s="273">
        <f t="shared" si="101"/>
        <v>86.65571429</v>
      </c>
    </row>
    <row r="858" ht="14.25" hidden="1" customHeight="1">
      <c r="L858" s="251"/>
      <c r="M858" s="272">
        <v>0.974</v>
      </c>
      <c r="N858" s="273">
        <f t="shared" si="97"/>
        <v>68.74</v>
      </c>
      <c r="O858" s="273">
        <f t="shared" si="98"/>
        <v>73.95599998</v>
      </c>
      <c r="P858" s="273">
        <f t="shared" si="99"/>
        <v>80.752</v>
      </c>
      <c r="Q858" s="273">
        <f t="shared" si="100"/>
        <v>83.524</v>
      </c>
      <c r="R858" s="273">
        <f t="shared" si="101"/>
        <v>86.66</v>
      </c>
    </row>
    <row r="859" ht="14.25" hidden="1" customHeight="1">
      <c r="L859" s="251"/>
      <c r="M859" s="272">
        <v>0.975</v>
      </c>
      <c r="N859" s="273">
        <f t="shared" si="97"/>
        <v>68.75</v>
      </c>
      <c r="O859" s="273">
        <f t="shared" si="98"/>
        <v>73.96428569</v>
      </c>
      <c r="P859" s="273">
        <f t="shared" si="99"/>
        <v>80.75714286</v>
      </c>
      <c r="Q859" s="273">
        <f t="shared" si="100"/>
        <v>83.52857143</v>
      </c>
      <c r="R859" s="273">
        <f t="shared" si="101"/>
        <v>86.66428571</v>
      </c>
    </row>
    <row r="860" ht="14.25" hidden="1" customHeight="1">
      <c r="L860" s="251"/>
      <c r="M860" s="272">
        <v>0.976</v>
      </c>
      <c r="N860" s="273">
        <f t="shared" si="97"/>
        <v>68.76</v>
      </c>
      <c r="O860" s="273">
        <f t="shared" si="98"/>
        <v>73.97257141</v>
      </c>
      <c r="P860" s="273">
        <f t="shared" si="99"/>
        <v>80.76228571</v>
      </c>
      <c r="Q860" s="273">
        <f t="shared" si="100"/>
        <v>83.53314286</v>
      </c>
      <c r="R860" s="273">
        <f t="shared" si="101"/>
        <v>86.66857143</v>
      </c>
    </row>
    <row r="861" ht="14.25" hidden="1" customHeight="1">
      <c r="L861" s="251"/>
      <c r="M861" s="272">
        <v>0.977</v>
      </c>
      <c r="N861" s="273">
        <f t="shared" si="97"/>
        <v>68.77</v>
      </c>
      <c r="O861" s="273">
        <f t="shared" si="98"/>
        <v>73.98085712</v>
      </c>
      <c r="P861" s="273">
        <f t="shared" si="99"/>
        <v>80.76742857</v>
      </c>
      <c r="Q861" s="273">
        <f t="shared" si="100"/>
        <v>83.53771429</v>
      </c>
      <c r="R861" s="273">
        <f t="shared" si="101"/>
        <v>86.67285714</v>
      </c>
    </row>
    <row r="862" ht="14.25" hidden="1" customHeight="1">
      <c r="L862" s="251"/>
      <c r="M862" s="272">
        <v>0.978</v>
      </c>
      <c r="N862" s="273">
        <f t="shared" si="97"/>
        <v>68.78</v>
      </c>
      <c r="O862" s="273">
        <f t="shared" si="98"/>
        <v>73.98914284</v>
      </c>
      <c r="P862" s="273">
        <f t="shared" si="99"/>
        <v>80.77257143</v>
      </c>
      <c r="Q862" s="273">
        <f t="shared" si="100"/>
        <v>83.54228571</v>
      </c>
      <c r="R862" s="273">
        <f t="shared" si="101"/>
        <v>86.67714286</v>
      </c>
    </row>
    <row r="863" ht="14.25" hidden="1" customHeight="1">
      <c r="L863" s="251"/>
      <c r="M863" s="272">
        <v>0.979</v>
      </c>
      <c r="N863" s="273">
        <f t="shared" si="97"/>
        <v>68.79</v>
      </c>
      <c r="O863" s="273">
        <f t="shared" si="98"/>
        <v>73.99742855</v>
      </c>
      <c r="P863" s="273">
        <f t="shared" si="99"/>
        <v>80.77771429</v>
      </c>
      <c r="Q863" s="273">
        <f t="shared" si="100"/>
        <v>83.54685714</v>
      </c>
      <c r="R863" s="273">
        <f t="shared" si="101"/>
        <v>86.68142857</v>
      </c>
    </row>
    <row r="864" ht="14.25" hidden="1" customHeight="1">
      <c r="L864" s="251"/>
      <c r="M864" s="272">
        <v>0.98</v>
      </c>
      <c r="N864" s="273">
        <f t="shared" si="97"/>
        <v>68.8</v>
      </c>
      <c r="O864" s="273">
        <f t="shared" si="98"/>
        <v>74.00571427</v>
      </c>
      <c r="P864" s="273">
        <f t="shared" si="99"/>
        <v>80.78285714</v>
      </c>
      <c r="Q864" s="273">
        <f t="shared" si="100"/>
        <v>83.55142857</v>
      </c>
      <c r="R864" s="273">
        <f t="shared" si="101"/>
        <v>86.68571429</v>
      </c>
    </row>
    <row r="865" ht="14.25" hidden="1" customHeight="1">
      <c r="L865" s="251"/>
      <c r="M865" s="272">
        <v>0.981</v>
      </c>
      <c r="N865" s="273">
        <f t="shared" si="97"/>
        <v>68.81</v>
      </c>
      <c r="O865" s="273">
        <f t="shared" si="98"/>
        <v>74.01399998</v>
      </c>
      <c r="P865" s="273">
        <f t="shared" si="99"/>
        <v>80.788</v>
      </c>
      <c r="Q865" s="273">
        <f t="shared" si="100"/>
        <v>83.556</v>
      </c>
      <c r="R865" s="273">
        <f t="shared" si="101"/>
        <v>86.69</v>
      </c>
    </row>
    <row r="866" ht="14.25" hidden="1" customHeight="1">
      <c r="L866" s="251"/>
      <c r="M866" s="272">
        <v>0.982</v>
      </c>
      <c r="N866" s="273">
        <f t="shared" si="97"/>
        <v>68.82</v>
      </c>
      <c r="O866" s="273">
        <f t="shared" si="98"/>
        <v>74.02228569</v>
      </c>
      <c r="P866" s="273">
        <f t="shared" si="99"/>
        <v>80.79314286</v>
      </c>
      <c r="Q866" s="273">
        <f t="shared" si="100"/>
        <v>83.56057143</v>
      </c>
      <c r="R866" s="273">
        <f t="shared" si="101"/>
        <v>86.69428571</v>
      </c>
    </row>
    <row r="867" ht="14.25" hidden="1" customHeight="1">
      <c r="L867" s="251"/>
      <c r="M867" s="272">
        <v>0.983</v>
      </c>
      <c r="N867" s="273">
        <f t="shared" si="97"/>
        <v>68.83</v>
      </c>
      <c r="O867" s="273">
        <f t="shared" si="98"/>
        <v>74.03057141</v>
      </c>
      <c r="P867" s="273">
        <f t="shared" si="99"/>
        <v>80.79828571</v>
      </c>
      <c r="Q867" s="273">
        <f t="shared" si="100"/>
        <v>83.56514286</v>
      </c>
      <c r="R867" s="273">
        <f t="shared" si="101"/>
        <v>86.69857143</v>
      </c>
    </row>
    <row r="868" ht="14.25" hidden="1" customHeight="1">
      <c r="L868" s="251"/>
      <c r="M868" s="272">
        <v>0.984</v>
      </c>
      <c r="N868" s="273">
        <f t="shared" si="97"/>
        <v>68.84</v>
      </c>
      <c r="O868" s="273">
        <f t="shared" si="98"/>
        <v>74.03885712</v>
      </c>
      <c r="P868" s="273">
        <f t="shared" si="99"/>
        <v>80.80342857</v>
      </c>
      <c r="Q868" s="273">
        <f t="shared" si="100"/>
        <v>83.56971429</v>
      </c>
      <c r="R868" s="273">
        <f t="shared" si="101"/>
        <v>86.70285714</v>
      </c>
    </row>
    <row r="869" ht="14.25" hidden="1" customHeight="1">
      <c r="L869" s="251"/>
      <c r="M869" s="272">
        <v>0.985</v>
      </c>
      <c r="N869" s="273">
        <f t="shared" si="97"/>
        <v>68.85</v>
      </c>
      <c r="O869" s="273">
        <f t="shared" si="98"/>
        <v>74.04714284</v>
      </c>
      <c r="P869" s="273">
        <f t="shared" si="99"/>
        <v>80.80857143</v>
      </c>
      <c r="Q869" s="273">
        <f t="shared" si="100"/>
        <v>83.57428571</v>
      </c>
      <c r="R869" s="273">
        <f t="shared" si="101"/>
        <v>86.70714286</v>
      </c>
    </row>
    <row r="870" ht="14.25" hidden="1" customHeight="1">
      <c r="L870" s="251"/>
      <c r="M870" s="272">
        <v>0.986</v>
      </c>
      <c r="N870" s="273">
        <f t="shared" si="97"/>
        <v>68.86</v>
      </c>
      <c r="O870" s="273">
        <f t="shared" si="98"/>
        <v>74.05542855</v>
      </c>
      <c r="P870" s="273">
        <f t="shared" si="99"/>
        <v>80.81371429</v>
      </c>
      <c r="Q870" s="273">
        <f t="shared" si="100"/>
        <v>83.57885714</v>
      </c>
      <c r="R870" s="273">
        <f t="shared" si="101"/>
        <v>86.71142857</v>
      </c>
    </row>
    <row r="871" ht="14.25" hidden="1" customHeight="1">
      <c r="L871" s="251"/>
      <c r="M871" s="272">
        <v>0.987</v>
      </c>
      <c r="N871" s="273">
        <f t="shared" si="97"/>
        <v>68.87</v>
      </c>
      <c r="O871" s="273">
        <f t="shared" si="98"/>
        <v>74.06371427</v>
      </c>
      <c r="P871" s="273">
        <f t="shared" si="99"/>
        <v>80.81885714</v>
      </c>
      <c r="Q871" s="273">
        <f t="shared" si="100"/>
        <v>83.58342857</v>
      </c>
      <c r="R871" s="273">
        <f t="shared" si="101"/>
        <v>86.71571429</v>
      </c>
    </row>
    <row r="872" ht="14.25" hidden="1" customHeight="1">
      <c r="L872" s="251"/>
      <c r="M872" s="272">
        <v>0.988</v>
      </c>
      <c r="N872" s="273">
        <f t="shared" si="97"/>
        <v>68.88</v>
      </c>
      <c r="O872" s="273">
        <f t="shared" si="98"/>
        <v>74.07199998</v>
      </c>
      <c r="P872" s="273">
        <f t="shared" si="99"/>
        <v>80.824</v>
      </c>
      <c r="Q872" s="273">
        <f t="shared" si="100"/>
        <v>83.588</v>
      </c>
      <c r="R872" s="273">
        <f t="shared" si="101"/>
        <v>86.72</v>
      </c>
    </row>
    <row r="873" ht="14.25" hidden="1" customHeight="1">
      <c r="L873" s="251"/>
      <c r="M873" s="272">
        <v>0.989</v>
      </c>
      <c r="N873" s="273">
        <f t="shared" si="97"/>
        <v>68.89</v>
      </c>
      <c r="O873" s="273">
        <f t="shared" si="98"/>
        <v>74.08028569</v>
      </c>
      <c r="P873" s="273">
        <f t="shared" si="99"/>
        <v>80.82914286</v>
      </c>
      <c r="Q873" s="273">
        <f t="shared" si="100"/>
        <v>83.59257143</v>
      </c>
      <c r="R873" s="273">
        <f t="shared" si="101"/>
        <v>86.72428571</v>
      </c>
    </row>
    <row r="874" ht="14.25" hidden="1" customHeight="1">
      <c r="L874" s="251"/>
      <c r="M874" s="272">
        <v>0.99</v>
      </c>
      <c r="N874" s="273">
        <f t="shared" si="97"/>
        <v>68.9</v>
      </c>
      <c r="O874" s="273">
        <f t="shared" si="98"/>
        <v>74.08857141</v>
      </c>
      <c r="P874" s="273">
        <f t="shared" si="99"/>
        <v>80.83428571</v>
      </c>
      <c r="Q874" s="273">
        <f t="shared" si="100"/>
        <v>83.59714286</v>
      </c>
      <c r="R874" s="273">
        <f t="shared" si="101"/>
        <v>86.72857143</v>
      </c>
    </row>
    <row r="875" ht="14.25" hidden="1" customHeight="1">
      <c r="L875" s="251"/>
      <c r="M875" s="272">
        <v>0.991</v>
      </c>
      <c r="N875" s="273">
        <f t="shared" si="97"/>
        <v>68.91</v>
      </c>
      <c r="O875" s="273">
        <f t="shared" si="98"/>
        <v>74.09685712</v>
      </c>
      <c r="P875" s="273">
        <f t="shared" si="99"/>
        <v>80.83942857</v>
      </c>
      <c r="Q875" s="273">
        <f t="shared" si="100"/>
        <v>83.60171429</v>
      </c>
      <c r="R875" s="273">
        <f t="shared" si="101"/>
        <v>86.73285714</v>
      </c>
    </row>
    <row r="876" ht="14.25" hidden="1" customHeight="1">
      <c r="L876" s="251"/>
      <c r="M876" s="272">
        <v>0.992</v>
      </c>
      <c r="N876" s="273">
        <f t="shared" si="97"/>
        <v>68.92</v>
      </c>
      <c r="O876" s="273">
        <f t="shared" si="98"/>
        <v>74.10514284</v>
      </c>
      <c r="P876" s="273">
        <f t="shared" si="99"/>
        <v>80.84457143</v>
      </c>
      <c r="Q876" s="273">
        <f t="shared" si="100"/>
        <v>83.60628571</v>
      </c>
      <c r="R876" s="273">
        <f t="shared" si="101"/>
        <v>86.73714286</v>
      </c>
    </row>
    <row r="877" ht="14.25" hidden="1" customHeight="1">
      <c r="L877" s="251"/>
      <c r="M877" s="272">
        <v>0.993</v>
      </c>
      <c r="N877" s="273">
        <f t="shared" si="97"/>
        <v>68.93</v>
      </c>
      <c r="O877" s="273">
        <f t="shared" si="98"/>
        <v>74.11342855</v>
      </c>
      <c r="P877" s="273">
        <f t="shared" si="99"/>
        <v>80.84971429</v>
      </c>
      <c r="Q877" s="273">
        <f t="shared" si="100"/>
        <v>83.61085714</v>
      </c>
      <c r="R877" s="273">
        <f t="shared" si="101"/>
        <v>86.74142857</v>
      </c>
    </row>
    <row r="878" ht="14.25" hidden="1" customHeight="1">
      <c r="L878" s="251"/>
      <c r="M878" s="272">
        <v>0.994</v>
      </c>
      <c r="N878" s="273">
        <f t="shared" si="97"/>
        <v>68.94</v>
      </c>
      <c r="O878" s="273">
        <f t="shared" si="98"/>
        <v>74.12171426</v>
      </c>
      <c r="P878" s="273">
        <f t="shared" si="99"/>
        <v>80.85485714</v>
      </c>
      <c r="Q878" s="273">
        <f t="shared" si="100"/>
        <v>83.61542857</v>
      </c>
      <c r="R878" s="273">
        <f t="shared" si="101"/>
        <v>86.74571429</v>
      </c>
    </row>
    <row r="879" ht="14.25" hidden="1" customHeight="1">
      <c r="L879" s="251"/>
      <c r="M879" s="272">
        <v>0.995</v>
      </c>
      <c r="N879" s="273">
        <f t="shared" si="97"/>
        <v>68.95</v>
      </c>
      <c r="O879" s="273">
        <f t="shared" si="98"/>
        <v>74.12999998</v>
      </c>
      <c r="P879" s="273">
        <f t="shared" si="99"/>
        <v>80.86</v>
      </c>
      <c r="Q879" s="273">
        <f t="shared" si="100"/>
        <v>83.62</v>
      </c>
      <c r="R879" s="273">
        <f t="shared" si="101"/>
        <v>86.75</v>
      </c>
    </row>
    <row r="880" ht="14.25" hidden="1" customHeight="1">
      <c r="L880" s="251"/>
      <c r="M880" s="272">
        <v>0.996</v>
      </c>
      <c r="N880" s="273">
        <f t="shared" si="97"/>
        <v>68.96</v>
      </c>
      <c r="O880" s="273">
        <f t="shared" si="98"/>
        <v>74.13828569</v>
      </c>
      <c r="P880" s="273">
        <f t="shared" si="99"/>
        <v>80.86514286</v>
      </c>
      <c r="Q880" s="273">
        <f t="shared" si="100"/>
        <v>83.62457143</v>
      </c>
      <c r="R880" s="273">
        <f t="shared" si="101"/>
        <v>86.75428571</v>
      </c>
    </row>
    <row r="881" ht="14.25" hidden="1" customHeight="1">
      <c r="L881" s="251"/>
      <c r="M881" s="272">
        <v>0.997</v>
      </c>
      <c r="N881" s="273">
        <f t="shared" si="97"/>
        <v>68.97</v>
      </c>
      <c r="O881" s="273">
        <f t="shared" si="98"/>
        <v>74.14657141</v>
      </c>
      <c r="P881" s="273">
        <f t="shared" si="99"/>
        <v>80.87028571</v>
      </c>
      <c r="Q881" s="273">
        <f t="shared" si="100"/>
        <v>83.62914286</v>
      </c>
      <c r="R881" s="273">
        <f t="shared" si="101"/>
        <v>86.75857143</v>
      </c>
    </row>
    <row r="882" ht="14.25" hidden="1" customHeight="1">
      <c r="L882" s="251"/>
      <c r="M882" s="272">
        <v>0.998</v>
      </c>
      <c r="N882" s="273">
        <f t="shared" si="97"/>
        <v>68.98</v>
      </c>
      <c r="O882" s="273">
        <f t="shared" si="98"/>
        <v>74.15485712</v>
      </c>
      <c r="P882" s="273">
        <f t="shared" si="99"/>
        <v>80.87542857</v>
      </c>
      <c r="Q882" s="273">
        <f t="shared" si="100"/>
        <v>83.63371429</v>
      </c>
      <c r="R882" s="273">
        <f t="shared" si="101"/>
        <v>86.76285714</v>
      </c>
    </row>
    <row r="883" ht="14.25" hidden="1" customHeight="1">
      <c r="L883" s="251"/>
      <c r="M883" s="272">
        <v>0.999</v>
      </c>
      <c r="N883" s="273">
        <f t="shared" si="97"/>
        <v>68.99</v>
      </c>
      <c r="O883" s="273">
        <f t="shared" si="98"/>
        <v>74.16314284</v>
      </c>
      <c r="P883" s="273">
        <f t="shared" si="99"/>
        <v>80.88057143</v>
      </c>
      <c r="Q883" s="273">
        <f t="shared" si="100"/>
        <v>83.63828571</v>
      </c>
      <c r="R883" s="273">
        <f t="shared" si="101"/>
        <v>86.76714286</v>
      </c>
    </row>
    <row r="884" ht="14.25" hidden="1" customHeight="1">
      <c r="L884" s="251"/>
      <c r="M884" s="272">
        <v>1.0</v>
      </c>
      <c r="N884" s="273">
        <f t="shared" si="97"/>
        <v>69</v>
      </c>
      <c r="O884" s="273">
        <f t="shared" si="98"/>
        <v>74.17142855</v>
      </c>
      <c r="P884" s="273">
        <f t="shared" si="99"/>
        <v>80.88571429</v>
      </c>
      <c r="Q884" s="273">
        <f t="shared" si="100"/>
        <v>83.64285714</v>
      </c>
      <c r="R884" s="273">
        <f t="shared" si="101"/>
        <v>86.77142857</v>
      </c>
    </row>
    <row r="885" ht="14.25" hidden="1" customHeight="1">
      <c r="L885" s="251"/>
      <c r="M885" s="272">
        <v>1.001</v>
      </c>
      <c r="N885" s="273">
        <f t="shared" si="97"/>
        <v>69.01</v>
      </c>
      <c r="O885" s="273">
        <f t="shared" si="98"/>
        <v>74.17971426</v>
      </c>
      <c r="P885" s="273">
        <f t="shared" si="99"/>
        <v>80.89085714</v>
      </c>
      <c r="Q885" s="273">
        <f t="shared" si="100"/>
        <v>83.64742857</v>
      </c>
      <c r="R885" s="273">
        <f t="shared" si="101"/>
        <v>86.77571429</v>
      </c>
    </row>
    <row r="886" ht="14.25" hidden="1" customHeight="1">
      <c r="L886" s="251"/>
      <c r="M886" s="272">
        <v>1.002</v>
      </c>
      <c r="N886" s="273">
        <f t="shared" si="97"/>
        <v>69.02</v>
      </c>
      <c r="O886" s="273">
        <f t="shared" si="98"/>
        <v>74.18799998</v>
      </c>
      <c r="P886" s="273">
        <f t="shared" si="99"/>
        <v>80.896</v>
      </c>
      <c r="Q886" s="273">
        <f t="shared" si="100"/>
        <v>83.652</v>
      </c>
      <c r="R886" s="273">
        <f t="shared" si="101"/>
        <v>86.78</v>
      </c>
    </row>
    <row r="887" ht="14.25" hidden="1" customHeight="1">
      <c r="L887" s="251"/>
      <c r="M887" s="272">
        <v>1.003</v>
      </c>
      <c r="N887" s="273">
        <f t="shared" si="97"/>
        <v>69.03</v>
      </c>
      <c r="O887" s="273">
        <f t="shared" si="98"/>
        <v>74.19628569</v>
      </c>
      <c r="P887" s="273">
        <f t="shared" si="99"/>
        <v>80.90114286</v>
      </c>
      <c r="Q887" s="273">
        <f t="shared" si="100"/>
        <v>83.65657143</v>
      </c>
      <c r="R887" s="273">
        <f t="shared" si="101"/>
        <v>86.78428571</v>
      </c>
    </row>
    <row r="888" ht="14.25" hidden="1" customHeight="1">
      <c r="L888" s="251"/>
      <c r="M888" s="272">
        <v>1.004</v>
      </c>
      <c r="N888" s="273">
        <f t="shared" si="97"/>
        <v>69.04</v>
      </c>
      <c r="O888" s="273">
        <f t="shared" si="98"/>
        <v>74.20457141</v>
      </c>
      <c r="P888" s="273">
        <f t="shared" si="99"/>
        <v>80.90628571</v>
      </c>
      <c r="Q888" s="273">
        <f t="shared" si="100"/>
        <v>83.66114286</v>
      </c>
      <c r="R888" s="273">
        <f t="shared" si="101"/>
        <v>86.78857143</v>
      </c>
    </row>
    <row r="889" ht="14.25" hidden="1" customHeight="1">
      <c r="L889" s="251"/>
      <c r="M889" s="272">
        <v>1.005</v>
      </c>
      <c r="N889" s="273">
        <f t="shared" si="97"/>
        <v>69.05</v>
      </c>
      <c r="O889" s="273">
        <f t="shared" si="98"/>
        <v>74.21285712</v>
      </c>
      <c r="P889" s="273">
        <f t="shared" si="99"/>
        <v>80.91142857</v>
      </c>
      <c r="Q889" s="273">
        <f t="shared" si="100"/>
        <v>83.66571429</v>
      </c>
      <c r="R889" s="273">
        <f t="shared" si="101"/>
        <v>86.79285714</v>
      </c>
    </row>
    <row r="890" ht="14.25" hidden="1" customHeight="1">
      <c r="L890" s="251"/>
      <c r="M890" s="272">
        <v>1.006</v>
      </c>
      <c r="N890" s="273">
        <f t="shared" si="97"/>
        <v>69.06</v>
      </c>
      <c r="O890" s="273">
        <f t="shared" si="98"/>
        <v>74.22114284</v>
      </c>
      <c r="P890" s="273">
        <f t="shared" si="99"/>
        <v>80.91657143</v>
      </c>
      <c r="Q890" s="273">
        <f t="shared" si="100"/>
        <v>83.67028571</v>
      </c>
      <c r="R890" s="273">
        <f t="shared" si="101"/>
        <v>86.79714286</v>
      </c>
    </row>
    <row r="891" ht="14.25" hidden="1" customHeight="1">
      <c r="L891" s="251"/>
      <c r="M891" s="272">
        <v>1.007</v>
      </c>
      <c r="N891" s="273">
        <f t="shared" si="97"/>
        <v>69.07</v>
      </c>
      <c r="O891" s="273">
        <f t="shared" si="98"/>
        <v>74.22942855</v>
      </c>
      <c r="P891" s="273">
        <f t="shared" si="99"/>
        <v>80.92171429</v>
      </c>
      <c r="Q891" s="273">
        <f t="shared" si="100"/>
        <v>83.67485714</v>
      </c>
      <c r="R891" s="273">
        <f t="shared" si="101"/>
        <v>86.80142857</v>
      </c>
    </row>
    <row r="892" ht="14.25" hidden="1" customHeight="1">
      <c r="L892" s="251"/>
      <c r="M892" s="272">
        <v>1.008</v>
      </c>
      <c r="N892" s="273">
        <f t="shared" si="97"/>
        <v>69.08</v>
      </c>
      <c r="O892" s="273">
        <f t="shared" si="98"/>
        <v>74.23771426</v>
      </c>
      <c r="P892" s="273">
        <f t="shared" si="99"/>
        <v>80.92685714</v>
      </c>
      <c r="Q892" s="273">
        <f t="shared" si="100"/>
        <v>83.67942857</v>
      </c>
      <c r="R892" s="273">
        <f t="shared" si="101"/>
        <v>86.80571429</v>
      </c>
    </row>
    <row r="893" ht="14.25" hidden="1" customHeight="1">
      <c r="L893" s="251"/>
      <c r="M893" s="272">
        <v>1.009</v>
      </c>
      <c r="N893" s="273">
        <f t="shared" si="97"/>
        <v>69.09</v>
      </c>
      <c r="O893" s="273">
        <f t="shared" si="98"/>
        <v>74.24599998</v>
      </c>
      <c r="P893" s="273">
        <f t="shared" si="99"/>
        <v>80.932</v>
      </c>
      <c r="Q893" s="273">
        <f t="shared" si="100"/>
        <v>83.684</v>
      </c>
      <c r="R893" s="273">
        <f t="shared" si="101"/>
        <v>86.81</v>
      </c>
    </row>
    <row r="894" ht="14.25" hidden="1" customHeight="1">
      <c r="L894" s="251"/>
      <c r="M894" s="272">
        <v>1.01</v>
      </c>
      <c r="N894" s="273">
        <f t="shared" si="97"/>
        <v>69.1</v>
      </c>
      <c r="O894" s="273">
        <f t="shared" si="98"/>
        <v>74.25428569</v>
      </c>
      <c r="P894" s="273">
        <f t="shared" si="99"/>
        <v>80.93714286</v>
      </c>
      <c r="Q894" s="273">
        <f t="shared" si="100"/>
        <v>83.68857143</v>
      </c>
      <c r="R894" s="273">
        <f t="shared" si="101"/>
        <v>86.81428571</v>
      </c>
    </row>
    <row r="895" ht="14.25" hidden="1" customHeight="1">
      <c r="L895" s="251"/>
      <c r="M895" s="272">
        <v>1.011</v>
      </c>
      <c r="N895" s="273">
        <f t="shared" si="97"/>
        <v>69.11</v>
      </c>
      <c r="O895" s="273">
        <f t="shared" si="98"/>
        <v>74.26257141</v>
      </c>
      <c r="P895" s="273">
        <f t="shared" si="99"/>
        <v>80.94228571</v>
      </c>
      <c r="Q895" s="273">
        <f t="shared" si="100"/>
        <v>83.69314286</v>
      </c>
      <c r="R895" s="273">
        <f t="shared" si="101"/>
        <v>86.81857143</v>
      </c>
    </row>
    <row r="896" ht="14.25" hidden="1" customHeight="1">
      <c r="L896" s="251"/>
      <c r="M896" s="272">
        <v>1.012</v>
      </c>
      <c r="N896" s="273">
        <f t="shared" si="97"/>
        <v>69.12</v>
      </c>
      <c r="O896" s="273">
        <f t="shared" si="98"/>
        <v>74.27085712</v>
      </c>
      <c r="P896" s="273">
        <f t="shared" si="99"/>
        <v>80.94742857</v>
      </c>
      <c r="Q896" s="273">
        <f t="shared" si="100"/>
        <v>83.69771429</v>
      </c>
      <c r="R896" s="273">
        <f t="shared" si="101"/>
        <v>86.82285714</v>
      </c>
    </row>
    <row r="897" ht="14.25" hidden="1" customHeight="1">
      <c r="L897" s="251"/>
      <c r="M897" s="272">
        <v>1.013</v>
      </c>
      <c r="N897" s="273">
        <f t="shared" si="97"/>
        <v>69.13</v>
      </c>
      <c r="O897" s="273">
        <f t="shared" si="98"/>
        <v>74.27914283</v>
      </c>
      <c r="P897" s="273">
        <f t="shared" si="99"/>
        <v>80.95257143</v>
      </c>
      <c r="Q897" s="273">
        <f t="shared" si="100"/>
        <v>83.70228571</v>
      </c>
      <c r="R897" s="273">
        <f t="shared" si="101"/>
        <v>86.82714286</v>
      </c>
    </row>
    <row r="898" ht="14.25" hidden="1" customHeight="1">
      <c r="L898" s="251"/>
      <c r="M898" s="272">
        <v>1.014</v>
      </c>
      <c r="N898" s="273">
        <f t="shared" si="97"/>
        <v>69.14</v>
      </c>
      <c r="O898" s="273">
        <f t="shared" si="98"/>
        <v>74.28742855</v>
      </c>
      <c r="P898" s="273">
        <f t="shared" si="99"/>
        <v>80.95771429</v>
      </c>
      <c r="Q898" s="273">
        <f t="shared" si="100"/>
        <v>83.70685714</v>
      </c>
      <c r="R898" s="273">
        <f t="shared" si="101"/>
        <v>86.83142857</v>
      </c>
    </row>
    <row r="899" ht="14.25" hidden="1" customHeight="1">
      <c r="L899" s="251"/>
      <c r="M899" s="272">
        <v>1.015</v>
      </c>
      <c r="N899" s="273">
        <f t="shared" si="97"/>
        <v>69.15</v>
      </c>
      <c r="O899" s="273">
        <f t="shared" si="98"/>
        <v>74.29571426</v>
      </c>
      <c r="P899" s="273">
        <f t="shared" si="99"/>
        <v>80.96285714</v>
      </c>
      <c r="Q899" s="273">
        <f t="shared" si="100"/>
        <v>83.71142857</v>
      </c>
      <c r="R899" s="273">
        <f t="shared" si="101"/>
        <v>86.83571429</v>
      </c>
    </row>
    <row r="900" ht="14.25" hidden="1" customHeight="1">
      <c r="L900" s="251"/>
      <c r="M900" s="272">
        <v>1.016</v>
      </c>
      <c r="N900" s="273">
        <f t="shared" si="97"/>
        <v>69.16</v>
      </c>
      <c r="O900" s="273">
        <f t="shared" si="98"/>
        <v>74.30399998</v>
      </c>
      <c r="P900" s="273">
        <f t="shared" si="99"/>
        <v>80.968</v>
      </c>
      <c r="Q900" s="273">
        <f t="shared" si="100"/>
        <v>83.716</v>
      </c>
      <c r="R900" s="273">
        <f t="shared" si="101"/>
        <v>86.84</v>
      </c>
    </row>
    <row r="901" ht="14.25" hidden="1" customHeight="1">
      <c r="L901" s="251"/>
      <c r="M901" s="272">
        <v>1.017</v>
      </c>
      <c r="N901" s="273">
        <f t="shared" si="97"/>
        <v>69.17</v>
      </c>
      <c r="O901" s="273">
        <f t="shared" si="98"/>
        <v>74.31228569</v>
      </c>
      <c r="P901" s="273">
        <f t="shared" si="99"/>
        <v>80.97314286</v>
      </c>
      <c r="Q901" s="273">
        <f t="shared" si="100"/>
        <v>83.72057143</v>
      </c>
      <c r="R901" s="273">
        <f t="shared" si="101"/>
        <v>86.84428571</v>
      </c>
    </row>
    <row r="902" ht="14.25" hidden="1" customHeight="1">
      <c r="L902" s="251"/>
      <c r="M902" s="272">
        <v>1.018</v>
      </c>
      <c r="N902" s="273">
        <f t="shared" si="97"/>
        <v>69.18</v>
      </c>
      <c r="O902" s="273">
        <f t="shared" si="98"/>
        <v>74.32057141</v>
      </c>
      <c r="P902" s="273">
        <f t="shared" si="99"/>
        <v>80.97828571</v>
      </c>
      <c r="Q902" s="273">
        <f t="shared" si="100"/>
        <v>83.72514286</v>
      </c>
      <c r="R902" s="273">
        <f t="shared" si="101"/>
        <v>86.84857143</v>
      </c>
    </row>
    <row r="903" ht="14.25" hidden="1" customHeight="1">
      <c r="L903" s="251"/>
      <c r="M903" s="272">
        <v>1.019</v>
      </c>
      <c r="N903" s="273">
        <f t="shared" si="97"/>
        <v>69.19</v>
      </c>
      <c r="O903" s="273">
        <f t="shared" si="98"/>
        <v>74.32885712</v>
      </c>
      <c r="P903" s="273">
        <f t="shared" si="99"/>
        <v>80.98342857</v>
      </c>
      <c r="Q903" s="273">
        <f t="shared" si="100"/>
        <v>83.72971429</v>
      </c>
      <c r="R903" s="273">
        <f t="shared" si="101"/>
        <v>86.85285714</v>
      </c>
    </row>
    <row r="904" ht="14.25" hidden="1" customHeight="1">
      <c r="L904" s="251"/>
      <c r="M904" s="272">
        <v>1.02</v>
      </c>
      <c r="N904" s="273">
        <f t="shared" si="97"/>
        <v>69.2</v>
      </c>
      <c r="O904" s="273">
        <f t="shared" si="98"/>
        <v>74.33714283</v>
      </c>
      <c r="P904" s="273">
        <f t="shared" si="99"/>
        <v>80.98857143</v>
      </c>
      <c r="Q904" s="273">
        <f t="shared" si="100"/>
        <v>83.73428571</v>
      </c>
      <c r="R904" s="273">
        <f t="shared" si="101"/>
        <v>86.85714286</v>
      </c>
    </row>
    <row r="905" ht="14.25" hidden="1" customHeight="1">
      <c r="L905" s="251"/>
      <c r="M905" s="272">
        <v>1.021</v>
      </c>
      <c r="N905" s="273">
        <f t="shared" si="97"/>
        <v>69.21</v>
      </c>
      <c r="O905" s="273">
        <f t="shared" si="98"/>
        <v>74.34542855</v>
      </c>
      <c r="P905" s="273">
        <f t="shared" si="99"/>
        <v>80.99371429</v>
      </c>
      <c r="Q905" s="273">
        <f t="shared" si="100"/>
        <v>83.73885714</v>
      </c>
      <c r="R905" s="273">
        <f t="shared" si="101"/>
        <v>86.86142857</v>
      </c>
    </row>
    <row r="906" ht="14.25" hidden="1" customHeight="1">
      <c r="L906" s="251"/>
      <c r="M906" s="272">
        <v>1.022</v>
      </c>
      <c r="N906" s="273">
        <f t="shared" si="97"/>
        <v>69.22</v>
      </c>
      <c r="O906" s="273">
        <f t="shared" si="98"/>
        <v>74.35371426</v>
      </c>
      <c r="P906" s="273">
        <f t="shared" si="99"/>
        <v>80.99885714</v>
      </c>
      <c r="Q906" s="273">
        <f t="shared" si="100"/>
        <v>83.74342857</v>
      </c>
      <c r="R906" s="273">
        <f t="shared" si="101"/>
        <v>86.86571429</v>
      </c>
    </row>
    <row r="907" ht="14.25" hidden="1" customHeight="1">
      <c r="L907" s="251"/>
      <c r="M907" s="272">
        <v>1.023</v>
      </c>
      <c r="N907" s="273">
        <f t="shared" si="97"/>
        <v>69.23</v>
      </c>
      <c r="O907" s="273">
        <f t="shared" si="98"/>
        <v>74.36199998</v>
      </c>
      <c r="P907" s="273">
        <f t="shared" si="99"/>
        <v>81.004</v>
      </c>
      <c r="Q907" s="273">
        <f t="shared" si="100"/>
        <v>83.748</v>
      </c>
      <c r="R907" s="273">
        <f t="shared" si="101"/>
        <v>86.87</v>
      </c>
    </row>
    <row r="908" ht="14.25" hidden="1" customHeight="1">
      <c r="L908" s="251"/>
      <c r="M908" s="272">
        <v>1.024</v>
      </c>
      <c r="N908" s="273">
        <f t="shared" si="97"/>
        <v>69.24</v>
      </c>
      <c r="O908" s="273">
        <f t="shared" si="98"/>
        <v>74.37028569</v>
      </c>
      <c r="P908" s="273">
        <f t="shared" si="99"/>
        <v>81.00914286</v>
      </c>
      <c r="Q908" s="273">
        <f t="shared" si="100"/>
        <v>83.75257143</v>
      </c>
      <c r="R908" s="273">
        <f t="shared" si="101"/>
        <v>86.87428571</v>
      </c>
    </row>
    <row r="909" ht="14.25" hidden="1" customHeight="1">
      <c r="L909" s="251"/>
      <c r="M909" s="272">
        <v>1.025</v>
      </c>
      <c r="N909" s="273">
        <f t="shared" si="97"/>
        <v>69.25</v>
      </c>
      <c r="O909" s="273">
        <f t="shared" si="98"/>
        <v>74.3785714</v>
      </c>
      <c r="P909" s="273">
        <f t="shared" si="99"/>
        <v>81.01428571</v>
      </c>
      <c r="Q909" s="273">
        <f t="shared" si="100"/>
        <v>83.75714286</v>
      </c>
      <c r="R909" s="273">
        <f t="shared" si="101"/>
        <v>86.87857143</v>
      </c>
    </row>
    <row r="910" ht="14.25" hidden="1" customHeight="1">
      <c r="L910" s="251"/>
      <c r="M910" s="272">
        <v>1.026</v>
      </c>
      <c r="N910" s="273">
        <f t="shared" si="97"/>
        <v>69.26</v>
      </c>
      <c r="O910" s="273">
        <f t="shared" si="98"/>
        <v>74.38685712</v>
      </c>
      <c r="P910" s="273">
        <f t="shared" si="99"/>
        <v>81.01942857</v>
      </c>
      <c r="Q910" s="273">
        <f t="shared" si="100"/>
        <v>83.76171429</v>
      </c>
      <c r="R910" s="273">
        <f t="shared" si="101"/>
        <v>86.88285714</v>
      </c>
    </row>
    <row r="911" ht="14.25" hidden="1" customHeight="1">
      <c r="L911" s="251"/>
      <c r="M911" s="272">
        <v>1.027</v>
      </c>
      <c r="N911" s="273">
        <f t="shared" si="97"/>
        <v>69.27</v>
      </c>
      <c r="O911" s="273">
        <f t="shared" si="98"/>
        <v>74.39514283</v>
      </c>
      <c r="P911" s="273">
        <f t="shared" si="99"/>
        <v>81.02457143</v>
      </c>
      <c r="Q911" s="273">
        <f t="shared" si="100"/>
        <v>83.76628571</v>
      </c>
      <c r="R911" s="273">
        <f t="shared" si="101"/>
        <v>86.88714286</v>
      </c>
    </row>
    <row r="912" ht="14.25" hidden="1" customHeight="1">
      <c r="L912" s="251"/>
      <c r="M912" s="272">
        <v>1.028</v>
      </c>
      <c r="N912" s="273">
        <f t="shared" si="97"/>
        <v>69.28</v>
      </c>
      <c r="O912" s="273">
        <f t="shared" si="98"/>
        <v>74.40342855</v>
      </c>
      <c r="P912" s="273">
        <f t="shared" si="99"/>
        <v>81.02971429</v>
      </c>
      <c r="Q912" s="273">
        <f t="shared" si="100"/>
        <v>83.77085714</v>
      </c>
      <c r="R912" s="273">
        <f t="shared" si="101"/>
        <v>86.89142857</v>
      </c>
    </row>
    <row r="913" ht="14.25" hidden="1" customHeight="1">
      <c r="L913" s="251"/>
      <c r="M913" s="272">
        <v>1.029</v>
      </c>
      <c r="N913" s="273">
        <f t="shared" si="97"/>
        <v>69.29</v>
      </c>
      <c r="O913" s="273">
        <f t="shared" si="98"/>
        <v>74.41171426</v>
      </c>
      <c r="P913" s="273">
        <f t="shared" si="99"/>
        <v>81.03485714</v>
      </c>
      <c r="Q913" s="273">
        <f t="shared" si="100"/>
        <v>83.77542857</v>
      </c>
      <c r="R913" s="273">
        <f t="shared" si="101"/>
        <v>86.89571429</v>
      </c>
    </row>
    <row r="914" ht="14.25" hidden="1" customHeight="1">
      <c r="L914" s="251"/>
      <c r="M914" s="272">
        <v>1.03</v>
      </c>
      <c r="N914" s="273">
        <f t="shared" si="97"/>
        <v>69.3</v>
      </c>
      <c r="O914" s="273">
        <f t="shared" si="98"/>
        <v>74.41999998</v>
      </c>
      <c r="P914" s="273">
        <f t="shared" si="99"/>
        <v>81.04</v>
      </c>
      <c r="Q914" s="273">
        <f t="shared" si="100"/>
        <v>83.78</v>
      </c>
      <c r="R914" s="273">
        <f t="shared" si="101"/>
        <v>86.9</v>
      </c>
    </row>
    <row r="915" ht="14.25" hidden="1" customHeight="1">
      <c r="L915" s="251"/>
      <c r="M915" s="272">
        <v>1.031</v>
      </c>
      <c r="N915" s="273">
        <f t="shared" si="97"/>
        <v>69.31</v>
      </c>
      <c r="O915" s="273">
        <f t="shared" si="98"/>
        <v>74.42828569</v>
      </c>
      <c r="P915" s="273">
        <f t="shared" si="99"/>
        <v>81.04514286</v>
      </c>
      <c r="Q915" s="273">
        <f t="shared" si="100"/>
        <v>83.78457143</v>
      </c>
      <c r="R915" s="273">
        <f t="shared" si="101"/>
        <v>86.90428571</v>
      </c>
    </row>
    <row r="916" ht="14.25" hidden="1" customHeight="1">
      <c r="L916" s="251"/>
      <c r="M916" s="272">
        <v>1.032</v>
      </c>
      <c r="N916" s="273">
        <f t="shared" si="97"/>
        <v>69.32</v>
      </c>
      <c r="O916" s="273">
        <f t="shared" si="98"/>
        <v>74.4365714</v>
      </c>
      <c r="P916" s="273">
        <f t="shared" si="99"/>
        <v>81.05028571</v>
      </c>
      <c r="Q916" s="273">
        <f t="shared" si="100"/>
        <v>83.78914286</v>
      </c>
      <c r="R916" s="273">
        <f t="shared" si="101"/>
        <v>86.90857143</v>
      </c>
    </row>
    <row r="917" ht="14.25" hidden="1" customHeight="1">
      <c r="L917" s="251"/>
      <c r="M917" s="272">
        <v>1.033</v>
      </c>
      <c r="N917" s="273">
        <f t="shared" si="97"/>
        <v>69.33</v>
      </c>
      <c r="O917" s="273">
        <f t="shared" si="98"/>
        <v>74.44485712</v>
      </c>
      <c r="P917" s="273">
        <f t="shared" si="99"/>
        <v>81.05542857</v>
      </c>
      <c r="Q917" s="273">
        <f t="shared" si="100"/>
        <v>83.79371429</v>
      </c>
      <c r="R917" s="273">
        <f t="shared" si="101"/>
        <v>86.91285714</v>
      </c>
    </row>
    <row r="918" ht="14.25" hidden="1" customHeight="1">
      <c r="L918" s="251"/>
      <c r="M918" s="272">
        <v>1.034</v>
      </c>
      <c r="N918" s="273">
        <f t="shared" si="97"/>
        <v>69.34</v>
      </c>
      <c r="O918" s="273">
        <f t="shared" si="98"/>
        <v>74.45314283</v>
      </c>
      <c r="P918" s="273">
        <f t="shared" si="99"/>
        <v>81.06057143</v>
      </c>
      <c r="Q918" s="273">
        <f t="shared" si="100"/>
        <v>83.79828571</v>
      </c>
      <c r="R918" s="273">
        <f t="shared" si="101"/>
        <v>86.91714286</v>
      </c>
    </row>
    <row r="919" ht="14.25" hidden="1" customHeight="1">
      <c r="L919" s="251"/>
      <c r="M919" s="272">
        <v>1.035</v>
      </c>
      <c r="N919" s="273">
        <f t="shared" si="97"/>
        <v>69.35</v>
      </c>
      <c r="O919" s="273">
        <f t="shared" si="98"/>
        <v>74.46142855</v>
      </c>
      <c r="P919" s="273">
        <f t="shared" si="99"/>
        <v>81.06571429</v>
      </c>
      <c r="Q919" s="273">
        <f t="shared" si="100"/>
        <v>83.80285714</v>
      </c>
      <c r="R919" s="273">
        <f t="shared" si="101"/>
        <v>86.92142857</v>
      </c>
    </row>
    <row r="920" ht="14.25" hidden="1" customHeight="1">
      <c r="L920" s="251"/>
      <c r="M920" s="272">
        <v>1.036</v>
      </c>
      <c r="N920" s="273">
        <f t="shared" si="97"/>
        <v>69.36</v>
      </c>
      <c r="O920" s="273">
        <f t="shared" si="98"/>
        <v>74.46971426</v>
      </c>
      <c r="P920" s="273">
        <f t="shared" si="99"/>
        <v>81.07085714</v>
      </c>
      <c r="Q920" s="273">
        <f t="shared" si="100"/>
        <v>83.80742857</v>
      </c>
      <c r="R920" s="273">
        <f t="shared" si="101"/>
        <v>86.92571429</v>
      </c>
    </row>
    <row r="921" ht="14.25" hidden="1" customHeight="1">
      <c r="L921" s="251"/>
      <c r="M921" s="272">
        <v>1.037</v>
      </c>
      <c r="N921" s="273">
        <f t="shared" si="97"/>
        <v>69.37</v>
      </c>
      <c r="O921" s="273">
        <f t="shared" si="98"/>
        <v>74.47799998</v>
      </c>
      <c r="P921" s="273">
        <f t="shared" si="99"/>
        <v>81.076</v>
      </c>
      <c r="Q921" s="273">
        <f t="shared" si="100"/>
        <v>83.812</v>
      </c>
      <c r="R921" s="273">
        <f t="shared" si="101"/>
        <v>86.93</v>
      </c>
    </row>
    <row r="922" ht="14.25" hidden="1" customHeight="1">
      <c r="L922" s="251"/>
      <c r="M922" s="272">
        <v>1.038</v>
      </c>
      <c r="N922" s="273">
        <f t="shared" si="97"/>
        <v>69.38</v>
      </c>
      <c r="O922" s="273">
        <f t="shared" si="98"/>
        <v>74.48628569</v>
      </c>
      <c r="P922" s="273">
        <f t="shared" si="99"/>
        <v>81.08114286</v>
      </c>
      <c r="Q922" s="273">
        <f t="shared" si="100"/>
        <v>83.81657143</v>
      </c>
      <c r="R922" s="273">
        <f t="shared" si="101"/>
        <v>86.93428571</v>
      </c>
    </row>
    <row r="923" ht="14.25" hidden="1" customHeight="1">
      <c r="L923" s="251"/>
      <c r="M923" s="272">
        <v>1.039</v>
      </c>
      <c r="N923" s="273">
        <f t="shared" si="97"/>
        <v>69.39</v>
      </c>
      <c r="O923" s="273">
        <f t="shared" si="98"/>
        <v>74.4945714</v>
      </c>
      <c r="P923" s="273">
        <f t="shared" si="99"/>
        <v>81.08628571</v>
      </c>
      <c r="Q923" s="273">
        <f t="shared" si="100"/>
        <v>83.82114286</v>
      </c>
      <c r="R923" s="273">
        <f t="shared" si="101"/>
        <v>86.93857143</v>
      </c>
    </row>
    <row r="924" ht="14.25" hidden="1" customHeight="1">
      <c r="L924" s="251"/>
      <c r="M924" s="272">
        <v>1.04</v>
      </c>
      <c r="N924" s="273">
        <f t="shared" si="97"/>
        <v>69.4</v>
      </c>
      <c r="O924" s="273">
        <f t="shared" si="98"/>
        <v>74.50285712</v>
      </c>
      <c r="P924" s="273">
        <f t="shared" si="99"/>
        <v>81.09142857</v>
      </c>
      <c r="Q924" s="273">
        <f t="shared" si="100"/>
        <v>83.82571429</v>
      </c>
      <c r="R924" s="273">
        <f t="shared" si="101"/>
        <v>86.94285714</v>
      </c>
    </row>
    <row r="925" ht="14.25" hidden="1" customHeight="1">
      <c r="L925" s="251"/>
      <c r="M925" s="272">
        <v>1.041</v>
      </c>
      <c r="N925" s="273">
        <f t="shared" si="97"/>
        <v>69.41</v>
      </c>
      <c r="O925" s="273">
        <f t="shared" si="98"/>
        <v>74.51114283</v>
      </c>
      <c r="P925" s="273">
        <f t="shared" si="99"/>
        <v>81.09657143</v>
      </c>
      <c r="Q925" s="273">
        <f t="shared" si="100"/>
        <v>83.83028571</v>
      </c>
      <c r="R925" s="273">
        <f t="shared" si="101"/>
        <v>86.94714286</v>
      </c>
    </row>
    <row r="926" ht="14.25" hidden="1" customHeight="1">
      <c r="L926" s="251"/>
      <c r="M926" s="272">
        <v>1.042</v>
      </c>
      <c r="N926" s="273">
        <f t="shared" si="97"/>
        <v>69.42</v>
      </c>
      <c r="O926" s="273">
        <f t="shared" si="98"/>
        <v>74.51942855</v>
      </c>
      <c r="P926" s="273">
        <f t="shared" si="99"/>
        <v>81.10171429</v>
      </c>
      <c r="Q926" s="273">
        <f t="shared" si="100"/>
        <v>83.83485714</v>
      </c>
      <c r="R926" s="273">
        <f t="shared" si="101"/>
        <v>86.95142857</v>
      </c>
    </row>
    <row r="927" ht="14.25" hidden="1" customHeight="1">
      <c r="L927" s="251"/>
      <c r="M927" s="272">
        <v>1.043</v>
      </c>
      <c r="N927" s="273">
        <f t="shared" si="97"/>
        <v>69.43</v>
      </c>
      <c r="O927" s="273">
        <f t="shared" si="98"/>
        <v>74.52771426</v>
      </c>
      <c r="P927" s="273">
        <f t="shared" si="99"/>
        <v>81.10685714</v>
      </c>
      <c r="Q927" s="273">
        <f t="shared" si="100"/>
        <v>83.83942857</v>
      </c>
      <c r="R927" s="273">
        <f t="shared" si="101"/>
        <v>86.95571429</v>
      </c>
    </row>
    <row r="928" ht="14.25" hidden="1" customHeight="1">
      <c r="L928" s="251"/>
      <c r="M928" s="272">
        <v>1.044</v>
      </c>
      <c r="N928" s="273">
        <f t="shared" si="97"/>
        <v>69.44</v>
      </c>
      <c r="O928" s="273">
        <f t="shared" si="98"/>
        <v>74.53599997</v>
      </c>
      <c r="P928" s="273">
        <f t="shared" si="99"/>
        <v>81.112</v>
      </c>
      <c r="Q928" s="273">
        <f t="shared" si="100"/>
        <v>83.844</v>
      </c>
      <c r="R928" s="273">
        <f t="shared" si="101"/>
        <v>86.96</v>
      </c>
    </row>
    <row r="929" ht="14.25" hidden="1" customHeight="1">
      <c r="L929" s="251"/>
      <c r="M929" s="272">
        <v>1.045</v>
      </c>
      <c r="N929" s="273">
        <f t="shared" si="97"/>
        <v>69.45</v>
      </c>
      <c r="O929" s="273">
        <f t="shared" si="98"/>
        <v>74.54428569</v>
      </c>
      <c r="P929" s="273">
        <f t="shared" si="99"/>
        <v>81.11714286</v>
      </c>
      <c r="Q929" s="273">
        <f t="shared" si="100"/>
        <v>83.84857143</v>
      </c>
      <c r="R929" s="273">
        <f t="shared" si="101"/>
        <v>86.96428571</v>
      </c>
    </row>
    <row r="930" ht="14.25" hidden="1" customHeight="1">
      <c r="L930" s="251"/>
      <c r="M930" s="272">
        <v>1.046</v>
      </c>
      <c r="N930" s="273">
        <f t="shared" si="97"/>
        <v>69.46</v>
      </c>
      <c r="O930" s="273">
        <f t="shared" si="98"/>
        <v>74.5525714</v>
      </c>
      <c r="P930" s="273">
        <f t="shared" si="99"/>
        <v>81.12228571</v>
      </c>
      <c r="Q930" s="273">
        <f t="shared" si="100"/>
        <v>83.85314286</v>
      </c>
      <c r="R930" s="273">
        <f t="shared" si="101"/>
        <v>86.96857143</v>
      </c>
    </row>
    <row r="931" ht="14.25" hidden="1" customHeight="1">
      <c r="L931" s="251"/>
      <c r="M931" s="272">
        <v>1.047</v>
      </c>
      <c r="N931" s="273">
        <f t="shared" si="97"/>
        <v>69.47</v>
      </c>
      <c r="O931" s="273">
        <f t="shared" si="98"/>
        <v>74.56085712</v>
      </c>
      <c r="P931" s="273">
        <f t="shared" si="99"/>
        <v>81.12742857</v>
      </c>
      <c r="Q931" s="273">
        <f t="shared" si="100"/>
        <v>83.85771429</v>
      </c>
      <c r="R931" s="273">
        <f t="shared" si="101"/>
        <v>86.97285714</v>
      </c>
    </row>
    <row r="932" ht="14.25" hidden="1" customHeight="1">
      <c r="L932" s="251"/>
      <c r="M932" s="272">
        <v>1.048</v>
      </c>
      <c r="N932" s="273">
        <f t="shared" si="97"/>
        <v>69.48</v>
      </c>
      <c r="O932" s="273">
        <f t="shared" si="98"/>
        <v>74.56914283</v>
      </c>
      <c r="P932" s="273">
        <f t="shared" si="99"/>
        <v>81.13257143</v>
      </c>
      <c r="Q932" s="273">
        <f t="shared" si="100"/>
        <v>83.86228571</v>
      </c>
      <c r="R932" s="273">
        <f t="shared" si="101"/>
        <v>86.97714286</v>
      </c>
    </row>
    <row r="933" ht="14.25" hidden="1" customHeight="1">
      <c r="L933" s="251"/>
      <c r="M933" s="272">
        <v>1.049</v>
      </c>
      <c r="N933" s="273">
        <f t="shared" si="97"/>
        <v>69.49</v>
      </c>
      <c r="O933" s="273">
        <f t="shared" si="98"/>
        <v>74.57742855</v>
      </c>
      <c r="P933" s="273">
        <f t="shared" si="99"/>
        <v>81.13771429</v>
      </c>
      <c r="Q933" s="273">
        <f t="shared" si="100"/>
        <v>83.86685714</v>
      </c>
      <c r="R933" s="273">
        <f t="shared" si="101"/>
        <v>86.98142857</v>
      </c>
    </row>
    <row r="934" ht="14.25" hidden="1" customHeight="1">
      <c r="L934" s="251"/>
      <c r="M934" s="272">
        <v>1.05</v>
      </c>
      <c r="N934" s="273">
        <f t="shared" si="97"/>
        <v>69.5</v>
      </c>
      <c r="O934" s="273">
        <f t="shared" si="98"/>
        <v>74.58571426</v>
      </c>
      <c r="P934" s="273">
        <f t="shared" si="99"/>
        <v>81.14285714</v>
      </c>
      <c r="Q934" s="273">
        <f t="shared" si="100"/>
        <v>83.87142857</v>
      </c>
      <c r="R934" s="273">
        <f t="shared" si="101"/>
        <v>86.98571429</v>
      </c>
    </row>
    <row r="935" ht="14.25" hidden="1" customHeight="1">
      <c r="L935" s="251"/>
      <c r="M935" s="272">
        <v>1.051</v>
      </c>
      <c r="N935" s="273">
        <f t="shared" si="97"/>
        <v>69.51</v>
      </c>
      <c r="O935" s="273">
        <f t="shared" si="98"/>
        <v>74.59399997</v>
      </c>
      <c r="P935" s="273">
        <f t="shared" si="99"/>
        <v>81.148</v>
      </c>
      <c r="Q935" s="273">
        <f t="shared" si="100"/>
        <v>83.876</v>
      </c>
      <c r="R935" s="273">
        <f t="shared" si="101"/>
        <v>86.99</v>
      </c>
    </row>
    <row r="936" ht="14.25" hidden="1" customHeight="1">
      <c r="L936" s="251"/>
      <c r="M936" s="272">
        <v>1.052</v>
      </c>
      <c r="N936" s="273">
        <f t="shared" si="97"/>
        <v>69.52</v>
      </c>
      <c r="O936" s="273">
        <f t="shared" si="98"/>
        <v>74.60228569</v>
      </c>
      <c r="P936" s="273">
        <f t="shared" si="99"/>
        <v>81.15314286</v>
      </c>
      <c r="Q936" s="273">
        <f t="shared" si="100"/>
        <v>83.88057143</v>
      </c>
      <c r="R936" s="273">
        <f t="shared" si="101"/>
        <v>86.99428571</v>
      </c>
    </row>
    <row r="937" ht="14.25" hidden="1" customHeight="1">
      <c r="L937" s="251"/>
      <c r="M937" s="272">
        <v>1.053</v>
      </c>
      <c r="N937" s="273">
        <f t="shared" si="97"/>
        <v>69.53</v>
      </c>
      <c r="O937" s="273">
        <f t="shared" si="98"/>
        <v>74.6105714</v>
      </c>
      <c r="P937" s="273">
        <f t="shared" si="99"/>
        <v>81.15828571</v>
      </c>
      <c r="Q937" s="273">
        <f t="shared" si="100"/>
        <v>83.88514286</v>
      </c>
      <c r="R937" s="273">
        <f t="shared" si="101"/>
        <v>86.99857143</v>
      </c>
    </row>
    <row r="938" ht="14.25" hidden="1" customHeight="1">
      <c r="L938" s="251"/>
      <c r="M938" s="272">
        <v>1.054</v>
      </c>
      <c r="N938" s="273">
        <f t="shared" si="97"/>
        <v>69.54</v>
      </c>
      <c r="O938" s="273">
        <f t="shared" si="98"/>
        <v>74.61885712</v>
      </c>
      <c r="P938" s="273">
        <f t="shared" si="99"/>
        <v>81.16342857</v>
      </c>
      <c r="Q938" s="273">
        <f t="shared" si="100"/>
        <v>83.88971429</v>
      </c>
      <c r="R938" s="273">
        <f t="shared" si="101"/>
        <v>87.00285714</v>
      </c>
    </row>
    <row r="939" ht="14.25" hidden="1" customHeight="1">
      <c r="L939" s="251"/>
      <c r="M939" s="272">
        <v>1.055</v>
      </c>
      <c r="N939" s="273">
        <f t="shared" si="97"/>
        <v>69.55</v>
      </c>
      <c r="O939" s="273">
        <f t="shared" si="98"/>
        <v>74.62714283</v>
      </c>
      <c r="P939" s="273">
        <f t="shared" si="99"/>
        <v>81.16857143</v>
      </c>
      <c r="Q939" s="273">
        <f t="shared" si="100"/>
        <v>83.89428571</v>
      </c>
      <c r="R939" s="273">
        <f t="shared" si="101"/>
        <v>87.00714286</v>
      </c>
    </row>
    <row r="940" ht="14.25" hidden="1" customHeight="1">
      <c r="L940" s="251"/>
      <c r="M940" s="272">
        <v>1.056</v>
      </c>
      <c r="N940" s="273">
        <f t="shared" si="97"/>
        <v>69.56</v>
      </c>
      <c r="O940" s="273">
        <f t="shared" si="98"/>
        <v>74.63542855</v>
      </c>
      <c r="P940" s="273">
        <f t="shared" si="99"/>
        <v>81.17371429</v>
      </c>
      <c r="Q940" s="273">
        <f t="shared" si="100"/>
        <v>83.89885714</v>
      </c>
      <c r="R940" s="273">
        <f t="shared" si="101"/>
        <v>87.01142857</v>
      </c>
    </row>
    <row r="941" ht="14.25" hidden="1" customHeight="1">
      <c r="L941" s="251"/>
      <c r="M941" s="272">
        <v>1.057</v>
      </c>
      <c r="N941" s="273">
        <f t="shared" si="97"/>
        <v>69.57</v>
      </c>
      <c r="O941" s="273">
        <f t="shared" si="98"/>
        <v>74.64371426</v>
      </c>
      <c r="P941" s="273">
        <f t="shared" si="99"/>
        <v>81.17885714</v>
      </c>
      <c r="Q941" s="273">
        <f t="shared" si="100"/>
        <v>83.90342857</v>
      </c>
      <c r="R941" s="273">
        <f t="shared" si="101"/>
        <v>87.01571429</v>
      </c>
    </row>
    <row r="942" ht="14.25" hidden="1" customHeight="1">
      <c r="L942" s="251"/>
      <c r="M942" s="272">
        <v>1.058</v>
      </c>
      <c r="N942" s="273">
        <f t="shared" si="97"/>
        <v>69.58</v>
      </c>
      <c r="O942" s="273">
        <f t="shared" si="98"/>
        <v>74.65199997</v>
      </c>
      <c r="P942" s="273">
        <f t="shared" si="99"/>
        <v>81.184</v>
      </c>
      <c r="Q942" s="273">
        <f t="shared" si="100"/>
        <v>83.908</v>
      </c>
      <c r="R942" s="273">
        <f t="shared" si="101"/>
        <v>87.02</v>
      </c>
    </row>
    <row r="943" ht="14.25" hidden="1" customHeight="1">
      <c r="L943" s="251"/>
      <c r="M943" s="272">
        <v>1.059</v>
      </c>
      <c r="N943" s="273">
        <f t="shared" si="97"/>
        <v>69.59</v>
      </c>
      <c r="O943" s="273">
        <f t="shared" si="98"/>
        <v>74.66028569</v>
      </c>
      <c r="P943" s="273">
        <f t="shared" si="99"/>
        <v>81.18914286</v>
      </c>
      <c r="Q943" s="273">
        <f t="shared" si="100"/>
        <v>83.91257143</v>
      </c>
      <c r="R943" s="273">
        <f t="shared" si="101"/>
        <v>87.02428571</v>
      </c>
    </row>
    <row r="944" ht="14.25" hidden="1" customHeight="1">
      <c r="L944" s="251"/>
      <c r="M944" s="272">
        <v>1.06</v>
      </c>
      <c r="N944" s="273">
        <f t="shared" si="97"/>
        <v>69.6</v>
      </c>
      <c r="O944" s="273">
        <f t="shared" si="98"/>
        <v>74.6685714</v>
      </c>
      <c r="P944" s="273">
        <f t="shared" si="99"/>
        <v>81.19428571</v>
      </c>
      <c r="Q944" s="273">
        <f t="shared" si="100"/>
        <v>83.91714286</v>
      </c>
      <c r="R944" s="273">
        <f t="shared" si="101"/>
        <v>87.02857143</v>
      </c>
    </row>
    <row r="945" ht="14.25" hidden="1" customHeight="1">
      <c r="L945" s="251"/>
      <c r="M945" s="272">
        <v>1.061</v>
      </c>
      <c r="N945" s="273">
        <f t="shared" si="97"/>
        <v>69.61</v>
      </c>
      <c r="O945" s="273">
        <f t="shared" si="98"/>
        <v>74.67685712</v>
      </c>
      <c r="P945" s="273">
        <f t="shared" si="99"/>
        <v>81.19942857</v>
      </c>
      <c r="Q945" s="273">
        <f t="shared" si="100"/>
        <v>83.92171429</v>
      </c>
      <c r="R945" s="273">
        <f t="shared" si="101"/>
        <v>87.03285714</v>
      </c>
    </row>
    <row r="946" ht="14.25" hidden="1" customHeight="1">
      <c r="L946" s="251"/>
      <c r="M946" s="272">
        <v>1.062</v>
      </c>
      <c r="N946" s="273">
        <f t="shared" si="97"/>
        <v>69.62</v>
      </c>
      <c r="O946" s="273">
        <f t="shared" si="98"/>
        <v>74.68514283</v>
      </c>
      <c r="P946" s="273">
        <f t="shared" si="99"/>
        <v>81.20457143</v>
      </c>
      <c r="Q946" s="273">
        <f t="shared" si="100"/>
        <v>83.92628571</v>
      </c>
      <c r="R946" s="273">
        <f t="shared" si="101"/>
        <v>87.03714286</v>
      </c>
    </row>
    <row r="947" ht="14.25" hidden="1" customHeight="1">
      <c r="L947" s="251"/>
      <c r="M947" s="272">
        <v>1.063</v>
      </c>
      <c r="N947" s="273">
        <f t="shared" si="97"/>
        <v>69.63</v>
      </c>
      <c r="O947" s="273">
        <f t="shared" si="98"/>
        <v>74.69342854</v>
      </c>
      <c r="P947" s="273">
        <f t="shared" si="99"/>
        <v>81.20971429</v>
      </c>
      <c r="Q947" s="273">
        <f t="shared" si="100"/>
        <v>83.93085714</v>
      </c>
      <c r="R947" s="273">
        <f t="shared" si="101"/>
        <v>87.04142857</v>
      </c>
    </row>
    <row r="948" ht="14.25" hidden="1" customHeight="1">
      <c r="L948" s="251"/>
      <c r="M948" s="272">
        <v>1.064</v>
      </c>
      <c r="N948" s="273">
        <f t="shared" si="97"/>
        <v>69.64</v>
      </c>
      <c r="O948" s="273">
        <f t="shared" si="98"/>
        <v>74.70171426</v>
      </c>
      <c r="P948" s="273">
        <f t="shared" si="99"/>
        <v>81.21485714</v>
      </c>
      <c r="Q948" s="273">
        <f t="shared" si="100"/>
        <v>83.93542857</v>
      </c>
      <c r="R948" s="273">
        <f t="shared" si="101"/>
        <v>87.04571429</v>
      </c>
    </row>
    <row r="949" ht="14.25" hidden="1" customHeight="1">
      <c r="L949" s="251"/>
      <c r="M949" s="272">
        <v>1.065</v>
      </c>
      <c r="N949" s="273">
        <f t="shared" si="97"/>
        <v>69.65</v>
      </c>
      <c r="O949" s="273">
        <f t="shared" si="98"/>
        <v>74.70999997</v>
      </c>
      <c r="P949" s="273">
        <f t="shared" si="99"/>
        <v>81.22</v>
      </c>
      <c r="Q949" s="273">
        <f t="shared" si="100"/>
        <v>83.94</v>
      </c>
      <c r="R949" s="273">
        <f t="shared" si="101"/>
        <v>87.05</v>
      </c>
    </row>
    <row r="950" ht="14.25" hidden="1" customHeight="1">
      <c r="L950" s="251"/>
      <c r="M950" s="272">
        <v>1.066</v>
      </c>
      <c r="N950" s="273">
        <f t="shared" si="97"/>
        <v>69.66</v>
      </c>
      <c r="O950" s="273">
        <f t="shared" si="98"/>
        <v>74.71828569</v>
      </c>
      <c r="P950" s="273">
        <f t="shared" si="99"/>
        <v>81.22514286</v>
      </c>
      <c r="Q950" s="273">
        <f t="shared" si="100"/>
        <v>83.94457143</v>
      </c>
      <c r="R950" s="273">
        <f t="shared" si="101"/>
        <v>87.05428571</v>
      </c>
    </row>
    <row r="951" ht="14.25" hidden="1" customHeight="1">
      <c r="L951" s="251"/>
      <c r="M951" s="272">
        <v>1.067</v>
      </c>
      <c r="N951" s="273">
        <f t="shared" si="97"/>
        <v>69.67</v>
      </c>
      <c r="O951" s="273">
        <f t="shared" si="98"/>
        <v>74.7265714</v>
      </c>
      <c r="P951" s="273">
        <f t="shared" si="99"/>
        <v>81.23028571</v>
      </c>
      <c r="Q951" s="273">
        <f t="shared" si="100"/>
        <v>83.94914286</v>
      </c>
      <c r="R951" s="273">
        <f t="shared" si="101"/>
        <v>87.05857143</v>
      </c>
    </row>
    <row r="952" ht="14.25" hidden="1" customHeight="1">
      <c r="L952" s="251"/>
      <c r="M952" s="272">
        <v>1.068</v>
      </c>
      <c r="N952" s="273">
        <f t="shared" si="97"/>
        <v>69.68</v>
      </c>
      <c r="O952" s="273">
        <f t="shared" si="98"/>
        <v>74.73485712</v>
      </c>
      <c r="P952" s="273">
        <f t="shared" si="99"/>
        <v>81.23542857</v>
      </c>
      <c r="Q952" s="273">
        <f t="shared" si="100"/>
        <v>83.95371429</v>
      </c>
      <c r="R952" s="273">
        <f t="shared" si="101"/>
        <v>87.06285714</v>
      </c>
    </row>
    <row r="953" ht="14.25" hidden="1" customHeight="1">
      <c r="L953" s="251"/>
      <c r="M953" s="272">
        <v>1.069</v>
      </c>
      <c r="N953" s="273">
        <f t="shared" si="97"/>
        <v>69.69</v>
      </c>
      <c r="O953" s="273">
        <f t="shared" si="98"/>
        <v>74.74314283</v>
      </c>
      <c r="P953" s="273">
        <f t="shared" si="99"/>
        <v>81.24057143</v>
      </c>
      <c r="Q953" s="273">
        <f t="shared" si="100"/>
        <v>83.95828571</v>
      </c>
      <c r="R953" s="273">
        <f t="shared" si="101"/>
        <v>87.06714286</v>
      </c>
    </row>
    <row r="954" ht="14.25" hidden="1" customHeight="1">
      <c r="L954" s="251"/>
      <c r="M954" s="272">
        <v>1.07</v>
      </c>
      <c r="N954" s="273">
        <f t="shared" si="97"/>
        <v>69.7</v>
      </c>
      <c r="O954" s="273">
        <f t="shared" si="98"/>
        <v>74.75142854</v>
      </c>
      <c r="P954" s="273">
        <f t="shared" si="99"/>
        <v>81.24571429</v>
      </c>
      <c r="Q954" s="273">
        <f t="shared" si="100"/>
        <v>83.96285714</v>
      </c>
      <c r="R954" s="273">
        <f t="shared" si="101"/>
        <v>87.07142857</v>
      </c>
    </row>
    <row r="955" ht="14.25" hidden="1" customHeight="1">
      <c r="L955" s="251"/>
      <c r="M955" s="272">
        <v>1.071</v>
      </c>
      <c r="N955" s="273">
        <f t="shared" si="97"/>
        <v>69.71</v>
      </c>
      <c r="O955" s="273">
        <f t="shared" si="98"/>
        <v>74.75971426</v>
      </c>
      <c r="P955" s="273">
        <f t="shared" si="99"/>
        <v>81.25085714</v>
      </c>
      <c r="Q955" s="273">
        <f t="shared" si="100"/>
        <v>83.96742857</v>
      </c>
      <c r="R955" s="273">
        <f t="shared" si="101"/>
        <v>87.07571429</v>
      </c>
    </row>
    <row r="956" ht="14.25" hidden="1" customHeight="1">
      <c r="L956" s="251"/>
      <c r="M956" s="272">
        <v>1.072</v>
      </c>
      <c r="N956" s="273">
        <f t="shared" si="97"/>
        <v>69.72</v>
      </c>
      <c r="O956" s="273">
        <f t="shared" si="98"/>
        <v>74.76799997</v>
      </c>
      <c r="P956" s="273">
        <f t="shared" si="99"/>
        <v>81.256</v>
      </c>
      <c r="Q956" s="273">
        <f t="shared" si="100"/>
        <v>83.972</v>
      </c>
      <c r="R956" s="273">
        <f t="shared" si="101"/>
        <v>87.08</v>
      </c>
    </row>
    <row r="957" ht="14.25" hidden="1" customHeight="1">
      <c r="L957" s="251"/>
      <c r="M957" s="272">
        <v>1.073</v>
      </c>
      <c r="N957" s="273">
        <f t="shared" si="97"/>
        <v>69.73</v>
      </c>
      <c r="O957" s="273">
        <f t="shared" si="98"/>
        <v>74.77628569</v>
      </c>
      <c r="P957" s="273">
        <f t="shared" si="99"/>
        <v>81.26114286</v>
      </c>
      <c r="Q957" s="273">
        <f t="shared" si="100"/>
        <v>83.97657143</v>
      </c>
      <c r="R957" s="273">
        <f t="shared" si="101"/>
        <v>87.08428571</v>
      </c>
    </row>
    <row r="958" ht="14.25" hidden="1" customHeight="1">
      <c r="L958" s="251"/>
      <c r="M958" s="272">
        <v>1.074</v>
      </c>
      <c r="N958" s="273">
        <f t="shared" si="97"/>
        <v>69.74</v>
      </c>
      <c r="O958" s="273">
        <f t="shared" si="98"/>
        <v>74.7845714</v>
      </c>
      <c r="P958" s="273">
        <f t="shared" si="99"/>
        <v>81.26628571</v>
      </c>
      <c r="Q958" s="273">
        <f t="shared" si="100"/>
        <v>83.98114286</v>
      </c>
      <c r="R958" s="273">
        <f t="shared" si="101"/>
        <v>87.08857143</v>
      </c>
    </row>
    <row r="959" ht="14.25" hidden="1" customHeight="1">
      <c r="L959" s="251"/>
      <c r="M959" s="272">
        <v>1.075</v>
      </c>
      <c r="N959" s="273">
        <f t="shared" si="97"/>
        <v>69.75</v>
      </c>
      <c r="O959" s="273">
        <f t="shared" si="98"/>
        <v>74.79285711</v>
      </c>
      <c r="P959" s="273">
        <f t="shared" si="99"/>
        <v>81.27142857</v>
      </c>
      <c r="Q959" s="273">
        <f t="shared" si="100"/>
        <v>83.98571429</v>
      </c>
      <c r="R959" s="273">
        <f t="shared" si="101"/>
        <v>87.09285714</v>
      </c>
    </row>
    <row r="960" ht="14.25" hidden="1" customHeight="1">
      <c r="L960" s="251"/>
      <c r="M960" s="272">
        <v>1.076</v>
      </c>
      <c r="N960" s="273">
        <f t="shared" si="97"/>
        <v>69.76</v>
      </c>
      <c r="O960" s="273">
        <f t="shared" si="98"/>
        <v>74.80114283</v>
      </c>
      <c r="P960" s="273">
        <f t="shared" si="99"/>
        <v>81.27657143</v>
      </c>
      <c r="Q960" s="273">
        <f t="shared" si="100"/>
        <v>83.99028571</v>
      </c>
      <c r="R960" s="273">
        <f t="shared" si="101"/>
        <v>87.09714286</v>
      </c>
    </row>
    <row r="961" ht="14.25" hidden="1" customHeight="1">
      <c r="L961" s="251"/>
      <c r="M961" s="272">
        <v>1.077</v>
      </c>
      <c r="N961" s="273">
        <f t="shared" si="97"/>
        <v>69.77</v>
      </c>
      <c r="O961" s="273">
        <f t="shared" si="98"/>
        <v>74.80942854</v>
      </c>
      <c r="P961" s="273">
        <f t="shared" si="99"/>
        <v>81.28171429</v>
      </c>
      <c r="Q961" s="273">
        <f t="shared" si="100"/>
        <v>83.99485714</v>
      </c>
      <c r="R961" s="273">
        <f t="shared" si="101"/>
        <v>87.10142857</v>
      </c>
    </row>
    <row r="962" ht="14.25" hidden="1" customHeight="1">
      <c r="L962" s="251"/>
      <c r="M962" s="272">
        <v>1.078</v>
      </c>
      <c r="N962" s="273">
        <f t="shared" si="97"/>
        <v>69.78</v>
      </c>
      <c r="O962" s="273">
        <f t="shared" si="98"/>
        <v>74.81771426</v>
      </c>
      <c r="P962" s="273">
        <f t="shared" si="99"/>
        <v>81.28685714</v>
      </c>
      <c r="Q962" s="273">
        <f t="shared" si="100"/>
        <v>83.99942857</v>
      </c>
      <c r="R962" s="273">
        <f t="shared" si="101"/>
        <v>87.10571429</v>
      </c>
    </row>
    <row r="963" ht="14.25" hidden="1" customHeight="1">
      <c r="L963" s="251"/>
      <c r="M963" s="272">
        <v>1.079</v>
      </c>
      <c r="N963" s="273">
        <f t="shared" si="97"/>
        <v>69.79</v>
      </c>
      <c r="O963" s="273">
        <f t="shared" si="98"/>
        <v>74.82599997</v>
      </c>
      <c r="P963" s="273">
        <f t="shared" si="99"/>
        <v>81.292</v>
      </c>
      <c r="Q963" s="273">
        <f t="shared" si="100"/>
        <v>84.004</v>
      </c>
      <c r="R963" s="273">
        <f t="shared" si="101"/>
        <v>87.11</v>
      </c>
    </row>
    <row r="964" ht="14.25" hidden="1" customHeight="1">
      <c r="L964" s="251"/>
      <c r="M964" s="272">
        <v>1.08</v>
      </c>
      <c r="N964" s="273">
        <f t="shared" si="97"/>
        <v>69.8</v>
      </c>
      <c r="O964" s="273">
        <f t="shared" si="98"/>
        <v>74.83428569</v>
      </c>
      <c r="P964" s="273">
        <f t="shared" si="99"/>
        <v>81.29714286</v>
      </c>
      <c r="Q964" s="273">
        <f t="shared" si="100"/>
        <v>84.00857143</v>
      </c>
      <c r="R964" s="273">
        <f t="shared" si="101"/>
        <v>87.11428571</v>
      </c>
    </row>
    <row r="965" ht="14.25" hidden="1" customHeight="1">
      <c r="L965" s="251"/>
      <c r="M965" s="272">
        <v>1.081</v>
      </c>
      <c r="N965" s="273">
        <f t="shared" si="97"/>
        <v>69.81</v>
      </c>
      <c r="O965" s="273">
        <f t="shared" si="98"/>
        <v>74.8425714</v>
      </c>
      <c r="P965" s="273">
        <f t="shared" si="99"/>
        <v>81.30228571</v>
      </c>
      <c r="Q965" s="273">
        <f t="shared" si="100"/>
        <v>84.01314286</v>
      </c>
      <c r="R965" s="273">
        <f t="shared" si="101"/>
        <v>87.11857143</v>
      </c>
    </row>
    <row r="966" ht="14.25" hidden="1" customHeight="1">
      <c r="L966" s="251"/>
      <c r="M966" s="272">
        <v>1.082</v>
      </c>
      <c r="N966" s="273">
        <f t="shared" si="97"/>
        <v>69.82</v>
      </c>
      <c r="O966" s="273">
        <f t="shared" si="98"/>
        <v>74.85085711</v>
      </c>
      <c r="P966" s="273">
        <f t="shared" si="99"/>
        <v>81.30742857</v>
      </c>
      <c r="Q966" s="273">
        <f t="shared" si="100"/>
        <v>84.01771429</v>
      </c>
      <c r="R966" s="273">
        <f t="shared" si="101"/>
        <v>87.12285714</v>
      </c>
    </row>
    <row r="967" ht="14.25" hidden="1" customHeight="1">
      <c r="L967" s="251"/>
      <c r="M967" s="272">
        <v>1.083</v>
      </c>
      <c r="N967" s="273">
        <f t="shared" si="97"/>
        <v>69.83</v>
      </c>
      <c r="O967" s="273">
        <f t="shared" si="98"/>
        <v>74.85914283</v>
      </c>
      <c r="P967" s="273">
        <f t="shared" si="99"/>
        <v>81.31257143</v>
      </c>
      <c r="Q967" s="273">
        <f t="shared" si="100"/>
        <v>84.02228571</v>
      </c>
      <c r="R967" s="273">
        <f t="shared" si="101"/>
        <v>87.12714286</v>
      </c>
    </row>
    <row r="968" ht="14.25" hidden="1" customHeight="1">
      <c r="L968" s="251"/>
      <c r="M968" s="272">
        <v>1.084</v>
      </c>
      <c r="N968" s="273">
        <f t="shared" si="97"/>
        <v>69.84</v>
      </c>
      <c r="O968" s="273">
        <f t="shared" si="98"/>
        <v>74.86742854</v>
      </c>
      <c r="P968" s="273">
        <f t="shared" si="99"/>
        <v>81.31771429</v>
      </c>
      <c r="Q968" s="273">
        <f t="shared" si="100"/>
        <v>84.02685714</v>
      </c>
      <c r="R968" s="273">
        <f t="shared" si="101"/>
        <v>87.13142857</v>
      </c>
    </row>
    <row r="969" ht="14.25" hidden="1" customHeight="1">
      <c r="L969" s="251"/>
      <c r="M969" s="272">
        <v>1.085</v>
      </c>
      <c r="N969" s="273">
        <f t="shared" si="97"/>
        <v>69.85</v>
      </c>
      <c r="O969" s="273">
        <f t="shared" si="98"/>
        <v>74.87571426</v>
      </c>
      <c r="P969" s="273">
        <f t="shared" si="99"/>
        <v>81.32285714</v>
      </c>
      <c r="Q969" s="273">
        <f t="shared" si="100"/>
        <v>84.03142857</v>
      </c>
      <c r="R969" s="273">
        <f t="shared" si="101"/>
        <v>87.13571429</v>
      </c>
    </row>
    <row r="970" ht="14.25" hidden="1" customHeight="1">
      <c r="L970" s="251"/>
      <c r="M970" s="272">
        <v>1.086</v>
      </c>
      <c r="N970" s="273">
        <f t="shared" si="97"/>
        <v>69.86</v>
      </c>
      <c r="O970" s="273">
        <f t="shared" si="98"/>
        <v>74.88399997</v>
      </c>
      <c r="P970" s="273">
        <f t="shared" si="99"/>
        <v>81.328</v>
      </c>
      <c r="Q970" s="273">
        <f t="shared" si="100"/>
        <v>84.036</v>
      </c>
      <c r="R970" s="273">
        <f t="shared" si="101"/>
        <v>87.14</v>
      </c>
    </row>
    <row r="971" ht="14.25" hidden="1" customHeight="1">
      <c r="L971" s="251"/>
      <c r="M971" s="272">
        <v>1.087</v>
      </c>
      <c r="N971" s="273">
        <f t="shared" si="97"/>
        <v>69.87</v>
      </c>
      <c r="O971" s="273">
        <f t="shared" si="98"/>
        <v>74.89228569</v>
      </c>
      <c r="P971" s="273">
        <f t="shared" si="99"/>
        <v>81.33314286</v>
      </c>
      <c r="Q971" s="273">
        <f t="shared" si="100"/>
        <v>84.04057143</v>
      </c>
      <c r="R971" s="273">
        <f t="shared" si="101"/>
        <v>87.14428571</v>
      </c>
    </row>
    <row r="972" ht="14.25" hidden="1" customHeight="1">
      <c r="L972" s="251"/>
      <c r="M972" s="272">
        <v>1.088</v>
      </c>
      <c r="N972" s="273">
        <f t="shared" si="97"/>
        <v>69.88</v>
      </c>
      <c r="O972" s="273">
        <f t="shared" si="98"/>
        <v>74.9005714</v>
      </c>
      <c r="P972" s="273">
        <f t="shared" si="99"/>
        <v>81.33828571</v>
      </c>
      <c r="Q972" s="273">
        <f t="shared" si="100"/>
        <v>84.04514286</v>
      </c>
      <c r="R972" s="273">
        <f t="shared" si="101"/>
        <v>87.14857143</v>
      </c>
    </row>
    <row r="973" ht="14.25" hidden="1" customHeight="1">
      <c r="L973" s="251"/>
      <c r="M973" s="272">
        <v>1.089</v>
      </c>
      <c r="N973" s="273">
        <f t="shared" si="97"/>
        <v>69.89</v>
      </c>
      <c r="O973" s="273">
        <f t="shared" si="98"/>
        <v>74.90885711</v>
      </c>
      <c r="P973" s="273">
        <f t="shared" si="99"/>
        <v>81.34342857</v>
      </c>
      <c r="Q973" s="273">
        <f t="shared" si="100"/>
        <v>84.04971429</v>
      </c>
      <c r="R973" s="273">
        <f t="shared" si="101"/>
        <v>87.15285714</v>
      </c>
    </row>
    <row r="974" ht="14.25" hidden="1" customHeight="1">
      <c r="L974" s="251"/>
      <c r="M974" s="272">
        <v>1.09</v>
      </c>
      <c r="N974" s="273">
        <f t="shared" si="97"/>
        <v>69.9</v>
      </c>
      <c r="O974" s="273">
        <f t="shared" si="98"/>
        <v>74.91714283</v>
      </c>
      <c r="P974" s="273">
        <f t="shared" si="99"/>
        <v>81.34857143</v>
      </c>
      <c r="Q974" s="273">
        <f t="shared" si="100"/>
        <v>84.05428571</v>
      </c>
      <c r="R974" s="273">
        <f t="shared" si="101"/>
        <v>87.15714286</v>
      </c>
    </row>
    <row r="975" ht="14.25" hidden="1" customHeight="1">
      <c r="L975" s="251"/>
      <c r="M975" s="272">
        <v>1.091</v>
      </c>
      <c r="N975" s="273">
        <f t="shared" si="97"/>
        <v>69.91</v>
      </c>
      <c r="O975" s="273">
        <f t="shared" si="98"/>
        <v>74.92542854</v>
      </c>
      <c r="P975" s="273">
        <f t="shared" si="99"/>
        <v>81.35371429</v>
      </c>
      <c r="Q975" s="273">
        <f t="shared" si="100"/>
        <v>84.05885714</v>
      </c>
      <c r="R975" s="273">
        <f t="shared" si="101"/>
        <v>87.16142857</v>
      </c>
    </row>
    <row r="976" ht="14.25" hidden="1" customHeight="1">
      <c r="L976" s="251"/>
      <c r="M976" s="272">
        <v>1.092</v>
      </c>
      <c r="N976" s="273">
        <f t="shared" si="97"/>
        <v>69.92</v>
      </c>
      <c r="O976" s="273">
        <f t="shared" si="98"/>
        <v>74.93371426</v>
      </c>
      <c r="P976" s="273">
        <f t="shared" si="99"/>
        <v>81.35885714</v>
      </c>
      <c r="Q976" s="273">
        <f t="shared" si="100"/>
        <v>84.06342857</v>
      </c>
      <c r="R976" s="273">
        <f t="shared" si="101"/>
        <v>87.16571429</v>
      </c>
    </row>
    <row r="977" ht="14.25" hidden="1" customHeight="1">
      <c r="L977" s="251"/>
      <c r="M977" s="272">
        <v>1.093</v>
      </c>
      <c r="N977" s="273">
        <f t="shared" si="97"/>
        <v>69.93</v>
      </c>
      <c r="O977" s="273">
        <f t="shared" si="98"/>
        <v>74.94199997</v>
      </c>
      <c r="P977" s="273">
        <f t="shared" si="99"/>
        <v>81.364</v>
      </c>
      <c r="Q977" s="273">
        <f t="shared" si="100"/>
        <v>84.068</v>
      </c>
      <c r="R977" s="273">
        <f t="shared" si="101"/>
        <v>87.17</v>
      </c>
    </row>
    <row r="978" ht="14.25" hidden="1" customHeight="1">
      <c r="L978" s="251"/>
      <c r="M978" s="272">
        <v>1.094</v>
      </c>
      <c r="N978" s="273">
        <f t="shared" si="97"/>
        <v>69.94</v>
      </c>
      <c r="O978" s="273">
        <f t="shared" si="98"/>
        <v>74.95028568</v>
      </c>
      <c r="P978" s="273">
        <f t="shared" si="99"/>
        <v>81.36914286</v>
      </c>
      <c r="Q978" s="273">
        <f t="shared" si="100"/>
        <v>84.07257143</v>
      </c>
      <c r="R978" s="273">
        <f t="shared" si="101"/>
        <v>87.17428571</v>
      </c>
    </row>
    <row r="979" ht="14.25" hidden="1" customHeight="1">
      <c r="L979" s="251"/>
      <c r="M979" s="272">
        <v>1.095</v>
      </c>
      <c r="N979" s="273">
        <f t="shared" si="97"/>
        <v>69.95</v>
      </c>
      <c r="O979" s="273">
        <f t="shared" si="98"/>
        <v>74.9585714</v>
      </c>
      <c r="P979" s="273">
        <f t="shared" si="99"/>
        <v>81.37428571</v>
      </c>
      <c r="Q979" s="273">
        <f t="shared" si="100"/>
        <v>84.07714286</v>
      </c>
      <c r="R979" s="273">
        <f t="shared" si="101"/>
        <v>87.17857143</v>
      </c>
    </row>
    <row r="980" ht="14.25" hidden="1" customHeight="1">
      <c r="L980" s="251"/>
      <c r="M980" s="272">
        <v>1.096</v>
      </c>
      <c r="N980" s="273">
        <f t="shared" si="97"/>
        <v>69.96</v>
      </c>
      <c r="O980" s="273">
        <f t="shared" si="98"/>
        <v>74.96685711</v>
      </c>
      <c r="P980" s="273">
        <f t="shared" si="99"/>
        <v>81.37942857</v>
      </c>
      <c r="Q980" s="273">
        <f t="shared" si="100"/>
        <v>84.08171429</v>
      </c>
      <c r="R980" s="273">
        <f t="shared" si="101"/>
        <v>87.18285714</v>
      </c>
    </row>
    <row r="981" ht="14.25" hidden="1" customHeight="1">
      <c r="L981" s="251"/>
      <c r="M981" s="272">
        <v>1.097</v>
      </c>
      <c r="N981" s="273">
        <f t="shared" si="97"/>
        <v>69.97</v>
      </c>
      <c r="O981" s="273">
        <f t="shared" si="98"/>
        <v>74.97514283</v>
      </c>
      <c r="P981" s="273">
        <f t="shared" si="99"/>
        <v>81.38457143</v>
      </c>
      <c r="Q981" s="273">
        <f t="shared" si="100"/>
        <v>84.08628571</v>
      </c>
      <c r="R981" s="273">
        <f t="shared" si="101"/>
        <v>87.18714286</v>
      </c>
    </row>
    <row r="982" ht="14.25" hidden="1" customHeight="1">
      <c r="L982" s="251"/>
      <c r="M982" s="272">
        <v>1.098</v>
      </c>
      <c r="N982" s="273">
        <f t="shared" si="97"/>
        <v>69.98</v>
      </c>
      <c r="O982" s="273">
        <f t="shared" si="98"/>
        <v>74.98342854</v>
      </c>
      <c r="P982" s="273">
        <f t="shared" si="99"/>
        <v>81.38971429</v>
      </c>
      <c r="Q982" s="273">
        <f t="shared" si="100"/>
        <v>84.09085714</v>
      </c>
      <c r="R982" s="273">
        <f t="shared" si="101"/>
        <v>87.19142857</v>
      </c>
    </row>
    <row r="983" ht="14.25" hidden="1" customHeight="1">
      <c r="L983" s="251"/>
      <c r="M983" s="272">
        <v>1.099</v>
      </c>
      <c r="N983" s="273">
        <f t="shared" si="97"/>
        <v>69.99</v>
      </c>
      <c r="O983" s="273">
        <f t="shared" si="98"/>
        <v>74.99171426</v>
      </c>
      <c r="P983" s="273">
        <f t="shared" si="99"/>
        <v>81.39485714</v>
      </c>
      <c r="Q983" s="273">
        <f t="shared" si="100"/>
        <v>84.09542857</v>
      </c>
      <c r="R983" s="273">
        <f t="shared" si="101"/>
        <v>87.19571429</v>
      </c>
    </row>
    <row r="984" ht="14.25" hidden="1" customHeight="1">
      <c r="L984" s="251"/>
      <c r="M984" s="272">
        <v>1.1</v>
      </c>
      <c r="N984" s="273">
        <v>70.0</v>
      </c>
      <c r="O984" s="273">
        <v>75.0</v>
      </c>
      <c r="P984" s="273">
        <v>81.4</v>
      </c>
      <c r="Q984" s="273">
        <v>84.1</v>
      </c>
      <c r="R984" s="273">
        <v>87.2</v>
      </c>
    </row>
    <row r="985" ht="14.25" hidden="1" customHeight="1">
      <c r="L985" s="251"/>
      <c r="M985" s="272">
        <v>1.101</v>
      </c>
      <c r="N985" s="273">
        <f t="shared" ref="N985:N1383" si="102">N984+0.0065</f>
        <v>70.0065</v>
      </c>
      <c r="O985" s="273">
        <f t="shared" ref="O985:O1383" si="103">O984+0.0055</f>
        <v>75.0055</v>
      </c>
      <c r="P985" s="273">
        <f t="shared" ref="P985:P1383" si="104">P984+0.0035</f>
        <v>81.4035</v>
      </c>
      <c r="Q985" s="273">
        <f t="shared" ref="Q985:Q1383" si="105">Q984+0.003</f>
        <v>84.103</v>
      </c>
      <c r="R985" s="273">
        <f t="shared" ref="R985:R1383" si="106">R984+0.0025</f>
        <v>87.2025</v>
      </c>
    </row>
    <row r="986" ht="14.25" hidden="1" customHeight="1">
      <c r="L986" s="251"/>
      <c r="M986" s="272">
        <v>1.102</v>
      </c>
      <c r="N986" s="273">
        <f t="shared" si="102"/>
        <v>70.013</v>
      </c>
      <c r="O986" s="273">
        <f t="shared" si="103"/>
        <v>75.011</v>
      </c>
      <c r="P986" s="273">
        <f t="shared" si="104"/>
        <v>81.407</v>
      </c>
      <c r="Q986" s="273">
        <f t="shared" si="105"/>
        <v>84.106</v>
      </c>
      <c r="R986" s="273">
        <f t="shared" si="106"/>
        <v>87.205</v>
      </c>
    </row>
    <row r="987" ht="14.25" hidden="1" customHeight="1">
      <c r="L987" s="251"/>
      <c r="M987" s="272">
        <v>1.103</v>
      </c>
      <c r="N987" s="273">
        <f t="shared" si="102"/>
        <v>70.0195</v>
      </c>
      <c r="O987" s="273">
        <f t="shared" si="103"/>
        <v>75.0165</v>
      </c>
      <c r="P987" s="273">
        <f t="shared" si="104"/>
        <v>81.4105</v>
      </c>
      <c r="Q987" s="273">
        <f t="shared" si="105"/>
        <v>84.109</v>
      </c>
      <c r="R987" s="273">
        <f t="shared" si="106"/>
        <v>87.2075</v>
      </c>
    </row>
    <row r="988" ht="14.25" hidden="1" customHeight="1">
      <c r="L988" s="251"/>
      <c r="M988" s="272">
        <v>1.104</v>
      </c>
      <c r="N988" s="273">
        <f t="shared" si="102"/>
        <v>70.026</v>
      </c>
      <c r="O988" s="273">
        <f t="shared" si="103"/>
        <v>75.022</v>
      </c>
      <c r="P988" s="273">
        <f t="shared" si="104"/>
        <v>81.414</v>
      </c>
      <c r="Q988" s="273">
        <f t="shared" si="105"/>
        <v>84.112</v>
      </c>
      <c r="R988" s="273">
        <f t="shared" si="106"/>
        <v>87.21</v>
      </c>
    </row>
    <row r="989" ht="14.25" hidden="1" customHeight="1">
      <c r="L989" s="251"/>
      <c r="M989" s="272">
        <v>1.105</v>
      </c>
      <c r="N989" s="273">
        <f t="shared" si="102"/>
        <v>70.0325</v>
      </c>
      <c r="O989" s="273">
        <f t="shared" si="103"/>
        <v>75.0275</v>
      </c>
      <c r="P989" s="273">
        <f t="shared" si="104"/>
        <v>81.4175</v>
      </c>
      <c r="Q989" s="273">
        <f t="shared" si="105"/>
        <v>84.115</v>
      </c>
      <c r="R989" s="273">
        <f t="shared" si="106"/>
        <v>87.2125</v>
      </c>
    </row>
    <row r="990" ht="14.25" hidden="1" customHeight="1">
      <c r="L990" s="251"/>
      <c r="M990" s="272">
        <v>1.106</v>
      </c>
      <c r="N990" s="273">
        <f t="shared" si="102"/>
        <v>70.039</v>
      </c>
      <c r="O990" s="273">
        <f t="shared" si="103"/>
        <v>75.033</v>
      </c>
      <c r="P990" s="273">
        <f t="shared" si="104"/>
        <v>81.421</v>
      </c>
      <c r="Q990" s="273">
        <f t="shared" si="105"/>
        <v>84.118</v>
      </c>
      <c r="R990" s="273">
        <f t="shared" si="106"/>
        <v>87.215</v>
      </c>
    </row>
    <row r="991" ht="14.25" hidden="1" customHeight="1">
      <c r="L991" s="251"/>
      <c r="M991" s="272">
        <v>1.107</v>
      </c>
      <c r="N991" s="273">
        <f t="shared" si="102"/>
        <v>70.0455</v>
      </c>
      <c r="O991" s="273">
        <f t="shared" si="103"/>
        <v>75.0385</v>
      </c>
      <c r="P991" s="273">
        <f t="shared" si="104"/>
        <v>81.4245</v>
      </c>
      <c r="Q991" s="273">
        <f t="shared" si="105"/>
        <v>84.121</v>
      </c>
      <c r="R991" s="273">
        <f t="shared" si="106"/>
        <v>87.2175</v>
      </c>
    </row>
    <row r="992" ht="14.25" hidden="1" customHeight="1">
      <c r="L992" s="251"/>
      <c r="M992" s="272">
        <v>1.108</v>
      </c>
      <c r="N992" s="273">
        <f t="shared" si="102"/>
        <v>70.052</v>
      </c>
      <c r="O992" s="273">
        <f t="shared" si="103"/>
        <v>75.044</v>
      </c>
      <c r="P992" s="273">
        <f t="shared" si="104"/>
        <v>81.428</v>
      </c>
      <c r="Q992" s="273">
        <f t="shared" si="105"/>
        <v>84.124</v>
      </c>
      <c r="R992" s="273">
        <f t="shared" si="106"/>
        <v>87.22</v>
      </c>
    </row>
    <row r="993" ht="14.25" hidden="1" customHeight="1">
      <c r="L993" s="251"/>
      <c r="M993" s="272">
        <v>1.109</v>
      </c>
      <c r="N993" s="273">
        <f t="shared" si="102"/>
        <v>70.0585</v>
      </c>
      <c r="O993" s="273">
        <f t="shared" si="103"/>
        <v>75.0495</v>
      </c>
      <c r="P993" s="273">
        <f t="shared" si="104"/>
        <v>81.4315</v>
      </c>
      <c r="Q993" s="273">
        <f t="shared" si="105"/>
        <v>84.127</v>
      </c>
      <c r="R993" s="273">
        <f t="shared" si="106"/>
        <v>87.2225</v>
      </c>
    </row>
    <row r="994" ht="14.25" hidden="1" customHeight="1">
      <c r="L994" s="251"/>
      <c r="M994" s="272">
        <v>1.11</v>
      </c>
      <c r="N994" s="273">
        <f t="shared" si="102"/>
        <v>70.065</v>
      </c>
      <c r="O994" s="273">
        <f t="shared" si="103"/>
        <v>75.055</v>
      </c>
      <c r="P994" s="273">
        <f t="shared" si="104"/>
        <v>81.435</v>
      </c>
      <c r="Q994" s="273">
        <f t="shared" si="105"/>
        <v>84.13</v>
      </c>
      <c r="R994" s="273">
        <f t="shared" si="106"/>
        <v>87.225</v>
      </c>
    </row>
    <row r="995" ht="14.25" hidden="1" customHeight="1">
      <c r="L995" s="251"/>
      <c r="M995" s="272">
        <v>1.111</v>
      </c>
      <c r="N995" s="273">
        <f t="shared" si="102"/>
        <v>70.0715</v>
      </c>
      <c r="O995" s="273">
        <f t="shared" si="103"/>
        <v>75.0605</v>
      </c>
      <c r="P995" s="273">
        <f t="shared" si="104"/>
        <v>81.4385</v>
      </c>
      <c r="Q995" s="273">
        <f t="shared" si="105"/>
        <v>84.133</v>
      </c>
      <c r="R995" s="273">
        <f t="shared" si="106"/>
        <v>87.2275</v>
      </c>
    </row>
    <row r="996" ht="14.25" hidden="1" customHeight="1">
      <c r="L996" s="251"/>
      <c r="M996" s="272">
        <v>1.112</v>
      </c>
      <c r="N996" s="273">
        <f t="shared" si="102"/>
        <v>70.078</v>
      </c>
      <c r="O996" s="273">
        <f t="shared" si="103"/>
        <v>75.066</v>
      </c>
      <c r="P996" s="273">
        <f t="shared" si="104"/>
        <v>81.442</v>
      </c>
      <c r="Q996" s="273">
        <f t="shared" si="105"/>
        <v>84.136</v>
      </c>
      <c r="R996" s="273">
        <f t="shared" si="106"/>
        <v>87.23</v>
      </c>
    </row>
    <row r="997" ht="14.25" hidden="1" customHeight="1">
      <c r="L997" s="251"/>
      <c r="M997" s="272">
        <v>1.113</v>
      </c>
      <c r="N997" s="273">
        <f t="shared" si="102"/>
        <v>70.0845</v>
      </c>
      <c r="O997" s="273">
        <f t="shared" si="103"/>
        <v>75.0715</v>
      </c>
      <c r="P997" s="273">
        <f t="shared" si="104"/>
        <v>81.4455</v>
      </c>
      <c r="Q997" s="273">
        <f t="shared" si="105"/>
        <v>84.139</v>
      </c>
      <c r="R997" s="273">
        <f t="shared" si="106"/>
        <v>87.2325</v>
      </c>
    </row>
    <row r="998" ht="14.25" hidden="1" customHeight="1">
      <c r="L998" s="251"/>
      <c r="M998" s="272">
        <v>1.114</v>
      </c>
      <c r="N998" s="273">
        <f t="shared" si="102"/>
        <v>70.091</v>
      </c>
      <c r="O998" s="273">
        <f t="shared" si="103"/>
        <v>75.077</v>
      </c>
      <c r="P998" s="273">
        <f t="shared" si="104"/>
        <v>81.449</v>
      </c>
      <c r="Q998" s="273">
        <f t="shared" si="105"/>
        <v>84.142</v>
      </c>
      <c r="R998" s="273">
        <f t="shared" si="106"/>
        <v>87.235</v>
      </c>
    </row>
    <row r="999" ht="14.25" hidden="1" customHeight="1">
      <c r="L999" s="251"/>
      <c r="M999" s="272">
        <v>1.115</v>
      </c>
      <c r="N999" s="273">
        <f t="shared" si="102"/>
        <v>70.0975</v>
      </c>
      <c r="O999" s="273">
        <f t="shared" si="103"/>
        <v>75.0825</v>
      </c>
      <c r="P999" s="273">
        <f t="shared" si="104"/>
        <v>81.4525</v>
      </c>
      <c r="Q999" s="273">
        <f t="shared" si="105"/>
        <v>84.145</v>
      </c>
      <c r="R999" s="273">
        <f t="shared" si="106"/>
        <v>87.2375</v>
      </c>
    </row>
    <row r="1000" ht="14.25" hidden="1" customHeight="1">
      <c r="L1000" s="251"/>
      <c r="M1000" s="272">
        <v>1.116</v>
      </c>
      <c r="N1000" s="273">
        <f t="shared" si="102"/>
        <v>70.104</v>
      </c>
      <c r="O1000" s="273">
        <f t="shared" si="103"/>
        <v>75.088</v>
      </c>
      <c r="P1000" s="273">
        <f t="shared" si="104"/>
        <v>81.456</v>
      </c>
      <c r="Q1000" s="273">
        <f t="shared" si="105"/>
        <v>84.148</v>
      </c>
      <c r="R1000" s="273">
        <f t="shared" si="106"/>
        <v>87.24</v>
      </c>
    </row>
    <row r="1001" ht="14.25" hidden="1" customHeight="1">
      <c r="L1001" s="251"/>
      <c r="M1001" s="272">
        <v>1.117</v>
      </c>
      <c r="N1001" s="273">
        <f t="shared" si="102"/>
        <v>70.1105</v>
      </c>
      <c r="O1001" s="273">
        <f t="shared" si="103"/>
        <v>75.0935</v>
      </c>
      <c r="P1001" s="273">
        <f t="shared" si="104"/>
        <v>81.4595</v>
      </c>
      <c r="Q1001" s="273">
        <f t="shared" si="105"/>
        <v>84.151</v>
      </c>
      <c r="R1001" s="273">
        <f t="shared" si="106"/>
        <v>87.2425</v>
      </c>
    </row>
    <row r="1002" ht="14.25" hidden="1" customHeight="1">
      <c r="L1002" s="251"/>
      <c r="M1002" s="272">
        <v>1.118</v>
      </c>
      <c r="N1002" s="273">
        <f t="shared" si="102"/>
        <v>70.117</v>
      </c>
      <c r="O1002" s="273">
        <f t="shared" si="103"/>
        <v>75.099</v>
      </c>
      <c r="P1002" s="273">
        <f t="shared" si="104"/>
        <v>81.463</v>
      </c>
      <c r="Q1002" s="273">
        <f t="shared" si="105"/>
        <v>84.154</v>
      </c>
      <c r="R1002" s="273">
        <f t="shared" si="106"/>
        <v>87.245</v>
      </c>
    </row>
    <row r="1003" ht="14.25" hidden="1" customHeight="1">
      <c r="L1003" s="251"/>
      <c r="M1003" s="272">
        <v>1.119</v>
      </c>
      <c r="N1003" s="273">
        <f t="shared" si="102"/>
        <v>70.1235</v>
      </c>
      <c r="O1003" s="273">
        <f t="shared" si="103"/>
        <v>75.1045</v>
      </c>
      <c r="P1003" s="273">
        <f t="shared" si="104"/>
        <v>81.4665</v>
      </c>
      <c r="Q1003" s="273">
        <f t="shared" si="105"/>
        <v>84.157</v>
      </c>
      <c r="R1003" s="273">
        <f t="shared" si="106"/>
        <v>87.2475</v>
      </c>
    </row>
    <row r="1004" ht="14.25" hidden="1" customHeight="1">
      <c r="L1004" s="251"/>
      <c r="M1004" s="272">
        <v>1.12</v>
      </c>
      <c r="N1004" s="273">
        <f t="shared" si="102"/>
        <v>70.13</v>
      </c>
      <c r="O1004" s="273">
        <f t="shared" si="103"/>
        <v>75.11</v>
      </c>
      <c r="P1004" s="273">
        <f t="shared" si="104"/>
        <v>81.47</v>
      </c>
      <c r="Q1004" s="273">
        <f t="shared" si="105"/>
        <v>84.16</v>
      </c>
      <c r="R1004" s="273">
        <f t="shared" si="106"/>
        <v>87.25</v>
      </c>
    </row>
    <row r="1005" ht="14.25" hidden="1" customHeight="1">
      <c r="L1005" s="251"/>
      <c r="M1005" s="272">
        <v>1.121</v>
      </c>
      <c r="N1005" s="273">
        <f t="shared" si="102"/>
        <v>70.1365</v>
      </c>
      <c r="O1005" s="273">
        <f t="shared" si="103"/>
        <v>75.1155</v>
      </c>
      <c r="P1005" s="273">
        <f t="shared" si="104"/>
        <v>81.4735</v>
      </c>
      <c r="Q1005" s="273">
        <f t="shared" si="105"/>
        <v>84.163</v>
      </c>
      <c r="R1005" s="273">
        <f t="shared" si="106"/>
        <v>87.2525</v>
      </c>
    </row>
    <row r="1006" ht="14.25" hidden="1" customHeight="1">
      <c r="L1006" s="251"/>
      <c r="M1006" s="272">
        <v>1.122</v>
      </c>
      <c r="N1006" s="273">
        <f t="shared" si="102"/>
        <v>70.143</v>
      </c>
      <c r="O1006" s="273">
        <f t="shared" si="103"/>
        <v>75.121</v>
      </c>
      <c r="P1006" s="273">
        <f t="shared" si="104"/>
        <v>81.477</v>
      </c>
      <c r="Q1006" s="273">
        <f t="shared" si="105"/>
        <v>84.166</v>
      </c>
      <c r="R1006" s="273">
        <f t="shared" si="106"/>
        <v>87.255</v>
      </c>
    </row>
    <row r="1007" ht="14.25" hidden="1" customHeight="1">
      <c r="L1007" s="251"/>
      <c r="M1007" s="272">
        <v>1.123</v>
      </c>
      <c r="N1007" s="273">
        <f t="shared" si="102"/>
        <v>70.1495</v>
      </c>
      <c r="O1007" s="273">
        <f t="shared" si="103"/>
        <v>75.1265</v>
      </c>
      <c r="P1007" s="273">
        <f t="shared" si="104"/>
        <v>81.4805</v>
      </c>
      <c r="Q1007" s="273">
        <f t="shared" si="105"/>
        <v>84.169</v>
      </c>
      <c r="R1007" s="273">
        <f t="shared" si="106"/>
        <v>87.2575</v>
      </c>
    </row>
    <row r="1008" ht="14.25" hidden="1" customHeight="1">
      <c r="L1008" s="251"/>
      <c r="M1008" s="272">
        <v>1.124</v>
      </c>
      <c r="N1008" s="273">
        <f t="shared" si="102"/>
        <v>70.156</v>
      </c>
      <c r="O1008" s="273">
        <f t="shared" si="103"/>
        <v>75.132</v>
      </c>
      <c r="P1008" s="273">
        <f t="shared" si="104"/>
        <v>81.484</v>
      </c>
      <c r="Q1008" s="273">
        <f t="shared" si="105"/>
        <v>84.172</v>
      </c>
      <c r="R1008" s="273">
        <f t="shared" si="106"/>
        <v>87.26</v>
      </c>
    </row>
    <row r="1009" ht="14.25" hidden="1" customHeight="1">
      <c r="L1009" s="251"/>
      <c r="M1009" s="272">
        <v>1.125</v>
      </c>
      <c r="N1009" s="273">
        <f t="shared" si="102"/>
        <v>70.1625</v>
      </c>
      <c r="O1009" s="273">
        <f t="shared" si="103"/>
        <v>75.1375</v>
      </c>
      <c r="P1009" s="273">
        <f t="shared" si="104"/>
        <v>81.4875</v>
      </c>
      <c r="Q1009" s="273">
        <f t="shared" si="105"/>
        <v>84.175</v>
      </c>
      <c r="R1009" s="273">
        <f t="shared" si="106"/>
        <v>87.2625</v>
      </c>
    </row>
    <row r="1010" ht="14.25" hidden="1" customHeight="1">
      <c r="L1010" s="251"/>
      <c r="M1010" s="272">
        <v>1.126</v>
      </c>
      <c r="N1010" s="273">
        <f t="shared" si="102"/>
        <v>70.169</v>
      </c>
      <c r="O1010" s="273">
        <f t="shared" si="103"/>
        <v>75.143</v>
      </c>
      <c r="P1010" s="273">
        <f t="shared" si="104"/>
        <v>81.491</v>
      </c>
      <c r="Q1010" s="273">
        <f t="shared" si="105"/>
        <v>84.178</v>
      </c>
      <c r="R1010" s="273">
        <f t="shared" si="106"/>
        <v>87.265</v>
      </c>
    </row>
    <row r="1011" ht="14.25" hidden="1" customHeight="1">
      <c r="L1011" s="251"/>
      <c r="M1011" s="272">
        <v>1.127</v>
      </c>
      <c r="N1011" s="273">
        <f t="shared" si="102"/>
        <v>70.1755</v>
      </c>
      <c r="O1011" s="273">
        <f t="shared" si="103"/>
        <v>75.1485</v>
      </c>
      <c r="P1011" s="273">
        <f t="shared" si="104"/>
        <v>81.4945</v>
      </c>
      <c r="Q1011" s="273">
        <f t="shared" si="105"/>
        <v>84.181</v>
      </c>
      <c r="R1011" s="273">
        <f t="shared" si="106"/>
        <v>87.2675</v>
      </c>
    </row>
    <row r="1012" ht="14.25" hidden="1" customHeight="1">
      <c r="L1012" s="251"/>
      <c r="M1012" s="272">
        <v>1.128</v>
      </c>
      <c r="N1012" s="273">
        <f t="shared" si="102"/>
        <v>70.182</v>
      </c>
      <c r="O1012" s="273">
        <f t="shared" si="103"/>
        <v>75.154</v>
      </c>
      <c r="P1012" s="273">
        <f t="shared" si="104"/>
        <v>81.498</v>
      </c>
      <c r="Q1012" s="273">
        <f t="shared" si="105"/>
        <v>84.184</v>
      </c>
      <c r="R1012" s="273">
        <f t="shared" si="106"/>
        <v>87.27</v>
      </c>
    </row>
    <row r="1013" ht="14.25" hidden="1" customHeight="1">
      <c r="L1013" s="251"/>
      <c r="M1013" s="272">
        <v>1.129</v>
      </c>
      <c r="N1013" s="273">
        <f t="shared" si="102"/>
        <v>70.1885</v>
      </c>
      <c r="O1013" s="273">
        <f t="shared" si="103"/>
        <v>75.1595</v>
      </c>
      <c r="P1013" s="273">
        <f t="shared" si="104"/>
        <v>81.5015</v>
      </c>
      <c r="Q1013" s="273">
        <f t="shared" si="105"/>
        <v>84.187</v>
      </c>
      <c r="R1013" s="273">
        <f t="shared" si="106"/>
        <v>87.2725</v>
      </c>
    </row>
    <row r="1014" ht="14.25" hidden="1" customHeight="1">
      <c r="L1014" s="251"/>
      <c r="M1014" s="272">
        <v>1.13</v>
      </c>
      <c r="N1014" s="273">
        <f t="shared" si="102"/>
        <v>70.195</v>
      </c>
      <c r="O1014" s="273">
        <f t="shared" si="103"/>
        <v>75.165</v>
      </c>
      <c r="P1014" s="273">
        <f t="shared" si="104"/>
        <v>81.505</v>
      </c>
      <c r="Q1014" s="273">
        <f t="shared" si="105"/>
        <v>84.19</v>
      </c>
      <c r="R1014" s="273">
        <f t="shared" si="106"/>
        <v>87.275</v>
      </c>
    </row>
    <row r="1015" ht="14.25" hidden="1" customHeight="1">
      <c r="L1015" s="251"/>
      <c r="M1015" s="272">
        <v>1.131</v>
      </c>
      <c r="N1015" s="273">
        <f t="shared" si="102"/>
        <v>70.2015</v>
      </c>
      <c r="O1015" s="273">
        <f t="shared" si="103"/>
        <v>75.1705</v>
      </c>
      <c r="P1015" s="273">
        <f t="shared" si="104"/>
        <v>81.5085</v>
      </c>
      <c r="Q1015" s="273">
        <f t="shared" si="105"/>
        <v>84.193</v>
      </c>
      <c r="R1015" s="273">
        <f t="shared" si="106"/>
        <v>87.2775</v>
      </c>
    </row>
    <row r="1016" ht="14.25" hidden="1" customHeight="1">
      <c r="L1016" s="251"/>
      <c r="M1016" s="272">
        <v>1.132</v>
      </c>
      <c r="N1016" s="273">
        <f t="shared" si="102"/>
        <v>70.208</v>
      </c>
      <c r="O1016" s="273">
        <f t="shared" si="103"/>
        <v>75.176</v>
      </c>
      <c r="P1016" s="273">
        <f t="shared" si="104"/>
        <v>81.512</v>
      </c>
      <c r="Q1016" s="273">
        <f t="shared" si="105"/>
        <v>84.196</v>
      </c>
      <c r="R1016" s="273">
        <f t="shared" si="106"/>
        <v>87.28</v>
      </c>
    </row>
    <row r="1017" ht="14.25" hidden="1" customHeight="1">
      <c r="L1017" s="251"/>
      <c r="M1017" s="272">
        <v>1.133</v>
      </c>
      <c r="N1017" s="273">
        <f t="shared" si="102"/>
        <v>70.2145</v>
      </c>
      <c r="O1017" s="273">
        <f t="shared" si="103"/>
        <v>75.1815</v>
      </c>
      <c r="P1017" s="273">
        <f t="shared" si="104"/>
        <v>81.5155</v>
      </c>
      <c r="Q1017" s="273">
        <f t="shared" si="105"/>
        <v>84.199</v>
      </c>
      <c r="R1017" s="273">
        <f t="shared" si="106"/>
        <v>87.2825</v>
      </c>
    </row>
    <row r="1018" ht="14.25" hidden="1" customHeight="1">
      <c r="L1018" s="251"/>
      <c r="M1018" s="272">
        <v>1.134</v>
      </c>
      <c r="N1018" s="273">
        <f t="shared" si="102"/>
        <v>70.221</v>
      </c>
      <c r="O1018" s="273">
        <f t="shared" si="103"/>
        <v>75.187</v>
      </c>
      <c r="P1018" s="273">
        <f t="shared" si="104"/>
        <v>81.519</v>
      </c>
      <c r="Q1018" s="273">
        <f t="shared" si="105"/>
        <v>84.202</v>
      </c>
      <c r="R1018" s="273">
        <f t="shared" si="106"/>
        <v>87.285</v>
      </c>
    </row>
    <row r="1019" ht="14.25" hidden="1" customHeight="1">
      <c r="L1019" s="251"/>
      <c r="M1019" s="272">
        <v>1.135</v>
      </c>
      <c r="N1019" s="273">
        <f t="shared" si="102"/>
        <v>70.2275</v>
      </c>
      <c r="O1019" s="273">
        <f t="shared" si="103"/>
        <v>75.1925</v>
      </c>
      <c r="P1019" s="273">
        <f t="shared" si="104"/>
        <v>81.5225</v>
      </c>
      <c r="Q1019" s="273">
        <f t="shared" si="105"/>
        <v>84.205</v>
      </c>
      <c r="R1019" s="273">
        <f t="shared" si="106"/>
        <v>87.2875</v>
      </c>
    </row>
    <row r="1020" ht="14.25" hidden="1" customHeight="1">
      <c r="L1020" s="251"/>
      <c r="M1020" s="272">
        <v>1.136</v>
      </c>
      <c r="N1020" s="273">
        <f t="shared" si="102"/>
        <v>70.234</v>
      </c>
      <c r="O1020" s="273">
        <f t="shared" si="103"/>
        <v>75.198</v>
      </c>
      <c r="P1020" s="273">
        <f t="shared" si="104"/>
        <v>81.526</v>
      </c>
      <c r="Q1020" s="273">
        <f t="shared" si="105"/>
        <v>84.208</v>
      </c>
      <c r="R1020" s="273">
        <f t="shared" si="106"/>
        <v>87.29</v>
      </c>
    </row>
    <row r="1021" ht="14.25" hidden="1" customHeight="1">
      <c r="L1021" s="251"/>
      <c r="M1021" s="272">
        <v>1.137</v>
      </c>
      <c r="N1021" s="273">
        <f t="shared" si="102"/>
        <v>70.2405</v>
      </c>
      <c r="O1021" s="273">
        <f t="shared" si="103"/>
        <v>75.2035</v>
      </c>
      <c r="P1021" s="273">
        <f t="shared" si="104"/>
        <v>81.5295</v>
      </c>
      <c r="Q1021" s="273">
        <f t="shared" si="105"/>
        <v>84.211</v>
      </c>
      <c r="R1021" s="273">
        <f t="shared" si="106"/>
        <v>87.2925</v>
      </c>
    </row>
    <row r="1022" ht="14.25" hidden="1" customHeight="1">
      <c r="L1022" s="251"/>
      <c r="M1022" s="272">
        <v>1.138</v>
      </c>
      <c r="N1022" s="273">
        <f t="shared" si="102"/>
        <v>70.247</v>
      </c>
      <c r="O1022" s="273">
        <f t="shared" si="103"/>
        <v>75.209</v>
      </c>
      <c r="P1022" s="273">
        <f t="shared" si="104"/>
        <v>81.533</v>
      </c>
      <c r="Q1022" s="273">
        <f t="shared" si="105"/>
        <v>84.214</v>
      </c>
      <c r="R1022" s="273">
        <f t="shared" si="106"/>
        <v>87.295</v>
      </c>
    </row>
    <row r="1023" ht="14.25" hidden="1" customHeight="1">
      <c r="L1023" s="251"/>
      <c r="M1023" s="272">
        <v>1.139</v>
      </c>
      <c r="N1023" s="273">
        <f t="shared" si="102"/>
        <v>70.2535</v>
      </c>
      <c r="O1023" s="273">
        <f t="shared" si="103"/>
        <v>75.2145</v>
      </c>
      <c r="P1023" s="273">
        <f t="shared" si="104"/>
        <v>81.5365</v>
      </c>
      <c r="Q1023" s="273">
        <f t="shared" si="105"/>
        <v>84.217</v>
      </c>
      <c r="R1023" s="273">
        <f t="shared" si="106"/>
        <v>87.2975</v>
      </c>
    </row>
    <row r="1024" ht="14.25" hidden="1" customHeight="1">
      <c r="L1024" s="251"/>
      <c r="M1024" s="272">
        <v>1.14</v>
      </c>
      <c r="N1024" s="273">
        <f t="shared" si="102"/>
        <v>70.26</v>
      </c>
      <c r="O1024" s="273">
        <f t="shared" si="103"/>
        <v>75.22</v>
      </c>
      <c r="P1024" s="273">
        <f t="shared" si="104"/>
        <v>81.54</v>
      </c>
      <c r="Q1024" s="273">
        <f t="shared" si="105"/>
        <v>84.22</v>
      </c>
      <c r="R1024" s="273">
        <f t="shared" si="106"/>
        <v>87.3</v>
      </c>
    </row>
    <row r="1025" ht="14.25" hidden="1" customHeight="1">
      <c r="L1025" s="251"/>
      <c r="M1025" s="272">
        <v>1.141</v>
      </c>
      <c r="N1025" s="273">
        <f t="shared" si="102"/>
        <v>70.2665</v>
      </c>
      <c r="O1025" s="273">
        <f t="shared" si="103"/>
        <v>75.2255</v>
      </c>
      <c r="P1025" s="273">
        <f t="shared" si="104"/>
        <v>81.5435</v>
      </c>
      <c r="Q1025" s="273">
        <f t="shared" si="105"/>
        <v>84.223</v>
      </c>
      <c r="R1025" s="273">
        <f t="shared" si="106"/>
        <v>87.3025</v>
      </c>
    </row>
    <row r="1026" ht="14.25" hidden="1" customHeight="1">
      <c r="L1026" s="251"/>
      <c r="M1026" s="272">
        <v>1.142</v>
      </c>
      <c r="N1026" s="273">
        <f t="shared" si="102"/>
        <v>70.273</v>
      </c>
      <c r="O1026" s="273">
        <f t="shared" si="103"/>
        <v>75.231</v>
      </c>
      <c r="P1026" s="273">
        <f t="shared" si="104"/>
        <v>81.547</v>
      </c>
      <c r="Q1026" s="273">
        <f t="shared" si="105"/>
        <v>84.226</v>
      </c>
      <c r="R1026" s="273">
        <f t="shared" si="106"/>
        <v>87.305</v>
      </c>
    </row>
    <row r="1027" ht="14.25" hidden="1" customHeight="1">
      <c r="L1027" s="251"/>
      <c r="M1027" s="272">
        <v>1.143</v>
      </c>
      <c r="N1027" s="273">
        <f t="shared" si="102"/>
        <v>70.2795</v>
      </c>
      <c r="O1027" s="273">
        <f t="shared" si="103"/>
        <v>75.2365</v>
      </c>
      <c r="P1027" s="273">
        <f t="shared" si="104"/>
        <v>81.5505</v>
      </c>
      <c r="Q1027" s="273">
        <f t="shared" si="105"/>
        <v>84.229</v>
      </c>
      <c r="R1027" s="273">
        <f t="shared" si="106"/>
        <v>87.3075</v>
      </c>
    </row>
    <row r="1028" ht="14.25" hidden="1" customHeight="1">
      <c r="L1028" s="251"/>
      <c r="M1028" s="272">
        <v>1.144</v>
      </c>
      <c r="N1028" s="273">
        <f t="shared" si="102"/>
        <v>70.286</v>
      </c>
      <c r="O1028" s="273">
        <f t="shared" si="103"/>
        <v>75.242</v>
      </c>
      <c r="P1028" s="273">
        <f t="shared" si="104"/>
        <v>81.554</v>
      </c>
      <c r="Q1028" s="273">
        <f t="shared" si="105"/>
        <v>84.232</v>
      </c>
      <c r="R1028" s="273">
        <f t="shared" si="106"/>
        <v>87.31</v>
      </c>
    </row>
    <row r="1029" ht="14.25" hidden="1" customHeight="1">
      <c r="L1029" s="251"/>
      <c r="M1029" s="272">
        <v>1.145</v>
      </c>
      <c r="N1029" s="273">
        <f t="shared" si="102"/>
        <v>70.2925</v>
      </c>
      <c r="O1029" s="273">
        <f t="shared" si="103"/>
        <v>75.2475</v>
      </c>
      <c r="P1029" s="273">
        <f t="shared" si="104"/>
        <v>81.5575</v>
      </c>
      <c r="Q1029" s="273">
        <f t="shared" si="105"/>
        <v>84.235</v>
      </c>
      <c r="R1029" s="273">
        <f t="shared" si="106"/>
        <v>87.3125</v>
      </c>
    </row>
    <row r="1030" ht="14.25" hidden="1" customHeight="1">
      <c r="L1030" s="251"/>
      <c r="M1030" s="272">
        <v>1.146</v>
      </c>
      <c r="N1030" s="273">
        <f t="shared" si="102"/>
        <v>70.299</v>
      </c>
      <c r="O1030" s="273">
        <f t="shared" si="103"/>
        <v>75.253</v>
      </c>
      <c r="P1030" s="273">
        <f t="shared" si="104"/>
        <v>81.561</v>
      </c>
      <c r="Q1030" s="273">
        <f t="shared" si="105"/>
        <v>84.238</v>
      </c>
      <c r="R1030" s="273">
        <f t="shared" si="106"/>
        <v>87.315</v>
      </c>
    </row>
    <row r="1031" ht="14.25" hidden="1" customHeight="1">
      <c r="L1031" s="251"/>
      <c r="M1031" s="272">
        <v>1.147</v>
      </c>
      <c r="N1031" s="273">
        <f t="shared" si="102"/>
        <v>70.3055</v>
      </c>
      <c r="O1031" s="273">
        <f t="shared" si="103"/>
        <v>75.2585</v>
      </c>
      <c r="P1031" s="273">
        <f t="shared" si="104"/>
        <v>81.5645</v>
      </c>
      <c r="Q1031" s="273">
        <f t="shared" si="105"/>
        <v>84.241</v>
      </c>
      <c r="R1031" s="273">
        <f t="shared" si="106"/>
        <v>87.3175</v>
      </c>
    </row>
    <row r="1032" ht="14.25" hidden="1" customHeight="1">
      <c r="L1032" s="251"/>
      <c r="M1032" s="272">
        <v>1.148</v>
      </c>
      <c r="N1032" s="273">
        <f t="shared" si="102"/>
        <v>70.312</v>
      </c>
      <c r="O1032" s="273">
        <f t="shared" si="103"/>
        <v>75.264</v>
      </c>
      <c r="P1032" s="273">
        <f t="shared" si="104"/>
        <v>81.568</v>
      </c>
      <c r="Q1032" s="273">
        <f t="shared" si="105"/>
        <v>84.244</v>
      </c>
      <c r="R1032" s="273">
        <f t="shared" si="106"/>
        <v>87.32</v>
      </c>
    </row>
    <row r="1033" ht="14.25" hidden="1" customHeight="1">
      <c r="L1033" s="251"/>
      <c r="M1033" s="272">
        <v>1.149</v>
      </c>
      <c r="N1033" s="273">
        <f t="shared" si="102"/>
        <v>70.3185</v>
      </c>
      <c r="O1033" s="273">
        <f t="shared" si="103"/>
        <v>75.2695</v>
      </c>
      <c r="P1033" s="273">
        <f t="shared" si="104"/>
        <v>81.5715</v>
      </c>
      <c r="Q1033" s="273">
        <f t="shared" si="105"/>
        <v>84.247</v>
      </c>
      <c r="R1033" s="273">
        <f t="shared" si="106"/>
        <v>87.3225</v>
      </c>
    </row>
    <row r="1034" ht="14.25" hidden="1" customHeight="1">
      <c r="L1034" s="251"/>
      <c r="M1034" s="272">
        <v>1.15</v>
      </c>
      <c r="N1034" s="273">
        <f t="shared" si="102"/>
        <v>70.325</v>
      </c>
      <c r="O1034" s="273">
        <f t="shared" si="103"/>
        <v>75.275</v>
      </c>
      <c r="P1034" s="273">
        <f t="shared" si="104"/>
        <v>81.575</v>
      </c>
      <c r="Q1034" s="273">
        <f t="shared" si="105"/>
        <v>84.25</v>
      </c>
      <c r="R1034" s="273">
        <f t="shared" si="106"/>
        <v>87.325</v>
      </c>
    </row>
    <row r="1035" ht="14.25" hidden="1" customHeight="1">
      <c r="L1035" s="251"/>
      <c r="M1035" s="272">
        <v>1.151</v>
      </c>
      <c r="N1035" s="273">
        <f t="shared" si="102"/>
        <v>70.3315</v>
      </c>
      <c r="O1035" s="273">
        <f t="shared" si="103"/>
        <v>75.2805</v>
      </c>
      <c r="P1035" s="273">
        <f t="shared" si="104"/>
        <v>81.5785</v>
      </c>
      <c r="Q1035" s="273">
        <f t="shared" si="105"/>
        <v>84.253</v>
      </c>
      <c r="R1035" s="273">
        <f t="shared" si="106"/>
        <v>87.3275</v>
      </c>
    </row>
    <row r="1036" ht="14.25" hidden="1" customHeight="1">
      <c r="L1036" s="251"/>
      <c r="M1036" s="272">
        <v>1.152</v>
      </c>
      <c r="N1036" s="273">
        <f t="shared" si="102"/>
        <v>70.338</v>
      </c>
      <c r="O1036" s="273">
        <f t="shared" si="103"/>
        <v>75.286</v>
      </c>
      <c r="P1036" s="273">
        <f t="shared" si="104"/>
        <v>81.582</v>
      </c>
      <c r="Q1036" s="273">
        <f t="shared" si="105"/>
        <v>84.256</v>
      </c>
      <c r="R1036" s="273">
        <f t="shared" si="106"/>
        <v>87.33</v>
      </c>
    </row>
    <row r="1037" ht="14.25" hidden="1" customHeight="1">
      <c r="L1037" s="251"/>
      <c r="M1037" s="272">
        <v>1.153</v>
      </c>
      <c r="N1037" s="273">
        <f t="shared" si="102"/>
        <v>70.3445</v>
      </c>
      <c r="O1037" s="273">
        <f t="shared" si="103"/>
        <v>75.2915</v>
      </c>
      <c r="P1037" s="273">
        <f t="shared" si="104"/>
        <v>81.5855</v>
      </c>
      <c r="Q1037" s="273">
        <f t="shared" si="105"/>
        <v>84.259</v>
      </c>
      <c r="R1037" s="273">
        <f t="shared" si="106"/>
        <v>87.3325</v>
      </c>
    </row>
    <row r="1038" ht="14.25" hidden="1" customHeight="1">
      <c r="L1038" s="251"/>
      <c r="M1038" s="272">
        <v>1.154</v>
      </c>
      <c r="N1038" s="273">
        <f t="shared" si="102"/>
        <v>70.351</v>
      </c>
      <c r="O1038" s="273">
        <f t="shared" si="103"/>
        <v>75.297</v>
      </c>
      <c r="P1038" s="273">
        <f t="shared" si="104"/>
        <v>81.589</v>
      </c>
      <c r="Q1038" s="273">
        <f t="shared" si="105"/>
        <v>84.262</v>
      </c>
      <c r="R1038" s="273">
        <f t="shared" si="106"/>
        <v>87.335</v>
      </c>
    </row>
    <row r="1039" ht="14.25" hidden="1" customHeight="1">
      <c r="L1039" s="251"/>
      <c r="M1039" s="272">
        <v>1.155</v>
      </c>
      <c r="N1039" s="273">
        <f t="shared" si="102"/>
        <v>70.3575</v>
      </c>
      <c r="O1039" s="273">
        <f t="shared" si="103"/>
        <v>75.3025</v>
      </c>
      <c r="P1039" s="273">
        <f t="shared" si="104"/>
        <v>81.5925</v>
      </c>
      <c r="Q1039" s="273">
        <f t="shared" si="105"/>
        <v>84.265</v>
      </c>
      <c r="R1039" s="273">
        <f t="shared" si="106"/>
        <v>87.3375</v>
      </c>
    </row>
    <row r="1040" ht="14.25" hidden="1" customHeight="1">
      <c r="L1040" s="251"/>
      <c r="M1040" s="272">
        <v>1.156</v>
      </c>
      <c r="N1040" s="273">
        <f t="shared" si="102"/>
        <v>70.364</v>
      </c>
      <c r="O1040" s="273">
        <f t="shared" si="103"/>
        <v>75.308</v>
      </c>
      <c r="P1040" s="273">
        <f t="shared" si="104"/>
        <v>81.596</v>
      </c>
      <c r="Q1040" s="273">
        <f t="shared" si="105"/>
        <v>84.268</v>
      </c>
      <c r="R1040" s="273">
        <f t="shared" si="106"/>
        <v>87.34</v>
      </c>
    </row>
    <row r="1041" ht="14.25" hidden="1" customHeight="1">
      <c r="L1041" s="251"/>
      <c r="M1041" s="272">
        <v>1.157</v>
      </c>
      <c r="N1041" s="273">
        <f t="shared" si="102"/>
        <v>70.3705</v>
      </c>
      <c r="O1041" s="273">
        <f t="shared" si="103"/>
        <v>75.3135</v>
      </c>
      <c r="P1041" s="273">
        <f t="shared" si="104"/>
        <v>81.5995</v>
      </c>
      <c r="Q1041" s="273">
        <f t="shared" si="105"/>
        <v>84.271</v>
      </c>
      <c r="R1041" s="273">
        <f t="shared" si="106"/>
        <v>87.3425</v>
      </c>
    </row>
    <row r="1042" ht="14.25" hidden="1" customHeight="1">
      <c r="L1042" s="251"/>
      <c r="M1042" s="272">
        <v>1.158</v>
      </c>
      <c r="N1042" s="273">
        <f t="shared" si="102"/>
        <v>70.377</v>
      </c>
      <c r="O1042" s="273">
        <f t="shared" si="103"/>
        <v>75.319</v>
      </c>
      <c r="P1042" s="273">
        <f t="shared" si="104"/>
        <v>81.603</v>
      </c>
      <c r="Q1042" s="273">
        <f t="shared" si="105"/>
        <v>84.274</v>
      </c>
      <c r="R1042" s="273">
        <f t="shared" si="106"/>
        <v>87.345</v>
      </c>
    </row>
    <row r="1043" ht="14.25" hidden="1" customHeight="1">
      <c r="L1043" s="251"/>
      <c r="M1043" s="272">
        <v>1.159</v>
      </c>
      <c r="N1043" s="273">
        <f t="shared" si="102"/>
        <v>70.3835</v>
      </c>
      <c r="O1043" s="273">
        <f t="shared" si="103"/>
        <v>75.3245</v>
      </c>
      <c r="P1043" s="273">
        <f t="shared" si="104"/>
        <v>81.6065</v>
      </c>
      <c r="Q1043" s="273">
        <f t="shared" si="105"/>
        <v>84.277</v>
      </c>
      <c r="R1043" s="273">
        <f t="shared" si="106"/>
        <v>87.3475</v>
      </c>
    </row>
    <row r="1044" ht="14.25" hidden="1" customHeight="1">
      <c r="L1044" s="251"/>
      <c r="M1044" s="272">
        <v>1.16</v>
      </c>
      <c r="N1044" s="273">
        <f t="shared" si="102"/>
        <v>70.39</v>
      </c>
      <c r="O1044" s="273">
        <f t="shared" si="103"/>
        <v>75.33</v>
      </c>
      <c r="P1044" s="273">
        <f t="shared" si="104"/>
        <v>81.61</v>
      </c>
      <c r="Q1044" s="273">
        <f t="shared" si="105"/>
        <v>84.28</v>
      </c>
      <c r="R1044" s="273">
        <f t="shared" si="106"/>
        <v>87.35</v>
      </c>
    </row>
    <row r="1045" ht="14.25" hidden="1" customHeight="1">
      <c r="L1045" s="251"/>
      <c r="M1045" s="272">
        <v>1.161</v>
      </c>
      <c r="N1045" s="273">
        <f t="shared" si="102"/>
        <v>70.3965</v>
      </c>
      <c r="O1045" s="273">
        <f t="shared" si="103"/>
        <v>75.3355</v>
      </c>
      <c r="P1045" s="273">
        <f t="shared" si="104"/>
        <v>81.6135</v>
      </c>
      <c r="Q1045" s="273">
        <f t="shared" si="105"/>
        <v>84.283</v>
      </c>
      <c r="R1045" s="273">
        <f t="shared" si="106"/>
        <v>87.3525</v>
      </c>
    </row>
    <row r="1046" ht="14.25" hidden="1" customHeight="1">
      <c r="L1046" s="251"/>
      <c r="M1046" s="272">
        <v>1.162</v>
      </c>
      <c r="N1046" s="273">
        <f t="shared" si="102"/>
        <v>70.403</v>
      </c>
      <c r="O1046" s="273">
        <f t="shared" si="103"/>
        <v>75.341</v>
      </c>
      <c r="P1046" s="273">
        <f t="shared" si="104"/>
        <v>81.617</v>
      </c>
      <c r="Q1046" s="273">
        <f t="shared" si="105"/>
        <v>84.286</v>
      </c>
      <c r="R1046" s="273">
        <f t="shared" si="106"/>
        <v>87.355</v>
      </c>
    </row>
    <row r="1047" ht="14.25" hidden="1" customHeight="1">
      <c r="L1047" s="251"/>
      <c r="M1047" s="272">
        <v>1.163</v>
      </c>
      <c r="N1047" s="273">
        <f t="shared" si="102"/>
        <v>70.4095</v>
      </c>
      <c r="O1047" s="273">
        <f t="shared" si="103"/>
        <v>75.3465</v>
      </c>
      <c r="P1047" s="273">
        <f t="shared" si="104"/>
        <v>81.6205</v>
      </c>
      <c r="Q1047" s="273">
        <f t="shared" si="105"/>
        <v>84.289</v>
      </c>
      <c r="R1047" s="273">
        <f t="shared" si="106"/>
        <v>87.3575</v>
      </c>
    </row>
    <row r="1048" ht="14.25" hidden="1" customHeight="1">
      <c r="L1048" s="251"/>
      <c r="M1048" s="272">
        <v>1.164</v>
      </c>
      <c r="N1048" s="273">
        <f t="shared" si="102"/>
        <v>70.416</v>
      </c>
      <c r="O1048" s="273">
        <f t="shared" si="103"/>
        <v>75.352</v>
      </c>
      <c r="P1048" s="273">
        <f t="shared" si="104"/>
        <v>81.624</v>
      </c>
      <c r="Q1048" s="273">
        <f t="shared" si="105"/>
        <v>84.292</v>
      </c>
      <c r="R1048" s="273">
        <f t="shared" si="106"/>
        <v>87.36</v>
      </c>
    </row>
    <row r="1049" ht="14.25" hidden="1" customHeight="1">
      <c r="L1049" s="251"/>
      <c r="M1049" s="272">
        <v>1.165</v>
      </c>
      <c r="N1049" s="273">
        <f t="shared" si="102"/>
        <v>70.4225</v>
      </c>
      <c r="O1049" s="273">
        <f t="shared" si="103"/>
        <v>75.3575</v>
      </c>
      <c r="P1049" s="273">
        <f t="shared" si="104"/>
        <v>81.6275</v>
      </c>
      <c r="Q1049" s="273">
        <f t="shared" si="105"/>
        <v>84.295</v>
      </c>
      <c r="R1049" s="273">
        <f t="shared" si="106"/>
        <v>87.3625</v>
      </c>
    </row>
    <row r="1050" ht="14.25" hidden="1" customHeight="1">
      <c r="L1050" s="251"/>
      <c r="M1050" s="272">
        <v>1.166</v>
      </c>
      <c r="N1050" s="273">
        <f t="shared" si="102"/>
        <v>70.429</v>
      </c>
      <c r="O1050" s="273">
        <f t="shared" si="103"/>
        <v>75.363</v>
      </c>
      <c r="P1050" s="273">
        <f t="shared" si="104"/>
        <v>81.631</v>
      </c>
      <c r="Q1050" s="273">
        <f t="shared" si="105"/>
        <v>84.298</v>
      </c>
      <c r="R1050" s="273">
        <f t="shared" si="106"/>
        <v>87.365</v>
      </c>
    </row>
    <row r="1051" ht="14.25" hidden="1" customHeight="1">
      <c r="L1051" s="251"/>
      <c r="M1051" s="272">
        <v>1.167</v>
      </c>
      <c r="N1051" s="273">
        <f t="shared" si="102"/>
        <v>70.4355</v>
      </c>
      <c r="O1051" s="273">
        <f t="shared" si="103"/>
        <v>75.3685</v>
      </c>
      <c r="P1051" s="273">
        <f t="shared" si="104"/>
        <v>81.6345</v>
      </c>
      <c r="Q1051" s="273">
        <f t="shared" si="105"/>
        <v>84.301</v>
      </c>
      <c r="R1051" s="273">
        <f t="shared" si="106"/>
        <v>87.3675</v>
      </c>
    </row>
    <row r="1052" ht="14.25" hidden="1" customHeight="1">
      <c r="L1052" s="251"/>
      <c r="M1052" s="272">
        <v>1.168</v>
      </c>
      <c r="N1052" s="273">
        <f t="shared" si="102"/>
        <v>70.442</v>
      </c>
      <c r="O1052" s="273">
        <f t="shared" si="103"/>
        <v>75.374</v>
      </c>
      <c r="P1052" s="273">
        <f t="shared" si="104"/>
        <v>81.638</v>
      </c>
      <c r="Q1052" s="273">
        <f t="shared" si="105"/>
        <v>84.304</v>
      </c>
      <c r="R1052" s="273">
        <f t="shared" si="106"/>
        <v>87.37</v>
      </c>
    </row>
    <row r="1053" ht="14.25" hidden="1" customHeight="1">
      <c r="L1053" s="251"/>
      <c r="M1053" s="272">
        <v>1.169</v>
      </c>
      <c r="N1053" s="273">
        <f t="shared" si="102"/>
        <v>70.4485</v>
      </c>
      <c r="O1053" s="273">
        <f t="shared" si="103"/>
        <v>75.3795</v>
      </c>
      <c r="P1053" s="273">
        <f t="shared" si="104"/>
        <v>81.6415</v>
      </c>
      <c r="Q1053" s="273">
        <f t="shared" si="105"/>
        <v>84.307</v>
      </c>
      <c r="R1053" s="273">
        <f t="shared" si="106"/>
        <v>87.3725</v>
      </c>
    </row>
    <row r="1054" ht="14.25" hidden="1" customHeight="1">
      <c r="L1054" s="251"/>
      <c r="M1054" s="272">
        <v>1.17</v>
      </c>
      <c r="N1054" s="273">
        <f t="shared" si="102"/>
        <v>70.455</v>
      </c>
      <c r="O1054" s="273">
        <f t="shared" si="103"/>
        <v>75.385</v>
      </c>
      <c r="P1054" s="273">
        <f t="shared" si="104"/>
        <v>81.645</v>
      </c>
      <c r="Q1054" s="273">
        <f t="shared" si="105"/>
        <v>84.31</v>
      </c>
      <c r="R1054" s="273">
        <f t="shared" si="106"/>
        <v>87.375</v>
      </c>
    </row>
    <row r="1055" ht="14.25" hidden="1" customHeight="1">
      <c r="L1055" s="251"/>
      <c r="M1055" s="272">
        <v>1.171</v>
      </c>
      <c r="N1055" s="273">
        <f t="shared" si="102"/>
        <v>70.4615</v>
      </c>
      <c r="O1055" s="273">
        <f t="shared" si="103"/>
        <v>75.3905</v>
      </c>
      <c r="P1055" s="273">
        <f t="shared" si="104"/>
        <v>81.6485</v>
      </c>
      <c r="Q1055" s="273">
        <f t="shared" si="105"/>
        <v>84.313</v>
      </c>
      <c r="R1055" s="273">
        <f t="shared" si="106"/>
        <v>87.3775</v>
      </c>
    </row>
    <row r="1056" ht="14.25" hidden="1" customHeight="1">
      <c r="L1056" s="251"/>
      <c r="M1056" s="272">
        <v>1.172</v>
      </c>
      <c r="N1056" s="273">
        <f t="shared" si="102"/>
        <v>70.468</v>
      </c>
      <c r="O1056" s="273">
        <f t="shared" si="103"/>
        <v>75.396</v>
      </c>
      <c r="P1056" s="273">
        <f t="shared" si="104"/>
        <v>81.652</v>
      </c>
      <c r="Q1056" s="273">
        <f t="shared" si="105"/>
        <v>84.316</v>
      </c>
      <c r="R1056" s="273">
        <f t="shared" si="106"/>
        <v>87.38</v>
      </c>
    </row>
    <row r="1057" ht="14.25" hidden="1" customHeight="1">
      <c r="L1057" s="251"/>
      <c r="M1057" s="272">
        <v>1.173</v>
      </c>
      <c r="N1057" s="273">
        <f t="shared" si="102"/>
        <v>70.4745</v>
      </c>
      <c r="O1057" s="273">
        <f t="shared" si="103"/>
        <v>75.4015</v>
      </c>
      <c r="P1057" s="273">
        <f t="shared" si="104"/>
        <v>81.6555</v>
      </c>
      <c r="Q1057" s="273">
        <f t="shared" si="105"/>
        <v>84.319</v>
      </c>
      <c r="R1057" s="273">
        <f t="shared" si="106"/>
        <v>87.3825</v>
      </c>
    </row>
    <row r="1058" ht="14.25" hidden="1" customHeight="1">
      <c r="L1058" s="251"/>
      <c r="M1058" s="272">
        <v>1.174</v>
      </c>
      <c r="N1058" s="273">
        <f t="shared" si="102"/>
        <v>70.481</v>
      </c>
      <c r="O1058" s="273">
        <f t="shared" si="103"/>
        <v>75.407</v>
      </c>
      <c r="P1058" s="273">
        <f t="shared" si="104"/>
        <v>81.659</v>
      </c>
      <c r="Q1058" s="273">
        <f t="shared" si="105"/>
        <v>84.322</v>
      </c>
      <c r="R1058" s="273">
        <f t="shared" si="106"/>
        <v>87.385</v>
      </c>
    </row>
    <row r="1059" ht="14.25" hidden="1" customHeight="1">
      <c r="L1059" s="251"/>
      <c r="M1059" s="272">
        <v>1.175</v>
      </c>
      <c r="N1059" s="273">
        <f t="shared" si="102"/>
        <v>70.4875</v>
      </c>
      <c r="O1059" s="273">
        <f t="shared" si="103"/>
        <v>75.4125</v>
      </c>
      <c r="P1059" s="273">
        <f t="shared" si="104"/>
        <v>81.6625</v>
      </c>
      <c r="Q1059" s="273">
        <f t="shared" si="105"/>
        <v>84.325</v>
      </c>
      <c r="R1059" s="273">
        <f t="shared" si="106"/>
        <v>87.3875</v>
      </c>
    </row>
    <row r="1060" ht="14.25" hidden="1" customHeight="1">
      <c r="L1060" s="251"/>
      <c r="M1060" s="272">
        <v>1.176</v>
      </c>
      <c r="N1060" s="273">
        <f t="shared" si="102"/>
        <v>70.494</v>
      </c>
      <c r="O1060" s="273">
        <f t="shared" si="103"/>
        <v>75.418</v>
      </c>
      <c r="P1060" s="273">
        <f t="shared" si="104"/>
        <v>81.666</v>
      </c>
      <c r="Q1060" s="273">
        <f t="shared" si="105"/>
        <v>84.328</v>
      </c>
      <c r="R1060" s="273">
        <f t="shared" si="106"/>
        <v>87.39</v>
      </c>
    </row>
    <row r="1061" ht="14.25" hidden="1" customHeight="1">
      <c r="L1061" s="251"/>
      <c r="M1061" s="272">
        <v>1.177</v>
      </c>
      <c r="N1061" s="273">
        <f t="shared" si="102"/>
        <v>70.5005</v>
      </c>
      <c r="O1061" s="273">
        <f t="shared" si="103"/>
        <v>75.4235</v>
      </c>
      <c r="P1061" s="273">
        <f t="shared" si="104"/>
        <v>81.6695</v>
      </c>
      <c r="Q1061" s="273">
        <f t="shared" si="105"/>
        <v>84.331</v>
      </c>
      <c r="R1061" s="273">
        <f t="shared" si="106"/>
        <v>87.3925</v>
      </c>
    </row>
    <row r="1062" ht="14.25" hidden="1" customHeight="1">
      <c r="L1062" s="251"/>
      <c r="M1062" s="272">
        <v>1.178</v>
      </c>
      <c r="N1062" s="273">
        <f t="shared" si="102"/>
        <v>70.507</v>
      </c>
      <c r="O1062" s="273">
        <f t="shared" si="103"/>
        <v>75.429</v>
      </c>
      <c r="P1062" s="273">
        <f t="shared" si="104"/>
        <v>81.673</v>
      </c>
      <c r="Q1062" s="273">
        <f t="shared" si="105"/>
        <v>84.334</v>
      </c>
      <c r="R1062" s="273">
        <f t="shared" si="106"/>
        <v>87.395</v>
      </c>
    </row>
    <row r="1063" ht="14.25" hidden="1" customHeight="1">
      <c r="L1063" s="251"/>
      <c r="M1063" s="272">
        <v>1.179</v>
      </c>
      <c r="N1063" s="273">
        <f t="shared" si="102"/>
        <v>70.5135</v>
      </c>
      <c r="O1063" s="273">
        <f t="shared" si="103"/>
        <v>75.4345</v>
      </c>
      <c r="P1063" s="273">
        <f t="shared" si="104"/>
        <v>81.6765</v>
      </c>
      <c r="Q1063" s="273">
        <f t="shared" si="105"/>
        <v>84.337</v>
      </c>
      <c r="R1063" s="273">
        <f t="shared" si="106"/>
        <v>87.3975</v>
      </c>
    </row>
    <row r="1064" ht="14.25" hidden="1" customHeight="1">
      <c r="L1064" s="251"/>
      <c r="M1064" s="272">
        <v>1.18</v>
      </c>
      <c r="N1064" s="273">
        <f t="shared" si="102"/>
        <v>70.52</v>
      </c>
      <c r="O1064" s="273">
        <f t="shared" si="103"/>
        <v>75.44</v>
      </c>
      <c r="P1064" s="273">
        <f t="shared" si="104"/>
        <v>81.68</v>
      </c>
      <c r="Q1064" s="273">
        <f t="shared" si="105"/>
        <v>84.34</v>
      </c>
      <c r="R1064" s="273">
        <f t="shared" si="106"/>
        <v>87.4</v>
      </c>
    </row>
    <row r="1065" ht="14.25" hidden="1" customHeight="1">
      <c r="L1065" s="251"/>
      <c r="M1065" s="272">
        <v>1.181</v>
      </c>
      <c r="N1065" s="273">
        <f t="shared" si="102"/>
        <v>70.5265</v>
      </c>
      <c r="O1065" s="273">
        <f t="shared" si="103"/>
        <v>75.4455</v>
      </c>
      <c r="P1065" s="273">
        <f t="shared" si="104"/>
        <v>81.6835</v>
      </c>
      <c r="Q1065" s="273">
        <f t="shared" si="105"/>
        <v>84.343</v>
      </c>
      <c r="R1065" s="273">
        <f t="shared" si="106"/>
        <v>87.4025</v>
      </c>
    </row>
    <row r="1066" ht="14.25" hidden="1" customHeight="1">
      <c r="L1066" s="251"/>
      <c r="M1066" s="272">
        <v>1.182</v>
      </c>
      <c r="N1066" s="273">
        <f t="shared" si="102"/>
        <v>70.533</v>
      </c>
      <c r="O1066" s="273">
        <f t="shared" si="103"/>
        <v>75.451</v>
      </c>
      <c r="P1066" s="273">
        <f t="shared" si="104"/>
        <v>81.687</v>
      </c>
      <c r="Q1066" s="273">
        <f t="shared" si="105"/>
        <v>84.346</v>
      </c>
      <c r="R1066" s="273">
        <f t="shared" si="106"/>
        <v>87.405</v>
      </c>
    </row>
    <row r="1067" ht="14.25" hidden="1" customHeight="1">
      <c r="L1067" s="251"/>
      <c r="M1067" s="272">
        <v>1.183</v>
      </c>
      <c r="N1067" s="273">
        <f t="shared" si="102"/>
        <v>70.5395</v>
      </c>
      <c r="O1067" s="273">
        <f t="shared" si="103"/>
        <v>75.4565</v>
      </c>
      <c r="P1067" s="273">
        <f t="shared" si="104"/>
        <v>81.6905</v>
      </c>
      <c r="Q1067" s="273">
        <f t="shared" si="105"/>
        <v>84.349</v>
      </c>
      <c r="R1067" s="273">
        <f t="shared" si="106"/>
        <v>87.4075</v>
      </c>
    </row>
    <row r="1068" ht="14.25" hidden="1" customHeight="1">
      <c r="L1068" s="251"/>
      <c r="M1068" s="272">
        <v>1.184</v>
      </c>
      <c r="N1068" s="273">
        <f t="shared" si="102"/>
        <v>70.546</v>
      </c>
      <c r="O1068" s="273">
        <f t="shared" si="103"/>
        <v>75.462</v>
      </c>
      <c r="P1068" s="273">
        <f t="shared" si="104"/>
        <v>81.694</v>
      </c>
      <c r="Q1068" s="273">
        <f t="shared" si="105"/>
        <v>84.352</v>
      </c>
      <c r="R1068" s="273">
        <f t="shared" si="106"/>
        <v>87.41</v>
      </c>
    </row>
    <row r="1069" ht="14.25" hidden="1" customHeight="1">
      <c r="L1069" s="251"/>
      <c r="M1069" s="272">
        <v>1.185</v>
      </c>
      <c r="N1069" s="273">
        <f t="shared" si="102"/>
        <v>70.5525</v>
      </c>
      <c r="O1069" s="273">
        <f t="shared" si="103"/>
        <v>75.4675</v>
      </c>
      <c r="P1069" s="273">
        <f t="shared" si="104"/>
        <v>81.6975</v>
      </c>
      <c r="Q1069" s="273">
        <f t="shared" si="105"/>
        <v>84.355</v>
      </c>
      <c r="R1069" s="273">
        <f t="shared" si="106"/>
        <v>87.4125</v>
      </c>
    </row>
    <row r="1070" ht="14.25" hidden="1" customHeight="1">
      <c r="L1070" s="251"/>
      <c r="M1070" s="272">
        <v>1.186</v>
      </c>
      <c r="N1070" s="273">
        <f t="shared" si="102"/>
        <v>70.559</v>
      </c>
      <c r="O1070" s="273">
        <f t="shared" si="103"/>
        <v>75.473</v>
      </c>
      <c r="P1070" s="273">
        <f t="shared" si="104"/>
        <v>81.701</v>
      </c>
      <c r="Q1070" s="273">
        <f t="shared" si="105"/>
        <v>84.358</v>
      </c>
      <c r="R1070" s="273">
        <f t="shared" si="106"/>
        <v>87.415</v>
      </c>
    </row>
    <row r="1071" ht="14.25" hidden="1" customHeight="1">
      <c r="L1071" s="251"/>
      <c r="M1071" s="272">
        <v>1.187</v>
      </c>
      <c r="N1071" s="273">
        <f t="shared" si="102"/>
        <v>70.5655</v>
      </c>
      <c r="O1071" s="273">
        <f t="shared" si="103"/>
        <v>75.4785</v>
      </c>
      <c r="P1071" s="273">
        <f t="shared" si="104"/>
        <v>81.7045</v>
      </c>
      <c r="Q1071" s="273">
        <f t="shared" si="105"/>
        <v>84.361</v>
      </c>
      <c r="R1071" s="273">
        <f t="shared" si="106"/>
        <v>87.4175</v>
      </c>
    </row>
    <row r="1072" ht="14.25" hidden="1" customHeight="1">
      <c r="L1072" s="251"/>
      <c r="M1072" s="272">
        <v>1.188</v>
      </c>
      <c r="N1072" s="273">
        <f t="shared" si="102"/>
        <v>70.572</v>
      </c>
      <c r="O1072" s="273">
        <f t="shared" si="103"/>
        <v>75.484</v>
      </c>
      <c r="P1072" s="273">
        <f t="shared" si="104"/>
        <v>81.708</v>
      </c>
      <c r="Q1072" s="273">
        <f t="shared" si="105"/>
        <v>84.364</v>
      </c>
      <c r="R1072" s="273">
        <f t="shared" si="106"/>
        <v>87.42</v>
      </c>
    </row>
    <row r="1073" ht="14.25" hidden="1" customHeight="1">
      <c r="L1073" s="251"/>
      <c r="M1073" s="272">
        <v>1.189</v>
      </c>
      <c r="N1073" s="273">
        <f t="shared" si="102"/>
        <v>70.5785</v>
      </c>
      <c r="O1073" s="273">
        <f t="shared" si="103"/>
        <v>75.4895</v>
      </c>
      <c r="P1073" s="273">
        <f t="shared" si="104"/>
        <v>81.7115</v>
      </c>
      <c r="Q1073" s="273">
        <f t="shared" si="105"/>
        <v>84.367</v>
      </c>
      <c r="R1073" s="273">
        <f t="shared" si="106"/>
        <v>87.4225</v>
      </c>
    </row>
    <row r="1074" ht="14.25" hidden="1" customHeight="1">
      <c r="L1074" s="251"/>
      <c r="M1074" s="272">
        <v>1.19</v>
      </c>
      <c r="N1074" s="273">
        <f t="shared" si="102"/>
        <v>70.585</v>
      </c>
      <c r="O1074" s="273">
        <f t="shared" si="103"/>
        <v>75.495</v>
      </c>
      <c r="P1074" s="273">
        <f t="shared" si="104"/>
        <v>81.715</v>
      </c>
      <c r="Q1074" s="273">
        <f t="shared" si="105"/>
        <v>84.37</v>
      </c>
      <c r="R1074" s="273">
        <f t="shared" si="106"/>
        <v>87.425</v>
      </c>
    </row>
    <row r="1075" ht="14.25" hidden="1" customHeight="1">
      <c r="L1075" s="251"/>
      <c r="M1075" s="272">
        <v>1.191</v>
      </c>
      <c r="N1075" s="273">
        <f t="shared" si="102"/>
        <v>70.5915</v>
      </c>
      <c r="O1075" s="273">
        <f t="shared" si="103"/>
        <v>75.5005</v>
      </c>
      <c r="P1075" s="273">
        <f t="shared" si="104"/>
        <v>81.7185</v>
      </c>
      <c r="Q1075" s="273">
        <f t="shared" si="105"/>
        <v>84.373</v>
      </c>
      <c r="R1075" s="273">
        <f t="shared" si="106"/>
        <v>87.4275</v>
      </c>
    </row>
    <row r="1076" ht="14.25" hidden="1" customHeight="1">
      <c r="L1076" s="251"/>
      <c r="M1076" s="272">
        <v>1.192</v>
      </c>
      <c r="N1076" s="273">
        <f t="shared" si="102"/>
        <v>70.598</v>
      </c>
      <c r="O1076" s="273">
        <f t="shared" si="103"/>
        <v>75.506</v>
      </c>
      <c r="P1076" s="273">
        <f t="shared" si="104"/>
        <v>81.722</v>
      </c>
      <c r="Q1076" s="273">
        <f t="shared" si="105"/>
        <v>84.376</v>
      </c>
      <c r="R1076" s="273">
        <f t="shared" si="106"/>
        <v>87.43</v>
      </c>
    </row>
    <row r="1077" ht="14.25" hidden="1" customHeight="1">
      <c r="L1077" s="251"/>
      <c r="M1077" s="272">
        <v>1.193</v>
      </c>
      <c r="N1077" s="273">
        <f t="shared" si="102"/>
        <v>70.6045</v>
      </c>
      <c r="O1077" s="273">
        <f t="shared" si="103"/>
        <v>75.5115</v>
      </c>
      <c r="P1077" s="273">
        <f t="shared" si="104"/>
        <v>81.7255</v>
      </c>
      <c r="Q1077" s="273">
        <f t="shared" si="105"/>
        <v>84.379</v>
      </c>
      <c r="R1077" s="273">
        <f t="shared" si="106"/>
        <v>87.4325</v>
      </c>
    </row>
    <row r="1078" ht="14.25" hidden="1" customHeight="1">
      <c r="L1078" s="251"/>
      <c r="M1078" s="272">
        <v>1.194</v>
      </c>
      <c r="N1078" s="273">
        <f t="shared" si="102"/>
        <v>70.611</v>
      </c>
      <c r="O1078" s="273">
        <f t="shared" si="103"/>
        <v>75.517</v>
      </c>
      <c r="P1078" s="273">
        <f t="shared" si="104"/>
        <v>81.729</v>
      </c>
      <c r="Q1078" s="273">
        <f t="shared" si="105"/>
        <v>84.382</v>
      </c>
      <c r="R1078" s="273">
        <f t="shared" si="106"/>
        <v>87.435</v>
      </c>
    </row>
    <row r="1079" ht="14.25" hidden="1" customHeight="1">
      <c r="L1079" s="251"/>
      <c r="M1079" s="272">
        <v>1.195</v>
      </c>
      <c r="N1079" s="273">
        <f t="shared" si="102"/>
        <v>70.6175</v>
      </c>
      <c r="O1079" s="273">
        <f t="shared" si="103"/>
        <v>75.5225</v>
      </c>
      <c r="P1079" s="273">
        <f t="shared" si="104"/>
        <v>81.7325</v>
      </c>
      <c r="Q1079" s="273">
        <f t="shared" si="105"/>
        <v>84.385</v>
      </c>
      <c r="R1079" s="273">
        <f t="shared" si="106"/>
        <v>87.4375</v>
      </c>
    </row>
    <row r="1080" ht="14.25" hidden="1" customHeight="1">
      <c r="L1080" s="251"/>
      <c r="M1080" s="272">
        <v>1.196</v>
      </c>
      <c r="N1080" s="273">
        <f t="shared" si="102"/>
        <v>70.624</v>
      </c>
      <c r="O1080" s="273">
        <f t="shared" si="103"/>
        <v>75.528</v>
      </c>
      <c r="P1080" s="273">
        <f t="shared" si="104"/>
        <v>81.736</v>
      </c>
      <c r="Q1080" s="273">
        <f t="shared" si="105"/>
        <v>84.388</v>
      </c>
      <c r="R1080" s="273">
        <f t="shared" si="106"/>
        <v>87.44</v>
      </c>
    </row>
    <row r="1081" ht="14.25" hidden="1" customHeight="1">
      <c r="L1081" s="251"/>
      <c r="M1081" s="272">
        <v>1.197</v>
      </c>
      <c r="N1081" s="273">
        <f t="shared" si="102"/>
        <v>70.6305</v>
      </c>
      <c r="O1081" s="273">
        <f t="shared" si="103"/>
        <v>75.5335</v>
      </c>
      <c r="P1081" s="273">
        <f t="shared" si="104"/>
        <v>81.7395</v>
      </c>
      <c r="Q1081" s="273">
        <f t="shared" si="105"/>
        <v>84.391</v>
      </c>
      <c r="R1081" s="273">
        <f t="shared" si="106"/>
        <v>87.4425</v>
      </c>
    </row>
    <row r="1082" ht="14.25" hidden="1" customHeight="1">
      <c r="L1082" s="251"/>
      <c r="M1082" s="272">
        <v>1.198</v>
      </c>
      <c r="N1082" s="273">
        <f t="shared" si="102"/>
        <v>70.637</v>
      </c>
      <c r="O1082" s="273">
        <f t="shared" si="103"/>
        <v>75.539</v>
      </c>
      <c r="P1082" s="273">
        <f t="shared" si="104"/>
        <v>81.743</v>
      </c>
      <c r="Q1082" s="273">
        <f t="shared" si="105"/>
        <v>84.394</v>
      </c>
      <c r="R1082" s="273">
        <f t="shared" si="106"/>
        <v>87.445</v>
      </c>
    </row>
    <row r="1083" ht="14.25" hidden="1" customHeight="1">
      <c r="L1083" s="251"/>
      <c r="M1083" s="272">
        <v>1.199</v>
      </c>
      <c r="N1083" s="273">
        <f t="shared" si="102"/>
        <v>70.6435</v>
      </c>
      <c r="O1083" s="273">
        <f t="shared" si="103"/>
        <v>75.5445</v>
      </c>
      <c r="P1083" s="273">
        <f t="shared" si="104"/>
        <v>81.7465</v>
      </c>
      <c r="Q1083" s="273">
        <f t="shared" si="105"/>
        <v>84.397</v>
      </c>
      <c r="R1083" s="273">
        <f t="shared" si="106"/>
        <v>87.4475</v>
      </c>
    </row>
    <row r="1084" ht="14.25" hidden="1" customHeight="1">
      <c r="L1084" s="251"/>
      <c r="M1084" s="272">
        <v>1.2</v>
      </c>
      <c r="N1084" s="273">
        <f t="shared" si="102"/>
        <v>70.65</v>
      </c>
      <c r="O1084" s="273">
        <f t="shared" si="103"/>
        <v>75.55</v>
      </c>
      <c r="P1084" s="273">
        <f t="shared" si="104"/>
        <v>81.75</v>
      </c>
      <c r="Q1084" s="273">
        <f t="shared" si="105"/>
        <v>84.4</v>
      </c>
      <c r="R1084" s="273">
        <f t="shared" si="106"/>
        <v>87.45</v>
      </c>
    </row>
    <row r="1085" ht="14.25" hidden="1" customHeight="1">
      <c r="L1085" s="251"/>
      <c r="M1085" s="272">
        <v>1.201</v>
      </c>
      <c r="N1085" s="273">
        <f t="shared" si="102"/>
        <v>70.6565</v>
      </c>
      <c r="O1085" s="273">
        <f t="shared" si="103"/>
        <v>75.5555</v>
      </c>
      <c r="P1085" s="273">
        <f t="shared" si="104"/>
        <v>81.7535</v>
      </c>
      <c r="Q1085" s="273">
        <f t="shared" si="105"/>
        <v>84.403</v>
      </c>
      <c r="R1085" s="273">
        <f t="shared" si="106"/>
        <v>87.4525</v>
      </c>
    </row>
    <row r="1086" ht="14.25" hidden="1" customHeight="1">
      <c r="L1086" s="251"/>
      <c r="M1086" s="272">
        <v>1.202</v>
      </c>
      <c r="N1086" s="273">
        <f t="shared" si="102"/>
        <v>70.663</v>
      </c>
      <c r="O1086" s="273">
        <f t="shared" si="103"/>
        <v>75.561</v>
      </c>
      <c r="P1086" s="273">
        <f t="shared" si="104"/>
        <v>81.757</v>
      </c>
      <c r="Q1086" s="273">
        <f t="shared" si="105"/>
        <v>84.406</v>
      </c>
      <c r="R1086" s="273">
        <f t="shared" si="106"/>
        <v>87.455</v>
      </c>
    </row>
    <row r="1087" ht="14.25" hidden="1" customHeight="1">
      <c r="L1087" s="251"/>
      <c r="M1087" s="272">
        <v>1.203</v>
      </c>
      <c r="N1087" s="273">
        <f t="shared" si="102"/>
        <v>70.6695</v>
      </c>
      <c r="O1087" s="273">
        <f t="shared" si="103"/>
        <v>75.5665</v>
      </c>
      <c r="P1087" s="273">
        <f t="shared" si="104"/>
        <v>81.7605</v>
      </c>
      <c r="Q1087" s="273">
        <f t="shared" si="105"/>
        <v>84.409</v>
      </c>
      <c r="R1087" s="273">
        <f t="shared" si="106"/>
        <v>87.4575</v>
      </c>
    </row>
    <row r="1088" ht="14.25" hidden="1" customHeight="1">
      <c r="L1088" s="251"/>
      <c r="M1088" s="272">
        <v>1.204</v>
      </c>
      <c r="N1088" s="273">
        <f t="shared" si="102"/>
        <v>70.676</v>
      </c>
      <c r="O1088" s="273">
        <f t="shared" si="103"/>
        <v>75.572</v>
      </c>
      <c r="P1088" s="273">
        <f t="shared" si="104"/>
        <v>81.764</v>
      </c>
      <c r="Q1088" s="273">
        <f t="shared" si="105"/>
        <v>84.412</v>
      </c>
      <c r="R1088" s="273">
        <f t="shared" si="106"/>
        <v>87.46</v>
      </c>
    </row>
    <row r="1089" ht="14.25" hidden="1" customHeight="1">
      <c r="L1089" s="251"/>
      <c r="M1089" s="272">
        <v>1.205</v>
      </c>
      <c r="N1089" s="273">
        <f t="shared" si="102"/>
        <v>70.6825</v>
      </c>
      <c r="O1089" s="273">
        <f t="shared" si="103"/>
        <v>75.5775</v>
      </c>
      <c r="P1089" s="273">
        <f t="shared" si="104"/>
        <v>81.7675</v>
      </c>
      <c r="Q1089" s="273">
        <f t="shared" si="105"/>
        <v>84.415</v>
      </c>
      <c r="R1089" s="273">
        <f t="shared" si="106"/>
        <v>87.4625</v>
      </c>
    </row>
    <row r="1090" ht="14.25" hidden="1" customHeight="1">
      <c r="L1090" s="251"/>
      <c r="M1090" s="272">
        <v>1.206</v>
      </c>
      <c r="N1090" s="273">
        <f t="shared" si="102"/>
        <v>70.689</v>
      </c>
      <c r="O1090" s="273">
        <f t="shared" si="103"/>
        <v>75.583</v>
      </c>
      <c r="P1090" s="273">
        <f t="shared" si="104"/>
        <v>81.771</v>
      </c>
      <c r="Q1090" s="273">
        <f t="shared" si="105"/>
        <v>84.418</v>
      </c>
      <c r="R1090" s="273">
        <f t="shared" si="106"/>
        <v>87.465</v>
      </c>
    </row>
    <row r="1091" ht="14.25" hidden="1" customHeight="1">
      <c r="L1091" s="251"/>
      <c r="M1091" s="272">
        <v>1.207</v>
      </c>
      <c r="N1091" s="273">
        <f t="shared" si="102"/>
        <v>70.6955</v>
      </c>
      <c r="O1091" s="273">
        <f t="shared" si="103"/>
        <v>75.5885</v>
      </c>
      <c r="P1091" s="273">
        <f t="shared" si="104"/>
        <v>81.7745</v>
      </c>
      <c r="Q1091" s="273">
        <f t="shared" si="105"/>
        <v>84.421</v>
      </c>
      <c r="R1091" s="273">
        <f t="shared" si="106"/>
        <v>87.4675</v>
      </c>
    </row>
    <row r="1092" ht="14.25" hidden="1" customHeight="1">
      <c r="L1092" s="251"/>
      <c r="M1092" s="272">
        <v>1.208</v>
      </c>
      <c r="N1092" s="273">
        <f t="shared" si="102"/>
        <v>70.702</v>
      </c>
      <c r="O1092" s="273">
        <f t="shared" si="103"/>
        <v>75.594</v>
      </c>
      <c r="P1092" s="273">
        <f t="shared" si="104"/>
        <v>81.778</v>
      </c>
      <c r="Q1092" s="273">
        <f t="shared" si="105"/>
        <v>84.424</v>
      </c>
      <c r="R1092" s="273">
        <f t="shared" si="106"/>
        <v>87.47</v>
      </c>
    </row>
    <row r="1093" ht="14.25" hidden="1" customHeight="1">
      <c r="L1093" s="251"/>
      <c r="M1093" s="272">
        <v>1.209</v>
      </c>
      <c r="N1093" s="273">
        <f t="shared" si="102"/>
        <v>70.7085</v>
      </c>
      <c r="O1093" s="273">
        <f t="shared" si="103"/>
        <v>75.5995</v>
      </c>
      <c r="P1093" s="273">
        <f t="shared" si="104"/>
        <v>81.7815</v>
      </c>
      <c r="Q1093" s="273">
        <f t="shared" si="105"/>
        <v>84.427</v>
      </c>
      <c r="R1093" s="273">
        <f t="shared" si="106"/>
        <v>87.4725</v>
      </c>
    </row>
    <row r="1094" ht="14.25" hidden="1" customHeight="1">
      <c r="L1094" s="251"/>
      <c r="M1094" s="272">
        <v>1.21</v>
      </c>
      <c r="N1094" s="273">
        <f t="shared" si="102"/>
        <v>70.715</v>
      </c>
      <c r="O1094" s="273">
        <f t="shared" si="103"/>
        <v>75.605</v>
      </c>
      <c r="P1094" s="273">
        <f t="shared" si="104"/>
        <v>81.785</v>
      </c>
      <c r="Q1094" s="273">
        <f t="shared" si="105"/>
        <v>84.43</v>
      </c>
      <c r="R1094" s="273">
        <f t="shared" si="106"/>
        <v>87.475</v>
      </c>
    </row>
    <row r="1095" ht="14.25" hidden="1" customHeight="1">
      <c r="L1095" s="251"/>
      <c r="M1095" s="272">
        <v>1.211</v>
      </c>
      <c r="N1095" s="273">
        <f t="shared" si="102"/>
        <v>70.7215</v>
      </c>
      <c r="O1095" s="273">
        <f t="shared" si="103"/>
        <v>75.6105</v>
      </c>
      <c r="P1095" s="273">
        <f t="shared" si="104"/>
        <v>81.7885</v>
      </c>
      <c r="Q1095" s="273">
        <f t="shared" si="105"/>
        <v>84.433</v>
      </c>
      <c r="R1095" s="273">
        <f t="shared" si="106"/>
        <v>87.4775</v>
      </c>
    </row>
    <row r="1096" ht="14.25" hidden="1" customHeight="1">
      <c r="L1096" s="251"/>
      <c r="M1096" s="272">
        <v>1.212</v>
      </c>
      <c r="N1096" s="273">
        <f t="shared" si="102"/>
        <v>70.728</v>
      </c>
      <c r="O1096" s="273">
        <f t="shared" si="103"/>
        <v>75.616</v>
      </c>
      <c r="P1096" s="273">
        <f t="shared" si="104"/>
        <v>81.792</v>
      </c>
      <c r="Q1096" s="273">
        <f t="shared" si="105"/>
        <v>84.436</v>
      </c>
      <c r="R1096" s="273">
        <f t="shared" si="106"/>
        <v>87.48</v>
      </c>
    </row>
    <row r="1097" ht="14.25" hidden="1" customHeight="1">
      <c r="L1097" s="251"/>
      <c r="M1097" s="272">
        <v>1.213</v>
      </c>
      <c r="N1097" s="273">
        <f t="shared" si="102"/>
        <v>70.7345</v>
      </c>
      <c r="O1097" s="273">
        <f t="shared" si="103"/>
        <v>75.6215</v>
      </c>
      <c r="P1097" s="273">
        <f t="shared" si="104"/>
        <v>81.7955</v>
      </c>
      <c r="Q1097" s="273">
        <f t="shared" si="105"/>
        <v>84.439</v>
      </c>
      <c r="R1097" s="273">
        <f t="shared" si="106"/>
        <v>87.4825</v>
      </c>
    </row>
    <row r="1098" ht="14.25" hidden="1" customHeight="1">
      <c r="L1098" s="251"/>
      <c r="M1098" s="272">
        <v>1.214</v>
      </c>
      <c r="N1098" s="273">
        <f t="shared" si="102"/>
        <v>70.741</v>
      </c>
      <c r="O1098" s="273">
        <f t="shared" si="103"/>
        <v>75.627</v>
      </c>
      <c r="P1098" s="273">
        <f t="shared" si="104"/>
        <v>81.799</v>
      </c>
      <c r="Q1098" s="273">
        <f t="shared" si="105"/>
        <v>84.442</v>
      </c>
      <c r="R1098" s="273">
        <f t="shared" si="106"/>
        <v>87.485</v>
      </c>
    </row>
    <row r="1099" ht="14.25" hidden="1" customHeight="1">
      <c r="L1099" s="251"/>
      <c r="M1099" s="272">
        <v>1.215</v>
      </c>
      <c r="N1099" s="273">
        <f t="shared" si="102"/>
        <v>70.7475</v>
      </c>
      <c r="O1099" s="273">
        <f t="shared" si="103"/>
        <v>75.6325</v>
      </c>
      <c r="P1099" s="273">
        <f t="shared" si="104"/>
        <v>81.8025</v>
      </c>
      <c r="Q1099" s="273">
        <f t="shared" si="105"/>
        <v>84.445</v>
      </c>
      <c r="R1099" s="273">
        <f t="shared" si="106"/>
        <v>87.4875</v>
      </c>
    </row>
    <row r="1100" ht="14.25" hidden="1" customHeight="1">
      <c r="L1100" s="251"/>
      <c r="M1100" s="272">
        <v>1.216</v>
      </c>
      <c r="N1100" s="273">
        <f t="shared" si="102"/>
        <v>70.754</v>
      </c>
      <c r="O1100" s="273">
        <f t="shared" si="103"/>
        <v>75.638</v>
      </c>
      <c r="P1100" s="273">
        <f t="shared" si="104"/>
        <v>81.806</v>
      </c>
      <c r="Q1100" s="273">
        <f t="shared" si="105"/>
        <v>84.448</v>
      </c>
      <c r="R1100" s="273">
        <f t="shared" si="106"/>
        <v>87.49</v>
      </c>
    </row>
    <row r="1101" ht="14.25" hidden="1" customHeight="1">
      <c r="L1101" s="251"/>
      <c r="M1101" s="272">
        <v>1.217</v>
      </c>
      <c r="N1101" s="273">
        <f t="shared" si="102"/>
        <v>70.7605</v>
      </c>
      <c r="O1101" s="273">
        <f t="shared" si="103"/>
        <v>75.6435</v>
      </c>
      <c r="P1101" s="273">
        <f t="shared" si="104"/>
        <v>81.8095</v>
      </c>
      <c r="Q1101" s="273">
        <f t="shared" si="105"/>
        <v>84.451</v>
      </c>
      <c r="R1101" s="273">
        <f t="shared" si="106"/>
        <v>87.4925</v>
      </c>
    </row>
    <row r="1102" ht="14.25" hidden="1" customHeight="1">
      <c r="L1102" s="251"/>
      <c r="M1102" s="272">
        <v>1.218</v>
      </c>
      <c r="N1102" s="273">
        <f t="shared" si="102"/>
        <v>70.767</v>
      </c>
      <c r="O1102" s="273">
        <f t="shared" si="103"/>
        <v>75.649</v>
      </c>
      <c r="P1102" s="273">
        <f t="shared" si="104"/>
        <v>81.813</v>
      </c>
      <c r="Q1102" s="273">
        <f t="shared" si="105"/>
        <v>84.454</v>
      </c>
      <c r="R1102" s="273">
        <f t="shared" si="106"/>
        <v>87.495</v>
      </c>
    </row>
    <row r="1103" ht="14.25" hidden="1" customHeight="1">
      <c r="L1103" s="251"/>
      <c r="M1103" s="272">
        <v>1.219</v>
      </c>
      <c r="N1103" s="273">
        <f t="shared" si="102"/>
        <v>70.7735</v>
      </c>
      <c r="O1103" s="273">
        <f t="shared" si="103"/>
        <v>75.6545</v>
      </c>
      <c r="P1103" s="273">
        <f t="shared" si="104"/>
        <v>81.8165</v>
      </c>
      <c r="Q1103" s="273">
        <f t="shared" si="105"/>
        <v>84.457</v>
      </c>
      <c r="R1103" s="273">
        <f t="shared" si="106"/>
        <v>87.4975</v>
      </c>
    </row>
    <row r="1104" ht="14.25" hidden="1" customHeight="1">
      <c r="L1104" s="251"/>
      <c r="M1104" s="272">
        <v>1.22</v>
      </c>
      <c r="N1104" s="273">
        <f t="shared" si="102"/>
        <v>70.78</v>
      </c>
      <c r="O1104" s="273">
        <f t="shared" si="103"/>
        <v>75.66</v>
      </c>
      <c r="P1104" s="273">
        <f t="shared" si="104"/>
        <v>81.82</v>
      </c>
      <c r="Q1104" s="273">
        <f t="shared" si="105"/>
        <v>84.46</v>
      </c>
      <c r="R1104" s="273">
        <f t="shared" si="106"/>
        <v>87.5</v>
      </c>
    </row>
    <row r="1105" ht="14.25" hidden="1" customHeight="1">
      <c r="L1105" s="251"/>
      <c r="M1105" s="272">
        <v>1.221</v>
      </c>
      <c r="N1105" s="273">
        <f t="shared" si="102"/>
        <v>70.7865</v>
      </c>
      <c r="O1105" s="273">
        <f t="shared" si="103"/>
        <v>75.6655</v>
      </c>
      <c r="P1105" s="273">
        <f t="shared" si="104"/>
        <v>81.8235</v>
      </c>
      <c r="Q1105" s="273">
        <f t="shared" si="105"/>
        <v>84.463</v>
      </c>
      <c r="R1105" s="273">
        <f t="shared" si="106"/>
        <v>87.5025</v>
      </c>
    </row>
    <row r="1106" ht="14.25" hidden="1" customHeight="1">
      <c r="L1106" s="251"/>
      <c r="M1106" s="272">
        <v>1.222</v>
      </c>
      <c r="N1106" s="273">
        <f t="shared" si="102"/>
        <v>70.793</v>
      </c>
      <c r="O1106" s="273">
        <f t="shared" si="103"/>
        <v>75.671</v>
      </c>
      <c r="P1106" s="273">
        <f t="shared" si="104"/>
        <v>81.827</v>
      </c>
      <c r="Q1106" s="273">
        <f t="shared" si="105"/>
        <v>84.466</v>
      </c>
      <c r="R1106" s="273">
        <f t="shared" si="106"/>
        <v>87.505</v>
      </c>
    </row>
    <row r="1107" ht="14.25" hidden="1" customHeight="1">
      <c r="L1107" s="251"/>
      <c r="M1107" s="272">
        <v>1.223</v>
      </c>
      <c r="N1107" s="273">
        <f t="shared" si="102"/>
        <v>70.7995</v>
      </c>
      <c r="O1107" s="273">
        <f t="shared" si="103"/>
        <v>75.6765</v>
      </c>
      <c r="P1107" s="273">
        <f t="shared" si="104"/>
        <v>81.8305</v>
      </c>
      <c r="Q1107" s="273">
        <f t="shared" si="105"/>
        <v>84.469</v>
      </c>
      <c r="R1107" s="273">
        <f t="shared" si="106"/>
        <v>87.5075</v>
      </c>
    </row>
    <row r="1108" ht="14.25" hidden="1" customHeight="1">
      <c r="L1108" s="251"/>
      <c r="M1108" s="272">
        <v>1.224</v>
      </c>
      <c r="N1108" s="273">
        <f t="shared" si="102"/>
        <v>70.806</v>
      </c>
      <c r="O1108" s="273">
        <f t="shared" si="103"/>
        <v>75.682</v>
      </c>
      <c r="P1108" s="273">
        <f t="shared" si="104"/>
        <v>81.834</v>
      </c>
      <c r="Q1108" s="273">
        <f t="shared" si="105"/>
        <v>84.472</v>
      </c>
      <c r="R1108" s="273">
        <f t="shared" si="106"/>
        <v>87.51</v>
      </c>
    </row>
    <row r="1109" ht="14.25" hidden="1" customHeight="1">
      <c r="L1109" s="251"/>
      <c r="M1109" s="272">
        <v>1.225</v>
      </c>
      <c r="N1109" s="273">
        <f t="shared" si="102"/>
        <v>70.8125</v>
      </c>
      <c r="O1109" s="273">
        <f t="shared" si="103"/>
        <v>75.6875</v>
      </c>
      <c r="P1109" s="273">
        <f t="shared" si="104"/>
        <v>81.8375</v>
      </c>
      <c r="Q1109" s="273">
        <f t="shared" si="105"/>
        <v>84.475</v>
      </c>
      <c r="R1109" s="273">
        <f t="shared" si="106"/>
        <v>87.5125</v>
      </c>
    </row>
    <row r="1110" ht="14.25" hidden="1" customHeight="1">
      <c r="L1110" s="251"/>
      <c r="M1110" s="272">
        <v>1.226</v>
      </c>
      <c r="N1110" s="273">
        <f t="shared" si="102"/>
        <v>70.819</v>
      </c>
      <c r="O1110" s="273">
        <f t="shared" si="103"/>
        <v>75.693</v>
      </c>
      <c r="P1110" s="273">
        <f t="shared" si="104"/>
        <v>81.841</v>
      </c>
      <c r="Q1110" s="273">
        <f t="shared" si="105"/>
        <v>84.478</v>
      </c>
      <c r="R1110" s="273">
        <f t="shared" si="106"/>
        <v>87.515</v>
      </c>
    </row>
    <row r="1111" ht="14.25" hidden="1" customHeight="1">
      <c r="L1111" s="251"/>
      <c r="M1111" s="272">
        <v>1.227</v>
      </c>
      <c r="N1111" s="273">
        <f t="shared" si="102"/>
        <v>70.8255</v>
      </c>
      <c r="O1111" s="273">
        <f t="shared" si="103"/>
        <v>75.6985</v>
      </c>
      <c r="P1111" s="273">
        <f t="shared" si="104"/>
        <v>81.8445</v>
      </c>
      <c r="Q1111" s="273">
        <f t="shared" si="105"/>
        <v>84.481</v>
      </c>
      <c r="R1111" s="273">
        <f t="shared" si="106"/>
        <v>87.5175</v>
      </c>
    </row>
    <row r="1112" ht="14.25" hidden="1" customHeight="1">
      <c r="L1112" s="251"/>
      <c r="M1112" s="272">
        <v>1.228</v>
      </c>
      <c r="N1112" s="273">
        <f t="shared" si="102"/>
        <v>70.832</v>
      </c>
      <c r="O1112" s="273">
        <f t="shared" si="103"/>
        <v>75.704</v>
      </c>
      <c r="P1112" s="273">
        <f t="shared" si="104"/>
        <v>81.848</v>
      </c>
      <c r="Q1112" s="273">
        <f t="shared" si="105"/>
        <v>84.484</v>
      </c>
      <c r="R1112" s="273">
        <f t="shared" si="106"/>
        <v>87.52</v>
      </c>
    </row>
    <row r="1113" ht="14.25" hidden="1" customHeight="1">
      <c r="L1113" s="251"/>
      <c r="M1113" s="272">
        <v>1.229</v>
      </c>
      <c r="N1113" s="273">
        <f t="shared" si="102"/>
        <v>70.8385</v>
      </c>
      <c r="O1113" s="273">
        <f t="shared" si="103"/>
        <v>75.7095</v>
      </c>
      <c r="P1113" s="273">
        <f t="shared" si="104"/>
        <v>81.8515</v>
      </c>
      <c r="Q1113" s="273">
        <f t="shared" si="105"/>
        <v>84.487</v>
      </c>
      <c r="R1113" s="273">
        <f t="shared" si="106"/>
        <v>87.5225</v>
      </c>
    </row>
    <row r="1114" ht="14.25" hidden="1" customHeight="1">
      <c r="L1114" s="251"/>
      <c r="M1114" s="272">
        <v>1.23</v>
      </c>
      <c r="N1114" s="273">
        <f t="shared" si="102"/>
        <v>70.845</v>
      </c>
      <c r="O1114" s="273">
        <f t="shared" si="103"/>
        <v>75.715</v>
      </c>
      <c r="P1114" s="273">
        <f t="shared" si="104"/>
        <v>81.855</v>
      </c>
      <c r="Q1114" s="273">
        <f t="shared" si="105"/>
        <v>84.49</v>
      </c>
      <c r="R1114" s="273">
        <f t="shared" si="106"/>
        <v>87.525</v>
      </c>
    </row>
    <row r="1115" ht="14.25" hidden="1" customHeight="1">
      <c r="L1115" s="251"/>
      <c r="M1115" s="272">
        <v>1.231</v>
      </c>
      <c r="N1115" s="273">
        <f t="shared" si="102"/>
        <v>70.8515</v>
      </c>
      <c r="O1115" s="273">
        <f t="shared" si="103"/>
        <v>75.7205</v>
      </c>
      <c r="P1115" s="273">
        <f t="shared" si="104"/>
        <v>81.8585</v>
      </c>
      <c r="Q1115" s="273">
        <f t="shared" si="105"/>
        <v>84.493</v>
      </c>
      <c r="R1115" s="273">
        <f t="shared" si="106"/>
        <v>87.5275</v>
      </c>
    </row>
    <row r="1116" ht="14.25" hidden="1" customHeight="1">
      <c r="L1116" s="251"/>
      <c r="M1116" s="272">
        <v>1.232</v>
      </c>
      <c r="N1116" s="273">
        <f t="shared" si="102"/>
        <v>70.858</v>
      </c>
      <c r="O1116" s="273">
        <f t="shared" si="103"/>
        <v>75.726</v>
      </c>
      <c r="P1116" s="273">
        <f t="shared" si="104"/>
        <v>81.862</v>
      </c>
      <c r="Q1116" s="273">
        <f t="shared" si="105"/>
        <v>84.496</v>
      </c>
      <c r="R1116" s="273">
        <f t="shared" si="106"/>
        <v>87.53</v>
      </c>
    </row>
    <row r="1117" ht="14.25" hidden="1" customHeight="1">
      <c r="L1117" s="251"/>
      <c r="M1117" s="272">
        <v>1.233</v>
      </c>
      <c r="N1117" s="273">
        <f t="shared" si="102"/>
        <v>70.8645</v>
      </c>
      <c r="O1117" s="273">
        <f t="shared" si="103"/>
        <v>75.7315</v>
      </c>
      <c r="P1117" s="273">
        <f t="shared" si="104"/>
        <v>81.8655</v>
      </c>
      <c r="Q1117" s="273">
        <f t="shared" si="105"/>
        <v>84.499</v>
      </c>
      <c r="R1117" s="273">
        <f t="shared" si="106"/>
        <v>87.5325</v>
      </c>
    </row>
    <row r="1118" ht="14.25" hidden="1" customHeight="1">
      <c r="L1118" s="251"/>
      <c r="M1118" s="272">
        <v>1.234</v>
      </c>
      <c r="N1118" s="273">
        <f t="shared" si="102"/>
        <v>70.871</v>
      </c>
      <c r="O1118" s="273">
        <f t="shared" si="103"/>
        <v>75.737</v>
      </c>
      <c r="P1118" s="273">
        <f t="shared" si="104"/>
        <v>81.869</v>
      </c>
      <c r="Q1118" s="273">
        <f t="shared" si="105"/>
        <v>84.502</v>
      </c>
      <c r="R1118" s="273">
        <f t="shared" si="106"/>
        <v>87.535</v>
      </c>
    </row>
    <row r="1119" ht="14.25" hidden="1" customHeight="1">
      <c r="L1119" s="251"/>
      <c r="M1119" s="272">
        <v>1.235</v>
      </c>
      <c r="N1119" s="273">
        <f t="shared" si="102"/>
        <v>70.8775</v>
      </c>
      <c r="O1119" s="273">
        <f t="shared" si="103"/>
        <v>75.7425</v>
      </c>
      <c r="P1119" s="273">
        <f t="shared" si="104"/>
        <v>81.8725</v>
      </c>
      <c r="Q1119" s="273">
        <f t="shared" si="105"/>
        <v>84.505</v>
      </c>
      <c r="R1119" s="273">
        <f t="shared" si="106"/>
        <v>87.5375</v>
      </c>
    </row>
    <row r="1120" ht="14.25" hidden="1" customHeight="1">
      <c r="L1120" s="251"/>
      <c r="M1120" s="272">
        <v>1.236</v>
      </c>
      <c r="N1120" s="273">
        <f t="shared" si="102"/>
        <v>70.884</v>
      </c>
      <c r="O1120" s="273">
        <f t="shared" si="103"/>
        <v>75.748</v>
      </c>
      <c r="P1120" s="273">
        <f t="shared" si="104"/>
        <v>81.876</v>
      </c>
      <c r="Q1120" s="273">
        <f t="shared" si="105"/>
        <v>84.508</v>
      </c>
      <c r="R1120" s="273">
        <f t="shared" si="106"/>
        <v>87.54</v>
      </c>
    </row>
    <row r="1121" ht="14.25" hidden="1" customHeight="1">
      <c r="L1121" s="251"/>
      <c r="M1121" s="272">
        <v>1.237</v>
      </c>
      <c r="N1121" s="273">
        <f t="shared" si="102"/>
        <v>70.8905</v>
      </c>
      <c r="O1121" s="273">
        <f t="shared" si="103"/>
        <v>75.7535</v>
      </c>
      <c r="P1121" s="273">
        <f t="shared" si="104"/>
        <v>81.8795</v>
      </c>
      <c r="Q1121" s="273">
        <f t="shared" si="105"/>
        <v>84.511</v>
      </c>
      <c r="R1121" s="273">
        <f t="shared" si="106"/>
        <v>87.5425</v>
      </c>
    </row>
    <row r="1122" ht="14.25" hidden="1" customHeight="1">
      <c r="L1122" s="251"/>
      <c r="M1122" s="272">
        <v>1.238</v>
      </c>
      <c r="N1122" s="273">
        <f t="shared" si="102"/>
        <v>70.897</v>
      </c>
      <c r="O1122" s="273">
        <f t="shared" si="103"/>
        <v>75.759</v>
      </c>
      <c r="P1122" s="273">
        <f t="shared" si="104"/>
        <v>81.883</v>
      </c>
      <c r="Q1122" s="273">
        <f t="shared" si="105"/>
        <v>84.514</v>
      </c>
      <c r="R1122" s="273">
        <f t="shared" si="106"/>
        <v>87.545</v>
      </c>
    </row>
    <row r="1123" ht="14.25" hidden="1" customHeight="1">
      <c r="L1123" s="251"/>
      <c r="M1123" s="272">
        <v>1.239</v>
      </c>
      <c r="N1123" s="273">
        <f t="shared" si="102"/>
        <v>70.9035</v>
      </c>
      <c r="O1123" s="273">
        <f t="shared" si="103"/>
        <v>75.7645</v>
      </c>
      <c r="P1123" s="273">
        <f t="shared" si="104"/>
        <v>81.8865</v>
      </c>
      <c r="Q1123" s="273">
        <f t="shared" si="105"/>
        <v>84.517</v>
      </c>
      <c r="R1123" s="273">
        <f t="shared" si="106"/>
        <v>87.5475</v>
      </c>
    </row>
    <row r="1124" ht="14.25" hidden="1" customHeight="1">
      <c r="L1124" s="251"/>
      <c r="M1124" s="272">
        <v>1.24</v>
      </c>
      <c r="N1124" s="273">
        <f t="shared" si="102"/>
        <v>70.91</v>
      </c>
      <c r="O1124" s="273">
        <f t="shared" si="103"/>
        <v>75.77</v>
      </c>
      <c r="P1124" s="273">
        <f t="shared" si="104"/>
        <v>81.89</v>
      </c>
      <c r="Q1124" s="273">
        <f t="shared" si="105"/>
        <v>84.52</v>
      </c>
      <c r="R1124" s="273">
        <f t="shared" si="106"/>
        <v>87.55</v>
      </c>
    </row>
    <row r="1125" ht="14.25" hidden="1" customHeight="1">
      <c r="L1125" s="251"/>
      <c r="M1125" s="272">
        <v>1.241</v>
      </c>
      <c r="N1125" s="273">
        <f t="shared" si="102"/>
        <v>70.9165</v>
      </c>
      <c r="O1125" s="273">
        <f t="shared" si="103"/>
        <v>75.7755</v>
      </c>
      <c r="P1125" s="273">
        <f t="shared" si="104"/>
        <v>81.8935</v>
      </c>
      <c r="Q1125" s="273">
        <f t="shared" si="105"/>
        <v>84.523</v>
      </c>
      <c r="R1125" s="273">
        <f t="shared" si="106"/>
        <v>87.5525</v>
      </c>
    </row>
    <row r="1126" ht="14.25" hidden="1" customHeight="1">
      <c r="L1126" s="251"/>
      <c r="M1126" s="272">
        <v>1.242</v>
      </c>
      <c r="N1126" s="273">
        <f t="shared" si="102"/>
        <v>70.923</v>
      </c>
      <c r="O1126" s="273">
        <f t="shared" si="103"/>
        <v>75.781</v>
      </c>
      <c r="P1126" s="273">
        <f t="shared" si="104"/>
        <v>81.897</v>
      </c>
      <c r="Q1126" s="273">
        <f t="shared" si="105"/>
        <v>84.526</v>
      </c>
      <c r="R1126" s="273">
        <f t="shared" si="106"/>
        <v>87.555</v>
      </c>
    </row>
    <row r="1127" ht="14.25" hidden="1" customHeight="1">
      <c r="L1127" s="251"/>
      <c r="M1127" s="272">
        <v>1.243</v>
      </c>
      <c r="N1127" s="273">
        <f t="shared" si="102"/>
        <v>70.9295</v>
      </c>
      <c r="O1127" s="273">
        <f t="shared" si="103"/>
        <v>75.7865</v>
      </c>
      <c r="P1127" s="273">
        <f t="shared" si="104"/>
        <v>81.9005</v>
      </c>
      <c r="Q1127" s="273">
        <f t="shared" si="105"/>
        <v>84.529</v>
      </c>
      <c r="R1127" s="273">
        <f t="shared" si="106"/>
        <v>87.5575</v>
      </c>
    </row>
    <row r="1128" ht="14.25" hidden="1" customHeight="1">
      <c r="L1128" s="251"/>
      <c r="M1128" s="272">
        <v>1.244</v>
      </c>
      <c r="N1128" s="273">
        <f t="shared" si="102"/>
        <v>70.936</v>
      </c>
      <c r="O1128" s="273">
        <f t="shared" si="103"/>
        <v>75.792</v>
      </c>
      <c r="P1128" s="273">
        <f t="shared" si="104"/>
        <v>81.904</v>
      </c>
      <c r="Q1128" s="273">
        <f t="shared" si="105"/>
        <v>84.532</v>
      </c>
      <c r="R1128" s="273">
        <f t="shared" si="106"/>
        <v>87.56</v>
      </c>
    </row>
    <row r="1129" ht="14.25" hidden="1" customHeight="1">
      <c r="L1129" s="251"/>
      <c r="M1129" s="272">
        <v>1.245</v>
      </c>
      <c r="N1129" s="273">
        <f t="shared" si="102"/>
        <v>70.9425</v>
      </c>
      <c r="O1129" s="273">
        <f t="shared" si="103"/>
        <v>75.7975</v>
      </c>
      <c r="P1129" s="273">
        <f t="shared" si="104"/>
        <v>81.9075</v>
      </c>
      <c r="Q1129" s="273">
        <f t="shared" si="105"/>
        <v>84.535</v>
      </c>
      <c r="R1129" s="273">
        <f t="shared" si="106"/>
        <v>87.5625</v>
      </c>
    </row>
    <row r="1130" ht="14.25" hidden="1" customHeight="1">
      <c r="L1130" s="251"/>
      <c r="M1130" s="272">
        <v>1.246</v>
      </c>
      <c r="N1130" s="273">
        <f t="shared" si="102"/>
        <v>70.949</v>
      </c>
      <c r="O1130" s="273">
        <f t="shared" si="103"/>
        <v>75.803</v>
      </c>
      <c r="P1130" s="273">
        <f t="shared" si="104"/>
        <v>81.911</v>
      </c>
      <c r="Q1130" s="273">
        <f t="shared" si="105"/>
        <v>84.538</v>
      </c>
      <c r="R1130" s="273">
        <f t="shared" si="106"/>
        <v>87.565</v>
      </c>
    </row>
    <row r="1131" ht="14.25" hidden="1" customHeight="1">
      <c r="L1131" s="251"/>
      <c r="M1131" s="272">
        <v>1.247</v>
      </c>
      <c r="N1131" s="273">
        <f t="shared" si="102"/>
        <v>70.9555</v>
      </c>
      <c r="O1131" s="273">
        <f t="shared" si="103"/>
        <v>75.8085</v>
      </c>
      <c r="P1131" s="273">
        <f t="shared" si="104"/>
        <v>81.9145</v>
      </c>
      <c r="Q1131" s="273">
        <f t="shared" si="105"/>
        <v>84.541</v>
      </c>
      <c r="R1131" s="273">
        <f t="shared" si="106"/>
        <v>87.5675</v>
      </c>
    </row>
    <row r="1132" ht="14.25" hidden="1" customHeight="1">
      <c r="L1132" s="251"/>
      <c r="M1132" s="272">
        <v>1.248</v>
      </c>
      <c r="N1132" s="273">
        <f t="shared" si="102"/>
        <v>70.962</v>
      </c>
      <c r="O1132" s="273">
        <f t="shared" si="103"/>
        <v>75.814</v>
      </c>
      <c r="P1132" s="273">
        <f t="shared" si="104"/>
        <v>81.918</v>
      </c>
      <c r="Q1132" s="273">
        <f t="shared" si="105"/>
        <v>84.544</v>
      </c>
      <c r="R1132" s="273">
        <f t="shared" si="106"/>
        <v>87.57</v>
      </c>
    </row>
    <row r="1133" ht="14.25" hidden="1" customHeight="1">
      <c r="L1133" s="251"/>
      <c r="M1133" s="272">
        <v>1.249</v>
      </c>
      <c r="N1133" s="273">
        <f t="shared" si="102"/>
        <v>70.9685</v>
      </c>
      <c r="O1133" s="273">
        <f t="shared" si="103"/>
        <v>75.8195</v>
      </c>
      <c r="P1133" s="273">
        <f t="shared" si="104"/>
        <v>81.9215</v>
      </c>
      <c r="Q1133" s="273">
        <f t="shared" si="105"/>
        <v>84.547</v>
      </c>
      <c r="R1133" s="273">
        <f t="shared" si="106"/>
        <v>87.5725</v>
      </c>
    </row>
    <row r="1134" ht="14.25" hidden="1" customHeight="1">
      <c r="L1134" s="251"/>
      <c r="M1134" s="272">
        <v>1.25</v>
      </c>
      <c r="N1134" s="273">
        <f t="shared" si="102"/>
        <v>70.975</v>
      </c>
      <c r="O1134" s="273">
        <f t="shared" si="103"/>
        <v>75.825</v>
      </c>
      <c r="P1134" s="273">
        <f t="shared" si="104"/>
        <v>81.925</v>
      </c>
      <c r="Q1134" s="273">
        <f t="shared" si="105"/>
        <v>84.55</v>
      </c>
      <c r="R1134" s="273">
        <f t="shared" si="106"/>
        <v>87.575</v>
      </c>
    </row>
    <row r="1135" ht="14.25" hidden="1" customHeight="1">
      <c r="L1135" s="251"/>
      <c r="M1135" s="272">
        <v>1.251</v>
      </c>
      <c r="N1135" s="273">
        <f t="shared" si="102"/>
        <v>70.9815</v>
      </c>
      <c r="O1135" s="273">
        <f t="shared" si="103"/>
        <v>75.8305</v>
      </c>
      <c r="P1135" s="273">
        <f t="shared" si="104"/>
        <v>81.9285</v>
      </c>
      <c r="Q1135" s="273">
        <f t="shared" si="105"/>
        <v>84.553</v>
      </c>
      <c r="R1135" s="273">
        <f t="shared" si="106"/>
        <v>87.5775</v>
      </c>
    </row>
    <row r="1136" ht="14.25" hidden="1" customHeight="1">
      <c r="L1136" s="251"/>
      <c r="M1136" s="272">
        <v>1.252</v>
      </c>
      <c r="N1136" s="273">
        <f t="shared" si="102"/>
        <v>70.988</v>
      </c>
      <c r="O1136" s="273">
        <f t="shared" si="103"/>
        <v>75.836</v>
      </c>
      <c r="P1136" s="273">
        <f t="shared" si="104"/>
        <v>81.932</v>
      </c>
      <c r="Q1136" s="273">
        <f t="shared" si="105"/>
        <v>84.556</v>
      </c>
      <c r="R1136" s="273">
        <f t="shared" si="106"/>
        <v>87.58</v>
      </c>
    </row>
    <row r="1137" ht="14.25" hidden="1" customHeight="1">
      <c r="L1137" s="251"/>
      <c r="M1137" s="272">
        <v>1.253</v>
      </c>
      <c r="N1137" s="273">
        <f t="shared" si="102"/>
        <v>70.9945</v>
      </c>
      <c r="O1137" s="273">
        <f t="shared" si="103"/>
        <v>75.8415</v>
      </c>
      <c r="P1137" s="273">
        <f t="shared" si="104"/>
        <v>81.9355</v>
      </c>
      <c r="Q1137" s="273">
        <f t="shared" si="105"/>
        <v>84.559</v>
      </c>
      <c r="R1137" s="273">
        <f t="shared" si="106"/>
        <v>87.5825</v>
      </c>
    </row>
    <row r="1138" ht="14.25" hidden="1" customHeight="1">
      <c r="L1138" s="251"/>
      <c r="M1138" s="272">
        <v>1.254</v>
      </c>
      <c r="N1138" s="273">
        <f t="shared" si="102"/>
        <v>71.001</v>
      </c>
      <c r="O1138" s="273">
        <f t="shared" si="103"/>
        <v>75.847</v>
      </c>
      <c r="P1138" s="273">
        <f t="shared" si="104"/>
        <v>81.939</v>
      </c>
      <c r="Q1138" s="273">
        <f t="shared" si="105"/>
        <v>84.562</v>
      </c>
      <c r="R1138" s="273">
        <f t="shared" si="106"/>
        <v>87.585</v>
      </c>
    </row>
    <row r="1139" ht="14.25" hidden="1" customHeight="1">
      <c r="L1139" s="251"/>
      <c r="M1139" s="272">
        <v>1.255</v>
      </c>
      <c r="N1139" s="273">
        <f t="shared" si="102"/>
        <v>71.0075</v>
      </c>
      <c r="O1139" s="273">
        <f t="shared" si="103"/>
        <v>75.8525</v>
      </c>
      <c r="P1139" s="273">
        <f t="shared" si="104"/>
        <v>81.9425</v>
      </c>
      <c r="Q1139" s="273">
        <f t="shared" si="105"/>
        <v>84.565</v>
      </c>
      <c r="R1139" s="273">
        <f t="shared" si="106"/>
        <v>87.5875</v>
      </c>
    </row>
    <row r="1140" ht="14.25" hidden="1" customHeight="1">
      <c r="L1140" s="251"/>
      <c r="M1140" s="272">
        <v>1.256</v>
      </c>
      <c r="N1140" s="273">
        <f t="shared" si="102"/>
        <v>71.014</v>
      </c>
      <c r="O1140" s="273">
        <f t="shared" si="103"/>
        <v>75.858</v>
      </c>
      <c r="P1140" s="273">
        <f t="shared" si="104"/>
        <v>81.946</v>
      </c>
      <c r="Q1140" s="273">
        <f t="shared" si="105"/>
        <v>84.568</v>
      </c>
      <c r="R1140" s="273">
        <f t="shared" si="106"/>
        <v>87.59</v>
      </c>
    </row>
    <row r="1141" ht="14.25" hidden="1" customHeight="1">
      <c r="L1141" s="251"/>
      <c r="M1141" s="272">
        <v>1.257</v>
      </c>
      <c r="N1141" s="273">
        <f t="shared" si="102"/>
        <v>71.0205</v>
      </c>
      <c r="O1141" s="273">
        <f t="shared" si="103"/>
        <v>75.8635</v>
      </c>
      <c r="P1141" s="273">
        <f t="shared" si="104"/>
        <v>81.9495</v>
      </c>
      <c r="Q1141" s="273">
        <f t="shared" si="105"/>
        <v>84.571</v>
      </c>
      <c r="R1141" s="273">
        <f t="shared" si="106"/>
        <v>87.5925</v>
      </c>
    </row>
    <row r="1142" ht="14.25" hidden="1" customHeight="1">
      <c r="L1142" s="251"/>
      <c r="M1142" s="272">
        <v>1.258</v>
      </c>
      <c r="N1142" s="273">
        <f t="shared" si="102"/>
        <v>71.027</v>
      </c>
      <c r="O1142" s="273">
        <f t="shared" si="103"/>
        <v>75.869</v>
      </c>
      <c r="P1142" s="273">
        <f t="shared" si="104"/>
        <v>81.953</v>
      </c>
      <c r="Q1142" s="273">
        <f t="shared" si="105"/>
        <v>84.574</v>
      </c>
      <c r="R1142" s="273">
        <f t="shared" si="106"/>
        <v>87.595</v>
      </c>
    </row>
    <row r="1143" ht="14.25" hidden="1" customHeight="1">
      <c r="L1143" s="251"/>
      <c r="M1143" s="272">
        <v>1.259</v>
      </c>
      <c r="N1143" s="273">
        <f t="shared" si="102"/>
        <v>71.0335</v>
      </c>
      <c r="O1143" s="273">
        <f t="shared" si="103"/>
        <v>75.8745</v>
      </c>
      <c r="P1143" s="273">
        <f t="shared" si="104"/>
        <v>81.9565</v>
      </c>
      <c r="Q1143" s="273">
        <f t="shared" si="105"/>
        <v>84.577</v>
      </c>
      <c r="R1143" s="273">
        <f t="shared" si="106"/>
        <v>87.5975</v>
      </c>
    </row>
    <row r="1144" ht="14.25" hidden="1" customHeight="1">
      <c r="L1144" s="251"/>
      <c r="M1144" s="272">
        <v>1.26</v>
      </c>
      <c r="N1144" s="273">
        <f t="shared" si="102"/>
        <v>71.04</v>
      </c>
      <c r="O1144" s="273">
        <f t="shared" si="103"/>
        <v>75.88</v>
      </c>
      <c r="P1144" s="273">
        <f t="shared" si="104"/>
        <v>81.96</v>
      </c>
      <c r="Q1144" s="273">
        <f t="shared" si="105"/>
        <v>84.58</v>
      </c>
      <c r="R1144" s="273">
        <f t="shared" si="106"/>
        <v>87.6</v>
      </c>
    </row>
    <row r="1145" ht="14.25" hidden="1" customHeight="1">
      <c r="L1145" s="251"/>
      <c r="M1145" s="272">
        <v>1.261</v>
      </c>
      <c r="N1145" s="273">
        <f t="shared" si="102"/>
        <v>71.0465</v>
      </c>
      <c r="O1145" s="273">
        <f t="shared" si="103"/>
        <v>75.8855</v>
      </c>
      <c r="P1145" s="273">
        <f t="shared" si="104"/>
        <v>81.9635</v>
      </c>
      <c r="Q1145" s="273">
        <f t="shared" si="105"/>
        <v>84.583</v>
      </c>
      <c r="R1145" s="273">
        <f t="shared" si="106"/>
        <v>87.6025</v>
      </c>
    </row>
    <row r="1146" ht="14.25" hidden="1" customHeight="1">
      <c r="L1146" s="251"/>
      <c r="M1146" s="272">
        <v>1.262</v>
      </c>
      <c r="N1146" s="273">
        <f t="shared" si="102"/>
        <v>71.053</v>
      </c>
      <c r="O1146" s="273">
        <f t="shared" si="103"/>
        <v>75.891</v>
      </c>
      <c r="P1146" s="273">
        <f t="shared" si="104"/>
        <v>81.967</v>
      </c>
      <c r="Q1146" s="273">
        <f t="shared" si="105"/>
        <v>84.586</v>
      </c>
      <c r="R1146" s="273">
        <f t="shared" si="106"/>
        <v>87.605</v>
      </c>
    </row>
    <row r="1147" ht="14.25" hidden="1" customHeight="1">
      <c r="L1147" s="251"/>
      <c r="M1147" s="272">
        <v>1.263</v>
      </c>
      <c r="N1147" s="273">
        <f t="shared" si="102"/>
        <v>71.0595</v>
      </c>
      <c r="O1147" s="273">
        <f t="shared" si="103"/>
        <v>75.8965</v>
      </c>
      <c r="P1147" s="273">
        <f t="shared" si="104"/>
        <v>81.9705</v>
      </c>
      <c r="Q1147" s="273">
        <f t="shared" si="105"/>
        <v>84.589</v>
      </c>
      <c r="R1147" s="273">
        <f t="shared" si="106"/>
        <v>87.6075</v>
      </c>
    </row>
    <row r="1148" ht="14.25" hidden="1" customHeight="1">
      <c r="L1148" s="251"/>
      <c r="M1148" s="272">
        <v>1.264</v>
      </c>
      <c r="N1148" s="273">
        <f t="shared" si="102"/>
        <v>71.066</v>
      </c>
      <c r="O1148" s="273">
        <f t="shared" si="103"/>
        <v>75.902</v>
      </c>
      <c r="P1148" s="273">
        <f t="shared" si="104"/>
        <v>81.974</v>
      </c>
      <c r="Q1148" s="273">
        <f t="shared" si="105"/>
        <v>84.592</v>
      </c>
      <c r="R1148" s="273">
        <f t="shared" si="106"/>
        <v>87.61</v>
      </c>
    </row>
    <row r="1149" ht="14.25" hidden="1" customHeight="1">
      <c r="L1149" s="251"/>
      <c r="M1149" s="272">
        <v>1.265</v>
      </c>
      <c r="N1149" s="273">
        <f t="shared" si="102"/>
        <v>71.0725</v>
      </c>
      <c r="O1149" s="273">
        <f t="shared" si="103"/>
        <v>75.9075</v>
      </c>
      <c r="P1149" s="273">
        <f t="shared" si="104"/>
        <v>81.9775</v>
      </c>
      <c r="Q1149" s="273">
        <f t="shared" si="105"/>
        <v>84.595</v>
      </c>
      <c r="R1149" s="273">
        <f t="shared" si="106"/>
        <v>87.6125</v>
      </c>
    </row>
    <row r="1150" ht="14.25" hidden="1" customHeight="1">
      <c r="L1150" s="251"/>
      <c r="M1150" s="272">
        <v>1.266</v>
      </c>
      <c r="N1150" s="273">
        <f t="shared" si="102"/>
        <v>71.079</v>
      </c>
      <c r="O1150" s="273">
        <f t="shared" si="103"/>
        <v>75.913</v>
      </c>
      <c r="P1150" s="273">
        <f t="shared" si="104"/>
        <v>81.981</v>
      </c>
      <c r="Q1150" s="273">
        <f t="shared" si="105"/>
        <v>84.598</v>
      </c>
      <c r="R1150" s="273">
        <f t="shared" si="106"/>
        <v>87.615</v>
      </c>
    </row>
    <row r="1151" ht="14.25" hidden="1" customHeight="1">
      <c r="L1151" s="251"/>
      <c r="M1151" s="272">
        <v>1.267</v>
      </c>
      <c r="N1151" s="273">
        <f t="shared" si="102"/>
        <v>71.0855</v>
      </c>
      <c r="O1151" s="273">
        <f t="shared" si="103"/>
        <v>75.9185</v>
      </c>
      <c r="P1151" s="273">
        <f t="shared" si="104"/>
        <v>81.9845</v>
      </c>
      <c r="Q1151" s="273">
        <f t="shared" si="105"/>
        <v>84.601</v>
      </c>
      <c r="R1151" s="273">
        <f t="shared" si="106"/>
        <v>87.6175</v>
      </c>
    </row>
    <row r="1152" ht="14.25" hidden="1" customHeight="1">
      <c r="L1152" s="251"/>
      <c r="M1152" s="272">
        <v>1.268</v>
      </c>
      <c r="N1152" s="273">
        <f t="shared" si="102"/>
        <v>71.092</v>
      </c>
      <c r="O1152" s="273">
        <f t="shared" si="103"/>
        <v>75.924</v>
      </c>
      <c r="P1152" s="273">
        <f t="shared" si="104"/>
        <v>81.988</v>
      </c>
      <c r="Q1152" s="273">
        <f t="shared" si="105"/>
        <v>84.604</v>
      </c>
      <c r="R1152" s="273">
        <f t="shared" si="106"/>
        <v>87.62</v>
      </c>
    </row>
    <row r="1153" ht="14.25" hidden="1" customHeight="1">
      <c r="L1153" s="251"/>
      <c r="M1153" s="272">
        <v>1.269</v>
      </c>
      <c r="N1153" s="273">
        <f t="shared" si="102"/>
        <v>71.0985</v>
      </c>
      <c r="O1153" s="273">
        <f t="shared" si="103"/>
        <v>75.9295</v>
      </c>
      <c r="P1153" s="273">
        <f t="shared" si="104"/>
        <v>81.9915</v>
      </c>
      <c r="Q1153" s="273">
        <f t="shared" si="105"/>
        <v>84.607</v>
      </c>
      <c r="R1153" s="273">
        <f t="shared" si="106"/>
        <v>87.6225</v>
      </c>
    </row>
    <row r="1154" ht="14.25" hidden="1" customHeight="1">
      <c r="L1154" s="251"/>
      <c r="M1154" s="272">
        <v>1.27</v>
      </c>
      <c r="N1154" s="273">
        <f t="shared" si="102"/>
        <v>71.105</v>
      </c>
      <c r="O1154" s="273">
        <f t="shared" si="103"/>
        <v>75.935</v>
      </c>
      <c r="P1154" s="273">
        <f t="shared" si="104"/>
        <v>81.995</v>
      </c>
      <c r="Q1154" s="273">
        <f t="shared" si="105"/>
        <v>84.61</v>
      </c>
      <c r="R1154" s="273">
        <f t="shared" si="106"/>
        <v>87.625</v>
      </c>
    </row>
    <row r="1155" ht="14.25" hidden="1" customHeight="1">
      <c r="L1155" s="251"/>
      <c r="M1155" s="272">
        <v>1.271</v>
      </c>
      <c r="N1155" s="273">
        <f t="shared" si="102"/>
        <v>71.1115</v>
      </c>
      <c r="O1155" s="273">
        <f t="shared" si="103"/>
        <v>75.9405</v>
      </c>
      <c r="P1155" s="273">
        <f t="shared" si="104"/>
        <v>81.9985</v>
      </c>
      <c r="Q1155" s="273">
        <f t="shared" si="105"/>
        <v>84.613</v>
      </c>
      <c r="R1155" s="273">
        <f t="shared" si="106"/>
        <v>87.6275</v>
      </c>
    </row>
    <row r="1156" ht="14.25" hidden="1" customHeight="1">
      <c r="L1156" s="251"/>
      <c r="M1156" s="272">
        <v>1.272</v>
      </c>
      <c r="N1156" s="273">
        <f t="shared" si="102"/>
        <v>71.118</v>
      </c>
      <c r="O1156" s="273">
        <f t="shared" si="103"/>
        <v>75.946</v>
      </c>
      <c r="P1156" s="273">
        <f t="shared" si="104"/>
        <v>82.002</v>
      </c>
      <c r="Q1156" s="273">
        <f t="shared" si="105"/>
        <v>84.616</v>
      </c>
      <c r="R1156" s="273">
        <f t="shared" si="106"/>
        <v>87.63</v>
      </c>
    </row>
    <row r="1157" ht="14.25" hidden="1" customHeight="1">
      <c r="L1157" s="251"/>
      <c r="M1157" s="272">
        <v>1.273</v>
      </c>
      <c r="N1157" s="273">
        <f t="shared" si="102"/>
        <v>71.1245</v>
      </c>
      <c r="O1157" s="273">
        <f t="shared" si="103"/>
        <v>75.9515</v>
      </c>
      <c r="P1157" s="273">
        <f t="shared" si="104"/>
        <v>82.0055</v>
      </c>
      <c r="Q1157" s="273">
        <f t="shared" si="105"/>
        <v>84.619</v>
      </c>
      <c r="R1157" s="273">
        <f t="shared" si="106"/>
        <v>87.6325</v>
      </c>
    </row>
    <row r="1158" ht="14.25" hidden="1" customHeight="1">
      <c r="L1158" s="251"/>
      <c r="M1158" s="272">
        <v>1.274</v>
      </c>
      <c r="N1158" s="273">
        <f t="shared" si="102"/>
        <v>71.131</v>
      </c>
      <c r="O1158" s="273">
        <f t="shared" si="103"/>
        <v>75.957</v>
      </c>
      <c r="P1158" s="273">
        <f t="shared" si="104"/>
        <v>82.009</v>
      </c>
      <c r="Q1158" s="273">
        <f t="shared" si="105"/>
        <v>84.622</v>
      </c>
      <c r="R1158" s="273">
        <f t="shared" si="106"/>
        <v>87.635</v>
      </c>
    </row>
    <row r="1159" ht="14.25" hidden="1" customHeight="1">
      <c r="L1159" s="251"/>
      <c r="M1159" s="272">
        <v>1.275</v>
      </c>
      <c r="N1159" s="273">
        <f t="shared" si="102"/>
        <v>71.1375</v>
      </c>
      <c r="O1159" s="273">
        <f t="shared" si="103"/>
        <v>75.9625</v>
      </c>
      <c r="P1159" s="273">
        <f t="shared" si="104"/>
        <v>82.0125</v>
      </c>
      <c r="Q1159" s="273">
        <f t="shared" si="105"/>
        <v>84.625</v>
      </c>
      <c r="R1159" s="273">
        <f t="shared" si="106"/>
        <v>87.6375</v>
      </c>
    </row>
    <row r="1160" ht="14.25" hidden="1" customHeight="1">
      <c r="L1160" s="251"/>
      <c r="M1160" s="272">
        <v>1.276</v>
      </c>
      <c r="N1160" s="273">
        <f t="shared" si="102"/>
        <v>71.144</v>
      </c>
      <c r="O1160" s="273">
        <f t="shared" si="103"/>
        <v>75.968</v>
      </c>
      <c r="P1160" s="273">
        <f t="shared" si="104"/>
        <v>82.016</v>
      </c>
      <c r="Q1160" s="273">
        <f t="shared" si="105"/>
        <v>84.628</v>
      </c>
      <c r="R1160" s="273">
        <f t="shared" si="106"/>
        <v>87.64</v>
      </c>
    </row>
    <row r="1161" ht="14.25" hidden="1" customHeight="1">
      <c r="L1161" s="251"/>
      <c r="M1161" s="272">
        <v>1.277</v>
      </c>
      <c r="N1161" s="273">
        <f t="shared" si="102"/>
        <v>71.1505</v>
      </c>
      <c r="O1161" s="273">
        <f t="shared" si="103"/>
        <v>75.9735</v>
      </c>
      <c r="P1161" s="273">
        <f t="shared" si="104"/>
        <v>82.0195</v>
      </c>
      <c r="Q1161" s="273">
        <f t="shared" si="105"/>
        <v>84.631</v>
      </c>
      <c r="R1161" s="273">
        <f t="shared" si="106"/>
        <v>87.6425</v>
      </c>
    </row>
    <row r="1162" ht="14.25" hidden="1" customHeight="1">
      <c r="L1162" s="251"/>
      <c r="M1162" s="272">
        <v>1.278</v>
      </c>
      <c r="N1162" s="273">
        <f t="shared" si="102"/>
        <v>71.157</v>
      </c>
      <c r="O1162" s="273">
        <f t="shared" si="103"/>
        <v>75.979</v>
      </c>
      <c r="P1162" s="273">
        <f t="shared" si="104"/>
        <v>82.023</v>
      </c>
      <c r="Q1162" s="273">
        <f t="shared" si="105"/>
        <v>84.634</v>
      </c>
      <c r="R1162" s="273">
        <f t="shared" si="106"/>
        <v>87.645</v>
      </c>
    </row>
    <row r="1163" ht="14.25" hidden="1" customHeight="1">
      <c r="L1163" s="251"/>
      <c r="M1163" s="272">
        <v>1.279</v>
      </c>
      <c r="N1163" s="273">
        <f t="shared" si="102"/>
        <v>71.1635</v>
      </c>
      <c r="O1163" s="273">
        <f t="shared" si="103"/>
        <v>75.9845</v>
      </c>
      <c r="P1163" s="273">
        <f t="shared" si="104"/>
        <v>82.0265</v>
      </c>
      <c r="Q1163" s="273">
        <f t="shared" si="105"/>
        <v>84.637</v>
      </c>
      <c r="R1163" s="273">
        <f t="shared" si="106"/>
        <v>87.6475</v>
      </c>
    </row>
    <row r="1164" ht="14.25" hidden="1" customHeight="1">
      <c r="L1164" s="251"/>
      <c r="M1164" s="272">
        <v>1.28</v>
      </c>
      <c r="N1164" s="273">
        <f t="shared" si="102"/>
        <v>71.17</v>
      </c>
      <c r="O1164" s="273">
        <f t="shared" si="103"/>
        <v>75.99</v>
      </c>
      <c r="P1164" s="273">
        <f t="shared" si="104"/>
        <v>82.03</v>
      </c>
      <c r="Q1164" s="273">
        <f t="shared" si="105"/>
        <v>84.64</v>
      </c>
      <c r="R1164" s="273">
        <f t="shared" si="106"/>
        <v>87.65</v>
      </c>
    </row>
    <row r="1165" ht="14.25" hidden="1" customHeight="1">
      <c r="L1165" s="251"/>
      <c r="M1165" s="272">
        <v>1.281</v>
      </c>
      <c r="N1165" s="273">
        <f t="shared" si="102"/>
        <v>71.1765</v>
      </c>
      <c r="O1165" s="273">
        <f t="shared" si="103"/>
        <v>75.9955</v>
      </c>
      <c r="P1165" s="273">
        <f t="shared" si="104"/>
        <v>82.0335</v>
      </c>
      <c r="Q1165" s="273">
        <f t="shared" si="105"/>
        <v>84.643</v>
      </c>
      <c r="R1165" s="273">
        <f t="shared" si="106"/>
        <v>87.6525</v>
      </c>
    </row>
    <row r="1166" ht="14.25" hidden="1" customHeight="1">
      <c r="L1166" s="251"/>
      <c r="M1166" s="272">
        <v>1.282</v>
      </c>
      <c r="N1166" s="273">
        <f t="shared" si="102"/>
        <v>71.183</v>
      </c>
      <c r="O1166" s="273">
        <f t="shared" si="103"/>
        <v>76.001</v>
      </c>
      <c r="P1166" s="273">
        <f t="shared" si="104"/>
        <v>82.037</v>
      </c>
      <c r="Q1166" s="273">
        <f t="shared" si="105"/>
        <v>84.646</v>
      </c>
      <c r="R1166" s="273">
        <f t="shared" si="106"/>
        <v>87.655</v>
      </c>
    </row>
    <row r="1167" ht="14.25" hidden="1" customHeight="1">
      <c r="L1167" s="251"/>
      <c r="M1167" s="272">
        <v>1.283</v>
      </c>
      <c r="N1167" s="273">
        <f t="shared" si="102"/>
        <v>71.1895</v>
      </c>
      <c r="O1167" s="273">
        <f t="shared" si="103"/>
        <v>76.0065</v>
      </c>
      <c r="P1167" s="273">
        <f t="shared" si="104"/>
        <v>82.0405</v>
      </c>
      <c r="Q1167" s="273">
        <f t="shared" si="105"/>
        <v>84.649</v>
      </c>
      <c r="R1167" s="273">
        <f t="shared" si="106"/>
        <v>87.6575</v>
      </c>
    </row>
    <row r="1168" ht="14.25" hidden="1" customHeight="1">
      <c r="L1168" s="251"/>
      <c r="M1168" s="272">
        <v>1.284</v>
      </c>
      <c r="N1168" s="273">
        <f t="shared" si="102"/>
        <v>71.196</v>
      </c>
      <c r="O1168" s="273">
        <f t="shared" si="103"/>
        <v>76.012</v>
      </c>
      <c r="P1168" s="273">
        <f t="shared" si="104"/>
        <v>82.044</v>
      </c>
      <c r="Q1168" s="273">
        <f t="shared" si="105"/>
        <v>84.652</v>
      </c>
      <c r="R1168" s="273">
        <f t="shared" si="106"/>
        <v>87.66</v>
      </c>
    </row>
    <row r="1169" ht="14.25" hidden="1" customHeight="1">
      <c r="L1169" s="251"/>
      <c r="M1169" s="272">
        <v>1.285</v>
      </c>
      <c r="N1169" s="273">
        <f t="shared" si="102"/>
        <v>71.2025</v>
      </c>
      <c r="O1169" s="273">
        <f t="shared" si="103"/>
        <v>76.0175</v>
      </c>
      <c r="P1169" s="273">
        <f t="shared" si="104"/>
        <v>82.0475</v>
      </c>
      <c r="Q1169" s="273">
        <f t="shared" si="105"/>
        <v>84.655</v>
      </c>
      <c r="R1169" s="273">
        <f t="shared" si="106"/>
        <v>87.6625</v>
      </c>
    </row>
    <row r="1170" ht="14.25" hidden="1" customHeight="1">
      <c r="L1170" s="251"/>
      <c r="M1170" s="272">
        <v>1.286</v>
      </c>
      <c r="N1170" s="273">
        <f t="shared" si="102"/>
        <v>71.209</v>
      </c>
      <c r="O1170" s="273">
        <f t="shared" si="103"/>
        <v>76.023</v>
      </c>
      <c r="P1170" s="273">
        <f t="shared" si="104"/>
        <v>82.051</v>
      </c>
      <c r="Q1170" s="273">
        <f t="shared" si="105"/>
        <v>84.658</v>
      </c>
      <c r="R1170" s="273">
        <f t="shared" si="106"/>
        <v>87.665</v>
      </c>
    </row>
    <row r="1171" ht="14.25" hidden="1" customHeight="1">
      <c r="L1171" s="251"/>
      <c r="M1171" s="272">
        <v>1.287</v>
      </c>
      <c r="N1171" s="273">
        <f t="shared" si="102"/>
        <v>71.2155</v>
      </c>
      <c r="O1171" s="273">
        <f t="shared" si="103"/>
        <v>76.0285</v>
      </c>
      <c r="P1171" s="273">
        <f t="shared" si="104"/>
        <v>82.0545</v>
      </c>
      <c r="Q1171" s="273">
        <f t="shared" si="105"/>
        <v>84.661</v>
      </c>
      <c r="R1171" s="273">
        <f t="shared" si="106"/>
        <v>87.6675</v>
      </c>
    </row>
    <row r="1172" ht="14.25" hidden="1" customHeight="1">
      <c r="L1172" s="251"/>
      <c r="M1172" s="272">
        <v>1.288</v>
      </c>
      <c r="N1172" s="273">
        <f t="shared" si="102"/>
        <v>71.222</v>
      </c>
      <c r="O1172" s="273">
        <f t="shared" si="103"/>
        <v>76.034</v>
      </c>
      <c r="P1172" s="273">
        <f t="shared" si="104"/>
        <v>82.058</v>
      </c>
      <c r="Q1172" s="273">
        <f t="shared" si="105"/>
        <v>84.664</v>
      </c>
      <c r="R1172" s="273">
        <f t="shared" si="106"/>
        <v>87.67</v>
      </c>
    </row>
    <row r="1173" ht="14.25" hidden="1" customHeight="1">
      <c r="L1173" s="251"/>
      <c r="M1173" s="272">
        <v>1.289</v>
      </c>
      <c r="N1173" s="273">
        <f t="shared" si="102"/>
        <v>71.2285</v>
      </c>
      <c r="O1173" s="273">
        <f t="shared" si="103"/>
        <v>76.0395</v>
      </c>
      <c r="P1173" s="273">
        <f t="shared" si="104"/>
        <v>82.0615</v>
      </c>
      <c r="Q1173" s="273">
        <f t="shared" si="105"/>
        <v>84.667</v>
      </c>
      <c r="R1173" s="273">
        <f t="shared" si="106"/>
        <v>87.6725</v>
      </c>
    </row>
    <row r="1174" ht="14.25" hidden="1" customHeight="1">
      <c r="L1174" s="251"/>
      <c r="M1174" s="272">
        <v>1.29</v>
      </c>
      <c r="N1174" s="273">
        <f t="shared" si="102"/>
        <v>71.235</v>
      </c>
      <c r="O1174" s="273">
        <f t="shared" si="103"/>
        <v>76.045</v>
      </c>
      <c r="P1174" s="273">
        <f t="shared" si="104"/>
        <v>82.065</v>
      </c>
      <c r="Q1174" s="273">
        <f t="shared" si="105"/>
        <v>84.67</v>
      </c>
      <c r="R1174" s="273">
        <f t="shared" si="106"/>
        <v>87.675</v>
      </c>
    </row>
    <row r="1175" ht="14.25" hidden="1" customHeight="1">
      <c r="L1175" s="251"/>
      <c r="M1175" s="272">
        <v>1.291</v>
      </c>
      <c r="N1175" s="273">
        <f t="shared" si="102"/>
        <v>71.2415</v>
      </c>
      <c r="O1175" s="273">
        <f t="shared" si="103"/>
        <v>76.0505</v>
      </c>
      <c r="P1175" s="273">
        <f t="shared" si="104"/>
        <v>82.0685</v>
      </c>
      <c r="Q1175" s="273">
        <f t="shared" si="105"/>
        <v>84.673</v>
      </c>
      <c r="R1175" s="273">
        <f t="shared" si="106"/>
        <v>87.6775</v>
      </c>
    </row>
    <row r="1176" ht="14.25" hidden="1" customHeight="1">
      <c r="L1176" s="251"/>
      <c r="M1176" s="272">
        <v>1.292</v>
      </c>
      <c r="N1176" s="273">
        <f t="shared" si="102"/>
        <v>71.248</v>
      </c>
      <c r="O1176" s="273">
        <f t="shared" si="103"/>
        <v>76.056</v>
      </c>
      <c r="P1176" s="273">
        <f t="shared" si="104"/>
        <v>82.072</v>
      </c>
      <c r="Q1176" s="273">
        <f t="shared" si="105"/>
        <v>84.676</v>
      </c>
      <c r="R1176" s="273">
        <f t="shared" si="106"/>
        <v>87.68</v>
      </c>
    </row>
    <row r="1177" ht="14.25" hidden="1" customHeight="1">
      <c r="L1177" s="251"/>
      <c r="M1177" s="272">
        <v>1.293</v>
      </c>
      <c r="N1177" s="273">
        <f t="shared" si="102"/>
        <v>71.2545</v>
      </c>
      <c r="O1177" s="273">
        <f t="shared" si="103"/>
        <v>76.0615</v>
      </c>
      <c r="P1177" s="273">
        <f t="shared" si="104"/>
        <v>82.0755</v>
      </c>
      <c r="Q1177" s="273">
        <f t="shared" si="105"/>
        <v>84.679</v>
      </c>
      <c r="R1177" s="273">
        <f t="shared" si="106"/>
        <v>87.6825</v>
      </c>
    </row>
    <row r="1178" ht="14.25" hidden="1" customHeight="1">
      <c r="L1178" s="251"/>
      <c r="M1178" s="272">
        <v>1.294</v>
      </c>
      <c r="N1178" s="273">
        <f t="shared" si="102"/>
        <v>71.261</v>
      </c>
      <c r="O1178" s="273">
        <f t="shared" si="103"/>
        <v>76.067</v>
      </c>
      <c r="P1178" s="273">
        <f t="shared" si="104"/>
        <v>82.079</v>
      </c>
      <c r="Q1178" s="273">
        <f t="shared" si="105"/>
        <v>84.682</v>
      </c>
      <c r="R1178" s="273">
        <f t="shared" si="106"/>
        <v>87.685</v>
      </c>
    </row>
    <row r="1179" ht="14.25" hidden="1" customHeight="1">
      <c r="L1179" s="251"/>
      <c r="M1179" s="272">
        <v>1.295</v>
      </c>
      <c r="N1179" s="273">
        <f t="shared" si="102"/>
        <v>71.2675</v>
      </c>
      <c r="O1179" s="273">
        <f t="shared" si="103"/>
        <v>76.0725</v>
      </c>
      <c r="P1179" s="273">
        <f t="shared" si="104"/>
        <v>82.0825</v>
      </c>
      <c r="Q1179" s="273">
        <f t="shared" si="105"/>
        <v>84.685</v>
      </c>
      <c r="R1179" s="273">
        <f t="shared" si="106"/>
        <v>87.6875</v>
      </c>
    </row>
    <row r="1180" ht="14.25" hidden="1" customHeight="1">
      <c r="L1180" s="251"/>
      <c r="M1180" s="272">
        <v>1.296</v>
      </c>
      <c r="N1180" s="273">
        <f t="shared" si="102"/>
        <v>71.274</v>
      </c>
      <c r="O1180" s="273">
        <f t="shared" si="103"/>
        <v>76.078</v>
      </c>
      <c r="P1180" s="273">
        <f t="shared" si="104"/>
        <v>82.086</v>
      </c>
      <c r="Q1180" s="273">
        <f t="shared" si="105"/>
        <v>84.688</v>
      </c>
      <c r="R1180" s="273">
        <f t="shared" si="106"/>
        <v>87.69</v>
      </c>
    </row>
    <row r="1181" ht="14.25" hidden="1" customHeight="1">
      <c r="L1181" s="251"/>
      <c r="M1181" s="272">
        <v>1.297</v>
      </c>
      <c r="N1181" s="273">
        <f t="shared" si="102"/>
        <v>71.2805</v>
      </c>
      <c r="O1181" s="273">
        <f t="shared" si="103"/>
        <v>76.0835</v>
      </c>
      <c r="P1181" s="273">
        <f t="shared" si="104"/>
        <v>82.0895</v>
      </c>
      <c r="Q1181" s="273">
        <f t="shared" si="105"/>
        <v>84.691</v>
      </c>
      <c r="R1181" s="273">
        <f t="shared" si="106"/>
        <v>87.6925</v>
      </c>
    </row>
    <row r="1182" ht="14.25" hidden="1" customHeight="1">
      <c r="L1182" s="251"/>
      <c r="M1182" s="272">
        <v>1.298</v>
      </c>
      <c r="N1182" s="273">
        <f t="shared" si="102"/>
        <v>71.287</v>
      </c>
      <c r="O1182" s="273">
        <f t="shared" si="103"/>
        <v>76.089</v>
      </c>
      <c r="P1182" s="273">
        <f t="shared" si="104"/>
        <v>82.093</v>
      </c>
      <c r="Q1182" s="273">
        <f t="shared" si="105"/>
        <v>84.694</v>
      </c>
      <c r="R1182" s="273">
        <f t="shared" si="106"/>
        <v>87.695</v>
      </c>
    </row>
    <row r="1183" ht="14.25" hidden="1" customHeight="1">
      <c r="L1183" s="251"/>
      <c r="M1183" s="272">
        <v>1.299</v>
      </c>
      <c r="N1183" s="273">
        <f t="shared" si="102"/>
        <v>71.2935</v>
      </c>
      <c r="O1183" s="273">
        <f t="shared" si="103"/>
        <v>76.0945</v>
      </c>
      <c r="P1183" s="273">
        <f t="shared" si="104"/>
        <v>82.0965</v>
      </c>
      <c r="Q1183" s="273">
        <f t="shared" si="105"/>
        <v>84.697</v>
      </c>
      <c r="R1183" s="273">
        <f t="shared" si="106"/>
        <v>87.6975</v>
      </c>
    </row>
    <row r="1184" ht="14.25" hidden="1" customHeight="1">
      <c r="L1184" s="251"/>
      <c r="M1184" s="272">
        <v>1.3</v>
      </c>
      <c r="N1184" s="273">
        <f t="shared" si="102"/>
        <v>71.3</v>
      </c>
      <c r="O1184" s="273">
        <f t="shared" si="103"/>
        <v>76.1</v>
      </c>
      <c r="P1184" s="273">
        <f t="shared" si="104"/>
        <v>82.1</v>
      </c>
      <c r="Q1184" s="273">
        <f t="shared" si="105"/>
        <v>84.7</v>
      </c>
      <c r="R1184" s="273">
        <f t="shared" si="106"/>
        <v>87.7</v>
      </c>
    </row>
    <row r="1185" ht="14.25" hidden="1" customHeight="1">
      <c r="L1185" s="251"/>
      <c r="M1185" s="272">
        <v>1.301</v>
      </c>
      <c r="N1185" s="273">
        <f t="shared" si="102"/>
        <v>71.3065</v>
      </c>
      <c r="O1185" s="273">
        <f t="shared" si="103"/>
        <v>76.1055</v>
      </c>
      <c r="P1185" s="273">
        <f t="shared" si="104"/>
        <v>82.1035</v>
      </c>
      <c r="Q1185" s="273">
        <f t="shared" si="105"/>
        <v>84.703</v>
      </c>
      <c r="R1185" s="273">
        <f t="shared" si="106"/>
        <v>87.7025</v>
      </c>
    </row>
    <row r="1186" ht="14.25" hidden="1" customHeight="1">
      <c r="L1186" s="251"/>
      <c r="M1186" s="272">
        <v>1.302</v>
      </c>
      <c r="N1186" s="273">
        <f t="shared" si="102"/>
        <v>71.313</v>
      </c>
      <c r="O1186" s="273">
        <f t="shared" si="103"/>
        <v>76.111</v>
      </c>
      <c r="P1186" s="273">
        <f t="shared" si="104"/>
        <v>82.107</v>
      </c>
      <c r="Q1186" s="273">
        <f t="shared" si="105"/>
        <v>84.706</v>
      </c>
      <c r="R1186" s="273">
        <f t="shared" si="106"/>
        <v>87.705</v>
      </c>
    </row>
    <row r="1187" ht="14.25" hidden="1" customHeight="1">
      <c r="L1187" s="251"/>
      <c r="M1187" s="272">
        <v>1.303</v>
      </c>
      <c r="N1187" s="273">
        <f t="shared" si="102"/>
        <v>71.3195</v>
      </c>
      <c r="O1187" s="273">
        <f t="shared" si="103"/>
        <v>76.1165</v>
      </c>
      <c r="P1187" s="273">
        <f t="shared" si="104"/>
        <v>82.1105</v>
      </c>
      <c r="Q1187" s="273">
        <f t="shared" si="105"/>
        <v>84.709</v>
      </c>
      <c r="R1187" s="273">
        <f t="shared" si="106"/>
        <v>87.7075</v>
      </c>
    </row>
    <row r="1188" ht="14.25" hidden="1" customHeight="1">
      <c r="L1188" s="251"/>
      <c r="M1188" s="272">
        <v>1.304</v>
      </c>
      <c r="N1188" s="273">
        <f t="shared" si="102"/>
        <v>71.326</v>
      </c>
      <c r="O1188" s="273">
        <f t="shared" si="103"/>
        <v>76.122</v>
      </c>
      <c r="P1188" s="273">
        <f t="shared" si="104"/>
        <v>82.114</v>
      </c>
      <c r="Q1188" s="273">
        <f t="shared" si="105"/>
        <v>84.712</v>
      </c>
      <c r="R1188" s="273">
        <f t="shared" si="106"/>
        <v>87.71</v>
      </c>
    </row>
    <row r="1189" ht="14.25" hidden="1" customHeight="1">
      <c r="L1189" s="251"/>
      <c r="M1189" s="272">
        <v>1.305</v>
      </c>
      <c r="N1189" s="273">
        <f t="shared" si="102"/>
        <v>71.3325</v>
      </c>
      <c r="O1189" s="273">
        <f t="shared" si="103"/>
        <v>76.1275</v>
      </c>
      <c r="P1189" s="273">
        <f t="shared" si="104"/>
        <v>82.1175</v>
      </c>
      <c r="Q1189" s="273">
        <f t="shared" si="105"/>
        <v>84.715</v>
      </c>
      <c r="R1189" s="273">
        <f t="shared" si="106"/>
        <v>87.7125</v>
      </c>
    </row>
    <row r="1190" ht="14.25" hidden="1" customHeight="1">
      <c r="L1190" s="251"/>
      <c r="M1190" s="272">
        <v>1.306</v>
      </c>
      <c r="N1190" s="273">
        <f t="shared" si="102"/>
        <v>71.339</v>
      </c>
      <c r="O1190" s="273">
        <f t="shared" si="103"/>
        <v>76.133</v>
      </c>
      <c r="P1190" s="273">
        <f t="shared" si="104"/>
        <v>82.121</v>
      </c>
      <c r="Q1190" s="273">
        <f t="shared" si="105"/>
        <v>84.718</v>
      </c>
      <c r="R1190" s="273">
        <f t="shared" si="106"/>
        <v>87.715</v>
      </c>
    </row>
    <row r="1191" ht="14.25" hidden="1" customHeight="1">
      <c r="L1191" s="251"/>
      <c r="M1191" s="272">
        <v>1.307</v>
      </c>
      <c r="N1191" s="273">
        <f t="shared" si="102"/>
        <v>71.3455</v>
      </c>
      <c r="O1191" s="273">
        <f t="shared" si="103"/>
        <v>76.1385</v>
      </c>
      <c r="P1191" s="273">
        <f t="shared" si="104"/>
        <v>82.1245</v>
      </c>
      <c r="Q1191" s="273">
        <f t="shared" si="105"/>
        <v>84.721</v>
      </c>
      <c r="R1191" s="273">
        <f t="shared" si="106"/>
        <v>87.7175</v>
      </c>
    </row>
    <row r="1192" ht="14.25" hidden="1" customHeight="1">
      <c r="L1192" s="251"/>
      <c r="M1192" s="272">
        <v>1.308</v>
      </c>
      <c r="N1192" s="273">
        <f t="shared" si="102"/>
        <v>71.352</v>
      </c>
      <c r="O1192" s="273">
        <f t="shared" si="103"/>
        <v>76.144</v>
      </c>
      <c r="P1192" s="273">
        <f t="shared" si="104"/>
        <v>82.128</v>
      </c>
      <c r="Q1192" s="273">
        <f t="shared" si="105"/>
        <v>84.724</v>
      </c>
      <c r="R1192" s="273">
        <f t="shared" si="106"/>
        <v>87.72</v>
      </c>
    </row>
    <row r="1193" ht="14.25" hidden="1" customHeight="1">
      <c r="L1193" s="251"/>
      <c r="M1193" s="272">
        <v>1.309</v>
      </c>
      <c r="N1193" s="273">
        <f t="shared" si="102"/>
        <v>71.3585</v>
      </c>
      <c r="O1193" s="273">
        <f t="shared" si="103"/>
        <v>76.1495</v>
      </c>
      <c r="P1193" s="273">
        <f t="shared" si="104"/>
        <v>82.1315</v>
      </c>
      <c r="Q1193" s="273">
        <f t="shared" si="105"/>
        <v>84.727</v>
      </c>
      <c r="R1193" s="273">
        <f t="shared" si="106"/>
        <v>87.7225</v>
      </c>
    </row>
    <row r="1194" ht="14.25" hidden="1" customHeight="1">
      <c r="L1194" s="251"/>
      <c r="M1194" s="272">
        <v>1.31</v>
      </c>
      <c r="N1194" s="273">
        <f t="shared" si="102"/>
        <v>71.365</v>
      </c>
      <c r="O1194" s="273">
        <f t="shared" si="103"/>
        <v>76.155</v>
      </c>
      <c r="P1194" s="273">
        <f t="shared" si="104"/>
        <v>82.135</v>
      </c>
      <c r="Q1194" s="273">
        <f t="shared" si="105"/>
        <v>84.73</v>
      </c>
      <c r="R1194" s="273">
        <f t="shared" si="106"/>
        <v>87.725</v>
      </c>
    </row>
    <row r="1195" ht="14.25" hidden="1" customHeight="1">
      <c r="L1195" s="251"/>
      <c r="M1195" s="272">
        <v>1.311</v>
      </c>
      <c r="N1195" s="273">
        <f t="shared" si="102"/>
        <v>71.3715</v>
      </c>
      <c r="O1195" s="273">
        <f t="shared" si="103"/>
        <v>76.1605</v>
      </c>
      <c r="P1195" s="273">
        <f t="shared" si="104"/>
        <v>82.1385</v>
      </c>
      <c r="Q1195" s="273">
        <f t="shared" si="105"/>
        <v>84.733</v>
      </c>
      <c r="R1195" s="273">
        <f t="shared" si="106"/>
        <v>87.7275</v>
      </c>
    </row>
    <row r="1196" ht="14.25" hidden="1" customHeight="1">
      <c r="L1196" s="251"/>
      <c r="M1196" s="272">
        <v>1.312</v>
      </c>
      <c r="N1196" s="273">
        <f t="shared" si="102"/>
        <v>71.378</v>
      </c>
      <c r="O1196" s="273">
        <f t="shared" si="103"/>
        <v>76.166</v>
      </c>
      <c r="P1196" s="273">
        <f t="shared" si="104"/>
        <v>82.142</v>
      </c>
      <c r="Q1196" s="273">
        <f t="shared" si="105"/>
        <v>84.736</v>
      </c>
      <c r="R1196" s="273">
        <f t="shared" si="106"/>
        <v>87.73</v>
      </c>
    </row>
    <row r="1197" ht="14.25" hidden="1" customHeight="1">
      <c r="L1197" s="251"/>
      <c r="M1197" s="272">
        <v>1.313</v>
      </c>
      <c r="N1197" s="273">
        <f t="shared" si="102"/>
        <v>71.3845</v>
      </c>
      <c r="O1197" s="273">
        <f t="shared" si="103"/>
        <v>76.1715</v>
      </c>
      <c r="P1197" s="273">
        <f t="shared" si="104"/>
        <v>82.1455</v>
      </c>
      <c r="Q1197" s="273">
        <f t="shared" si="105"/>
        <v>84.739</v>
      </c>
      <c r="R1197" s="273">
        <f t="shared" si="106"/>
        <v>87.7325</v>
      </c>
    </row>
    <row r="1198" ht="14.25" hidden="1" customHeight="1">
      <c r="L1198" s="251"/>
      <c r="M1198" s="272">
        <v>1.314</v>
      </c>
      <c r="N1198" s="273">
        <f t="shared" si="102"/>
        <v>71.391</v>
      </c>
      <c r="O1198" s="273">
        <f t="shared" si="103"/>
        <v>76.177</v>
      </c>
      <c r="P1198" s="273">
        <f t="shared" si="104"/>
        <v>82.149</v>
      </c>
      <c r="Q1198" s="273">
        <f t="shared" si="105"/>
        <v>84.742</v>
      </c>
      <c r="R1198" s="273">
        <f t="shared" si="106"/>
        <v>87.735</v>
      </c>
    </row>
    <row r="1199" ht="14.25" hidden="1" customHeight="1">
      <c r="L1199" s="251"/>
      <c r="M1199" s="272">
        <v>1.315</v>
      </c>
      <c r="N1199" s="273">
        <f t="shared" si="102"/>
        <v>71.3975</v>
      </c>
      <c r="O1199" s="273">
        <f t="shared" si="103"/>
        <v>76.1825</v>
      </c>
      <c r="P1199" s="273">
        <f t="shared" si="104"/>
        <v>82.1525</v>
      </c>
      <c r="Q1199" s="273">
        <f t="shared" si="105"/>
        <v>84.745</v>
      </c>
      <c r="R1199" s="273">
        <f t="shared" si="106"/>
        <v>87.7375</v>
      </c>
    </row>
    <row r="1200" ht="14.25" hidden="1" customHeight="1">
      <c r="L1200" s="251"/>
      <c r="M1200" s="272">
        <v>1.316</v>
      </c>
      <c r="N1200" s="273">
        <f t="shared" si="102"/>
        <v>71.404</v>
      </c>
      <c r="O1200" s="273">
        <f t="shared" si="103"/>
        <v>76.188</v>
      </c>
      <c r="P1200" s="273">
        <f t="shared" si="104"/>
        <v>82.156</v>
      </c>
      <c r="Q1200" s="273">
        <f t="shared" si="105"/>
        <v>84.748</v>
      </c>
      <c r="R1200" s="273">
        <f t="shared" si="106"/>
        <v>87.74</v>
      </c>
    </row>
    <row r="1201" ht="14.25" hidden="1" customHeight="1">
      <c r="L1201" s="251"/>
      <c r="M1201" s="272">
        <v>1.317</v>
      </c>
      <c r="N1201" s="273">
        <f t="shared" si="102"/>
        <v>71.4105</v>
      </c>
      <c r="O1201" s="273">
        <f t="shared" si="103"/>
        <v>76.1935</v>
      </c>
      <c r="P1201" s="273">
        <f t="shared" si="104"/>
        <v>82.1595</v>
      </c>
      <c r="Q1201" s="273">
        <f t="shared" si="105"/>
        <v>84.751</v>
      </c>
      <c r="R1201" s="273">
        <f t="shared" si="106"/>
        <v>87.7425</v>
      </c>
    </row>
    <row r="1202" ht="14.25" hidden="1" customHeight="1">
      <c r="L1202" s="251"/>
      <c r="M1202" s="272">
        <v>1.318</v>
      </c>
      <c r="N1202" s="273">
        <f t="shared" si="102"/>
        <v>71.417</v>
      </c>
      <c r="O1202" s="273">
        <f t="shared" si="103"/>
        <v>76.199</v>
      </c>
      <c r="P1202" s="273">
        <f t="shared" si="104"/>
        <v>82.163</v>
      </c>
      <c r="Q1202" s="273">
        <f t="shared" si="105"/>
        <v>84.754</v>
      </c>
      <c r="R1202" s="273">
        <f t="shared" si="106"/>
        <v>87.745</v>
      </c>
    </row>
    <row r="1203" ht="14.25" hidden="1" customHeight="1">
      <c r="L1203" s="251"/>
      <c r="M1203" s="272">
        <v>1.319</v>
      </c>
      <c r="N1203" s="273">
        <f t="shared" si="102"/>
        <v>71.4235</v>
      </c>
      <c r="O1203" s="273">
        <f t="shared" si="103"/>
        <v>76.2045</v>
      </c>
      <c r="P1203" s="273">
        <f t="shared" si="104"/>
        <v>82.1665</v>
      </c>
      <c r="Q1203" s="273">
        <f t="shared" si="105"/>
        <v>84.757</v>
      </c>
      <c r="R1203" s="273">
        <f t="shared" si="106"/>
        <v>87.7475</v>
      </c>
    </row>
    <row r="1204" ht="14.25" hidden="1" customHeight="1">
      <c r="L1204" s="251"/>
      <c r="M1204" s="272">
        <v>1.32</v>
      </c>
      <c r="N1204" s="273">
        <f t="shared" si="102"/>
        <v>71.43</v>
      </c>
      <c r="O1204" s="273">
        <f t="shared" si="103"/>
        <v>76.21</v>
      </c>
      <c r="P1204" s="273">
        <f t="shared" si="104"/>
        <v>82.17</v>
      </c>
      <c r="Q1204" s="273">
        <f t="shared" si="105"/>
        <v>84.76</v>
      </c>
      <c r="R1204" s="273">
        <f t="shared" si="106"/>
        <v>87.75</v>
      </c>
    </row>
    <row r="1205" ht="14.25" hidden="1" customHeight="1">
      <c r="L1205" s="251"/>
      <c r="M1205" s="272">
        <v>1.321</v>
      </c>
      <c r="N1205" s="273">
        <f t="shared" si="102"/>
        <v>71.4365</v>
      </c>
      <c r="O1205" s="273">
        <f t="shared" si="103"/>
        <v>76.2155</v>
      </c>
      <c r="P1205" s="273">
        <f t="shared" si="104"/>
        <v>82.1735</v>
      </c>
      <c r="Q1205" s="273">
        <f t="shared" si="105"/>
        <v>84.763</v>
      </c>
      <c r="R1205" s="273">
        <f t="shared" si="106"/>
        <v>87.7525</v>
      </c>
    </row>
    <row r="1206" ht="14.25" hidden="1" customHeight="1">
      <c r="L1206" s="251"/>
      <c r="M1206" s="272">
        <v>1.322</v>
      </c>
      <c r="N1206" s="273">
        <f t="shared" si="102"/>
        <v>71.443</v>
      </c>
      <c r="O1206" s="273">
        <f t="shared" si="103"/>
        <v>76.221</v>
      </c>
      <c r="P1206" s="273">
        <f t="shared" si="104"/>
        <v>82.177</v>
      </c>
      <c r="Q1206" s="273">
        <f t="shared" si="105"/>
        <v>84.766</v>
      </c>
      <c r="R1206" s="273">
        <f t="shared" si="106"/>
        <v>87.755</v>
      </c>
    </row>
    <row r="1207" ht="14.25" hidden="1" customHeight="1">
      <c r="L1207" s="251"/>
      <c r="M1207" s="272">
        <v>1.323</v>
      </c>
      <c r="N1207" s="273">
        <f t="shared" si="102"/>
        <v>71.4495</v>
      </c>
      <c r="O1207" s="273">
        <f t="shared" si="103"/>
        <v>76.2265</v>
      </c>
      <c r="P1207" s="273">
        <f t="shared" si="104"/>
        <v>82.1805</v>
      </c>
      <c r="Q1207" s="273">
        <f t="shared" si="105"/>
        <v>84.769</v>
      </c>
      <c r="R1207" s="273">
        <f t="shared" si="106"/>
        <v>87.7575</v>
      </c>
    </row>
    <row r="1208" ht="14.25" hidden="1" customHeight="1">
      <c r="L1208" s="251"/>
      <c r="M1208" s="272">
        <v>1.324</v>
      </c>
      <c r="N1208" s="273">
        <f t="shared" si="102"/>
        <v>71.456</v>
      </c>
      <c r="O1208" s="273">
        <f t="shared" si="103"/>
        <v>76.232</v>
      </c>
      <c r="P1208" s="273">
        <f t="shared" si="104"/>
        <v>82.184</v>
      </c>
      <c r="Q1208" s="273">
        <f t="shared" si="105"/>
        <v>84.772</v>
      </c>
      <c r="R1208" s="273">
        <f t="shared" si="106"/>
        <v>87.76</v>
      </c>
    </row>
    <row r="1209" ht="14.25" hidden="1" customHeight="1">
      <c r="L1209" s="251"/>
      <c r="M1209" s="272">
        <v>1.325</v>
      </c>
      <c r="N1209" s="273">
        <f t="shared" si="102"/>
        <v>71.4625</v>
      </c>
      <c r="O1209" s="273">
        <f t="shared" si="103"/>
        <v>76.2375</v>
      </c>
      <c r="P1209" s="273">
        <f t="shared" si="104"/>
        <v>82.1875</v>
      </c>
      <c r="Q1209" s="273">
        <f t="shared" si="105"/>
        <v>84.775</v>
      </c>
      <c r="R1209" s="273">
        <f t="shared" si="106"/>
        <v>87.7625</v>
      </c>
    </row>
    <row r="1210" ht="14.25" hidden="1" customHeight="1">
      <c r="L1210" s="251"/>
      <c r="M1210" s="272">
        <v>1.326</v>
      </c>
      <c r="N1210" s="273">
        <f t="shared" si="102"/>
        <v>71.469</v>
      </c>
      <c r="O1210" s="273">
        <f t="shared" si="103"/>
        <v>76.243</v>
      </c>
      <c r="P1210" s="273">
        <f t="shared" si="104"/>
        <v>82.191</v>
      </c>
      <c r="Q1210" s="273">
        <f t="shared" si="105"/>
        <v>84.778</v>
      </c>
      <c r="R1210" s="273">
        <f t="shared" si="106"/>
        <v>87.765</v>
      </c>
    </row>
    <row r="1211" ht="14.25" hidden="1" customHeight="1">
      <c r="L1211" s="251"/>
      <c r="M1211" s="272">
        <v>1.327</v>
      </c>
      <c r="N1211" s="273">
        <f t="shared" si="102"/>
        <v>71.4755</v>
      </c>
      <c r="O1211" s="273">
        <f t="shared" si="103"/>
        <v>76.2485</v>
      </c>
      <c r="P1211" s="273">
        <f t="shared" si="104"/>
        <v>82.1945</v>
      </c>
      <c r="Q1211" s="273">
        <f t="shared" si="105"/>
        <v>84.781</v>
      </c>
      <c r="R1211" s="273">
        <f t="shared" si="106"/>
        <v>87.7675</v>
      </c>
    </row>
    <row r="1212" ht="14.25" hidden="1" customHeight="1">
      <c r="L1212" s="251"/>
      <c r="M1212" s="272">
        <v>1.328</v>
      </c>
      <c r="N1212" s="273">
        <f t="shared" si="102"/>
        <v>71.482</v>
      </c>
      <c r="O1212" s="273">
        <f t="shared" si="103"/>
        <v>76.254</v>
      </c>
      <c r="P1212" s="273">
        <f t="shared" si="104"/>
        <v>82.198</v>
      </c>
      <c r="Q1212" s="273">
        <f t="shared" si="105"/>
        <v>84.784</v>
      </c>
      <c r="R1212" s="273">
        <f t="shared" si="106"/>
        <v>87.77</v>
      </c>
    </row>
    <row r="1213" ht="14.25" hidden="1" customHeight="1">
      <c r="L1213" s="251"/>
      <c r="M1213" s="272">
        <v>1.329</v>
      </c>
      <c r="N1213" s="273">
        <f t="shared" si="102"/>
        <v>71.4885</v>
      </c>
      <c r="O1213" s="273">
        <f t="shared" si="103"/>
        <v>76.2595</v>
      </c>
      <c r="P1213" s="273">
        <f t="shared" si="104"/>
        <v>82.2015</v>
      </c>
      <c r="Q1213" s="273">
        <f t="shared" si="105"/>
        <v>84.787</v>
      </c>
      <c r="R1213" s="273">
        <f t="shared" si="106"/>
        <v>87.7725</v>
      </c>
    </row>
    <row r="1214" ht="14.25" hidden="1" customHeight="1">
      <c r="L1214" s="251"/>
      <c r="M1214" s="272">
        <v>1.33</v>
      </c>
      <c r="N1214" s="273">
        <f t="shared" si="102"/>
        <v>71.495</v>
      </c>
      <c r="O1214" s="273">
        <f t="shared" si="103"/>
        <v>76.265</v>
      </c>
      <c r="P1214" s="273">
        <f t="shared" si="104"/>
        <v>82.205</v>
      </c>
      <c r="Q1214" s="273">
        <f t="shared" si="105"/>
        <v>84.79</v>
      </c>
      <c r="R1214" s="273">
        <f t="shared" si="106"/>
        <v>87.775</v>
      </c>
    </row>
    <row r="1215" ht="14.25" hidden="1" customHeight="1">
      <c r="L1215" s="251"/>
      <c r="M1215" s="272">
        <v>1.331</v>
      </c>
      <c r="N1215" s="273">
        <f t="shared" si="102"/>
        <v>71.5015</v>
      </c>
      <c r="O1215" s="273">
        <f t="shared" si="103"/>
        <v>76.2705</v>
      </c>
      <c r="P1215" s="273">
        <f t="shared" si="104"/>
        <v>82.2085</v>
      </c>
      <c r="Q1215" s="273">
        <f t="shared" si="105"/>
        <v>84.793</v>
      </c>
      <c r="R1215" s="273">
        <f t="shared" si="106"/>
        <v>87.7775</v>
      </c>
    </row>
    <row r="1216" ht="14.25" hidden="1" customHeight="1">
      <c r="L1216" s="251"/>
      <c r="M1216" s="272">
        <v>1.332</v>
      </c>
      <c r="N1216" s="273">
        <f t="shared" si="102"/>
        <v>71.508</v>
      </c>
      <c r="O1216" s="273">
        <f t="shared" si="103"/>
        <v>76.276</v>
      </c>
      <c r="P1216" s="273">
        <f t="shared" si="104"/>
        <v>82.212</v>
      </c>
      <c r="Q1216" s="273">
        <f t="shared" si="105"/>
        <v>84.796</v>
      </c>
      <c r="R1216" s="273">
        <f t="shared" si="106"/>
        <v>87.78</v>
      </c>
    </row>
    <row r="1217" ht="14.25" hidden="1" customHeight="1">
      <c r="L1217" s="251"/>
      <c r="M1217" s="272">
        <v>1.333</v>
      </c>
      <c r="N1217" s="273">
        <f t="shared" si="102"/>
        <v>71.5145</v>
      </c>
      <c r="O1217" s="273">
        <f t="shared" si="103"/>
        <v>76.2815</v>
      </c>
      <c r="P1217" s="273">
        <f t="shared" si="104"/>
        <v>82.2155</v>
      </c>
      <c r="Q1217" s="273">
        <f t="shared" si="105"/>
        <v>84.799</v>
      </c>
      <c r="R1217" s="273">
        <f t="shared" si="106"/>
        <v>87.7825</v>
      </c>
    </row>
    <row r="1218" ht="14.25" hidden="1" customHeight="1">
      <c r="L1218" s="251"/>
      <c r="M1218" s="272">
        <v>1.334</v>
      </c>
      <c r="N1218" s="273">
        <f t="shared" si="102"/>
        <v>71.521</v>
      </c>
      <c r="O1218" s="273">
        <f t="shared" si="103"/>
        <v>76.287</v>
      </c>
      <c r="P1218" s="273">
        <f t="shared" si="104"/>
        <v>82.219</v>
      </c>
      <c r="Q1218" s="273">
        <f t="shared" si="105"/>
        <v>84.802</v>
      </c>
      <c r="R1218" s="273">
        <f t="shared" si="106"/>
        <v>87.785</v>
      </c>
    </row>
    <row r="1219" ht="14.25" hidden="1" customHeight="1">
      <c r="L1219" s="251"/>
      <c r="M1219" s="272">
        <v>1.335</v>
      </c>
      <c r="N1219" s="273">
        <f t="shared" si="102"/>
        <v>71.5275</v>
      </c>
      <c r="O1219" s="273">
        <f t="shared" si="103"/>
        <v>76.2925</v>
      </c>
      <c r="P1219" s="273">
        <f t="shared" si="104"/>
        <v>82.2225</v>
      </c>
      <c r="Q1219" s="273">
        <f t="shared" si="105"/>
        <v>84.805</v>
      </c>
      <c r="R1219" s="273">
        <f t="shared" si="106"/>
        <v>87.7875</v>
      </c>
    </row>
    <row r="1220" ht="14.25" hidden="1" customHeight="1">
      <c r="L1220" s="251"/>
      <c r="M1220" s="272">
        <v>1.336</v>
      </c>
      <c r="N1220" s="273">
        <f t="shared" si="102"/>
        <v>71.534</v>
      </c>
      <c r="O1220" s="273">
        <f t="shared" si="103"/>
        <v>76.298</v>
      </c>
      <c r="P1220" s="273">
        <f t="shared" si="104"/>
        <v>82.226</v>
      </c>
      <c r="Q1220" s="273">
        <f t="shared" si="105"/>
        <v>84.808</v>
      </c>
      <c r="R1220" s="273">
        <f t="shared" si="106"/>
        <v>87.79</v>
      </c>
    </row>
    <row r="1221" ht="14.25" hidden="1" customHeight="1">
      <c r="L1221" s="251"/>
      <c r="M1221" s="272">
        <v>1.337</v>
      </c>
      <c r="N1221" s="273">
        <f t="shared" si="102"/>
        <v>71.5405</v>
      </c>
      <c r="O1221" s="273">
        <f t="shared" si="103"/>
        <v>76.3035</v>
      </c>
      <c r="P1221" s="273">
        <f t="shared" si="104"/>
        <v>82.2295</v>
      </c>
      <c r="Q1221" s="273">
        <f t="shared" si="105"/>
        <v>84.811</v>
      </c>
      <c r="R1221" s="273">
        <f t="shared" si="106"/>
        <v>87.7925</v>
      </c>
    </row>
    <row r="1222" ht="14.25" hidden="1" customHeight="1">
      <c r="L1222" s="251"/>
      <c r="M1222" s="272">
        <v>1.338</v>
      </c>
      <c r="N1222" s="273">
        <f t="shared" si="102"/>
        <v>71.547</v>
      </c>
      <c r="O1222" s="273">
        <f t="shared" si="103"/>
        <v>76.309</v>
      </c>
      <c r="P1222" s="273">
        <f t="shared" si="104"/>
        <v>82.233</v>
      </c>
      <c r="Q1222" s="273">
        <f t="shared" si="105"/>
        <v>84.814</v>
      </c>
      <c r="R1222" s="273">
        <f t="shared" si="106"/>
        <v>87.795</v>
      </c>
    </row>
    <row r="1223" ht="14.25" hidden="1" customHeight="1">
      <c r="L1223" s="251"/>
      <c r="M1223" s="272">
        <v>1.339</v>
      </c>
      <c r="N1223" s="273">
        <f t="shared" si="102"/>
        <v>71.5535</v>
      </c>
      <c r="O1223" s="273">
        <f t="shared" si="103"/>
        <v>76.3145</v>
      </c>
      <c r="P1223" s="273">
        <f t="shared" si="104"/>
        <v>82.2365</v>
      </c>
      <c r="Q1223" s="273">
        <f t="shared" si="105"/>
        <v>84.817</v>
      </c>
      <c r="R1223" s="273">
        <f t="shared" si="106"/>
        <v>87.7975</v>
      </c>
    </row>
    <row r="1224" ht="14.25" hidden="1" customHeight="1">
      <c r="L1224" s="251"/>
      <c r="M1224" s="272">
        <v>1.34</v>
      </c>
      <c r="N1224" s="273">
        <f t="shared" si="102"/>
        <v>71.56</v>
      </c>
      <c r="O1224" s="273">
        <f t="shared" si="103"/>
        <v>76.32</v>
      </c>
      <c r="P1224" s="273">
        <f t="shared" si="104"/>
        <v>82.24</v>
      </c>
      <c r="Q1224" s="273">
        <f t="shared" si="105"/>
        <v>84.82</v>
      </c>
      <c r="R1224" s="273">
        <f t="shared" si="106"/>
        <v>87.8</v>
      </c>
    </row>
    <row r="1225" ht="14.25" hidden="1" customHeight="1">
      <c r="L1225" s="251"/>
      <c r="M1225" s="272">
        <v>1.341</v>
      </c>
      <c r="N1225" s="273">
        <f t="shared" si="102"/>
        <v>71.5665</v>
      </c>
      <c r="O1225" s="273">
        <f t="shared" si="103"/>
        <v>76.3255</v>
      </c>
      <c r="P1225" s="273">
        <f t="shared" si="104"/>
        <v>82.2435</v>
      </c>
      <c r="Q1225" s="273">
        <f t="shared" si="105"/>
        <v>84.823</v>
      </c>
      <c r="R1225" s="273">
        <f t="shared" si="106"/>
        <v>87.8025</v>
      </c>
    </row>
    <row r="1226" ht="14.25" hidden="1" customHeight="1">
      <c r="L1226" s="251"/>
      <c r="M1226" s="272">
        <v>1.342</v>
      </c>
      <c r="N1226" s="273">
        <f t="shared" si="102"/>
        <v>71.573</v>
      </c>
      <c r="O1226" s="273">
        <f t="shared" si="103"/>
        <v>76.331</v>
      </c>
      <c r="P1226" s="273">
        <f t="shared" si="104"/>
        <v>82.247</v>
      </c>
      <c r="Q1226" s="273">
        <f t="shared" si="105"/>
        <v>84.826</v>
      </c>
      <c r="R1226" s="273">
        <f t="shared" si="106"/>
        <v>87.805</v>
      </c>
    </row>
    <row r="1227" ht="14.25" hidden="1" customHeight="1">
      <c r="L1227" s="251"/>
      <c r="M1227" s="272">
        <v>1.343</v>
      </c>
      <c r="N1227" s="273">
        <f t="shared" si="102"/>
        <v>71.5795</v>
      </c>
      <c r="O1227" s="273">
        <f t="shared" si="103"/>
        <v>76.3365</v>
      </c>
      <c r="P1227" s="273">
        <f t="shared" si="104"/>
        <v>82.2505</v>
      </c>
      <c r="Q1227" s="273">
        <f t="shared" si="105"/>
        <v>84.829</v>
      </c>
      <c r="R1227" s="273">
        <f t="shared" si="106"/>
        <v>87.8075</v>
      </c>
    </row>
    <row r="1228" ht="14.25" hidden="1" customHeight="1">
      <c r="L1228" s="251"/>
      <c r="M1228" s="272">
        <v>1.344</v>
      </c>
      <c r="N1228" s="273">
        <f t="shared" si="102"/>
        <v>71.586</v>
      </c>
      <c r="O1228" s="273">
        <f t="shared" si="103"/>
        <v>76.342</v>
      </c>
      <c r="P1228" s="273">
        <f t="shared" si="104"/>
        <v>82.254</v>
      </c>
      <c r="Q1228" s="273">
        <f t="shared" si="105"/>
        <v>84.832</v>
      </c>
      <c r="R1228" s="273">
        <f t="shared" si="106"/>
        <v>87.81</v>
      </c>
    </row>
    <row r="1229" ht="14.25" hidden="1" customHeight="1">
      <c r="L1229" s="251"/>
      <c r="M1229" s="272">
        <v>1.345</v>
      </c>
      <c r="N1229" s="273">
        <f t="shared" si="102"/>
        <v>71.5925</v>
      </c>
      <c r="O1229" s="273">
        <f t="shared" si="103"/>
        <v>76.3475</v>
      </c>
      <c r="P1229" s="273">
        <f t="shared" si="104"/>
        <v>82.2575</v>
      </c>
      <c r="Q1229" s="273">
        <f t="shared" si="105"/>
        <v>84.835</v>
      </c>
      <c r="R1229" s="273">
        <f t="shared" si="106"/>
        <v>87.8125</v>
      </c>
    </row>
    <row r="1230" ht="14.25" hidden="1" customHeight="1">
      <c r="L1230" s="251"/>
      <c r="M1230" s="272">
        <v>1.346</v>
      </c>
      <c r="N1230" s="273">
        <f t="shared" si="102"/>
        <v>71.599</v>
      </c>
      <c r="O1230" s="273">
        <f t="shared" si="103"/>
        <v>76.353</v>
      </c>
      <c r="P1230" s="273">
        <f t="shared" si="104"/>
        <v>82.261</v>
      </c>
      <c r="Q1230" s="273">
        <f t="shared" si="105"/>
        <v>84.838</v>
      </c>
      <c r="R1230" s="273">
        <f t="shared" si="106"/>
        <v>87.815</v>
      </c>
    </row>
    <row r="1231" ht="14.25" hidden="1" customHeight="1">
      <c r="L1231" s="251"/>
      <c r="M1231" s="272">
        <v>1.347</v>
      </c>
      <c r="N1231" s="273">
        <f t="shared" si="102"/>
        <v>71.6055</v>
      </c>
      <c r="O1231" s="273">
        <f t="shared" si="103"/>
        <v>76.3585</v>
      </c>
      <c r="P1231" s="273">
        <f t="shared" si="104"/>
        <v>82.2645</v>
      </c>
      <c r="Q1231" s="273">
        <f t="shared" si="105"/>
        <v>84.841</v>
      </c>
      <c r="R1231" s="273">
        <f t="shared" si="106"/>
        <v>87.8175</v>
      </c>
    </row>
    <row r="1232" ht="14.25" hidden="1" customHeight="1">
      <c r="L1232" s="251"/>
      <c r="M1232" s="272">
        <v>1.348</v>
      </c>
      <c r="N1232" s="273">
        <f t="shared" si="102"/>
        <v>71.612</v>
      </c>
      <c r="O1232" s="273">
        <f t="shared" si="103"/>
        <v>76.364</v>
      </c>
      <c r="P1232" s="273">
        <f t="shared" si="104"/>
        <v>82.268</v>
      </c>
      <c r="Q1232" s="273">
        <f t="shared" si="105"/>
        <v>84.844</v>
      </c>
      <c r="R1232" s="273">
        <f t="shared" si="106"/>
        <v>87.82</v>
      </c>
    </row>
    <row r="1233" ht="14.25" hidden="1" customHeight="1">
      <c r="L1233" s="251"/>
      <c r="M1233" s="272">
        <v>1.349</v>
      </c>
      <c r="N1233" s="273">
        <f t="shared" si="102"/>
        <v>71.6185</v>
      </c>
      <c r="O1233" s="273">
        <f t="shared" si="103"/>
        <v>76.3695</v>
      </c>
      <c r="P1233" s="273">
        <f t="shared" si="104"/>
        <v>82.2715</v>
      </c>
      <c r="Q1233" s="273">
        <f t="shared" si="105"/>
        <v>84.847</v>
      </c>
      <c r="R1233" s="273">
        <f t="shared" si="106"/>
        <v>87.8225</v>
      </c>
    </row>
    <row r="1234" ht="14.25" hidden="1" customHeight="1">
      <c r="L1234" s="251"/>
      <c r="M1234" s="272">
        <v>1.35</v>
      </c>
      <c r="N1234" s="273">
        <f t="shared" si="102"/>
        <v>71.625</v>
      </c>
      <c r="O1234" s="273">
        <f t="shared" si="103"/>
        <v>76.375</v>
      </c>
      <c r="P1234" s="273">
        <f t="shared" si="104"/>
        <v>82.275</v>
      </c>
      <c r="Q1234" s="273">
        <f t="shared" si="105"/>
        <v>84.85</v>
      </c>
      <c r="R1234" s="273">
        <f t="shared" si="106"/>
        <v>87.825</v>
      </c>
    </row>
    <row r="1235" ht="14.25" hidden="1" customHeight="1">
      <c r="L1235" s="251"/>
      <c r="M1235" s="272">
        <v>1.351</v>
      </c>
      <c r="N1235" s="273">
        <f t="shared" si="102"/>
        <v>71.6315</v>
      </c>
      <c r="O1235" s="273">
        <f t="shared" si="103"/>
        <v>76.3805</v>
      </c>
      <c r="P1235" s="273">
        <f t="shared" si="104"/>
        <v>82.2785</v>
      </c>
      <c r="Q1235" s="273">
        <f t="shared" si="105"/>
        <v>84.853</v>
      </c>
      <c r="R1235" s="273">
        <f t="shared" si="106"/>
        <v>87.8275</v>
      </c>
    </row>
    <row r="1236" ht="14.25" hidden="1" customHeight="1">
      <c r="L1236" s="251"/>
      <c r="M1236" s="272">
        <v>1.352</v>
      </c>
      <c r="N1236" s="273">
        <f t="shared" si="102"/>
        <v>71.638</v>
      </c>
      <c r="O1236" s="273">
        <f t="shared" si="103"/>
        <v>76.386</v>
      </c>
      <c r="P1236" s="273">
        <f t="shared" si="104"/>
        <v>82.282</v>
      </c>
      <c r="Q1236" s="273">
        <f t="shared" si="105"/>
        <v>84.856</v>
      </c>
      <c r="R1236" s="273">
        <f t="shared" si="106"/>
        <v>87.83</v>
      </c>
    </row>
    <row r="1237" ht="14.25" hidden="1" customHeight="1">
      <c r="L1237" s="251"/>
      <c r="M1237" s="272">
        <v>1.353</v>
      </c>
      <c r="N1237" s="273">
        <f t="shared" si="102"/>
        <v>71.6445</v>
      </c>
      <c r="O1237" s="273">
        <f t="shared" si="103"/>
        <v>76.3915</v>
      </c>
      <c r="P1237" s="273">
        <f t="shared" si="104"/>
        <v>82.2855</v>
      </c>
      <c r="Q1237" s="273">
        <f t="shared" si="105"/>
        <v>84.859</v>
      </c>
      <c r="R1237" s="273">
        <f t="shared" si="106"/>
        <v>87.8325</v>
      </c>
    </row>
    <row r="1238" ht="14.25" hidden="1" customHeight="1">
      <c r="L1238" s="251"/>
      <c r="M1238" s="272">
        <v>1.354</v>
      </c>
      <c r="N1238" s="273">
        <f t="shared" si="102"/>
        <v>71.651</v>
      </c>
      <c r="O1238" s="273">
        <f t="shared" si="103"/>
        <v>76.397</v>
      </c>
      <c r="P1238" s="273">
        <f t="shared" si="104"/>
        <v>82.289</v>
      </c>
      <c r="Q1238" s="273">
        <f t="shared" si="105"/>
        <v>84.862</v>
      </c>
      <c r="R1238" s="273">
        <f t="shared" si="106"/>
        <v>87.835</v>
      </c>
    </row>
    <row r="1239" ht="14.25" hidden="1" customHeight="1">
      <c r="L1239" s="251"/>
      <c r="M1239" s="272">
        <v>1.355</v>
      </c>
      <c r="N1239" s="273">
        <f t="shared" si="102"/>
        <v>71.6575</v>
      </c>
      <c r="O1239" s="273">
        <f t="shared" si="103"/>
        <v>76.4025</v>
      </c>
      <c r="P1239" s="273">
        <f t="shared" si="104"/>
        <v>82.2925</v>
      </c>
      <c r="Q1239" s="273">
        <f t="shared" si="105"/>
        <v>84.865</v>
      </c>
      <c r="R1239" s="273">
        <f t="shared" si="106"/>
        <v>87.8375</v>
      </c>
    </row>
    <row r="1240" ht="14.25" hidden="1" customHeight="1">
      <c r="L1240" s="251"/>
      <c r="M1240" s="272">
        <v>1.356</v>
      </c>
      <c r="N1240" s="273">
        <f t="shared" si="102"/>
        <v>71.664</v>
      </c>
      <c r="O1240" s="273">
        <f t="shared" si="103"/>
        <v>76.408</v>
      </c>
      <c r="P1240" s="273">
        <f t="shared" si="104"/>
        <v>82.296</v>
      </c>
      <c r="Q1240" s="273">
        <f t="shared" si="105"/>
        <v>84.868</v>
      </c>
      <c r="R1240" s="273">
        <f t="shared" si="106"/>
        <v>87.84</v>
      </c>
    </row>
    <row r="1241" ht="14.25" hidden="1" customHeight="1">
      <c r="L1241" s="251"/>
      <c r="M1241" s="272">
        <v>1.357</v>
      </c>
      <c r="N1241" s="273">
        <f t="shared" si="102"/>
        <v>71.6705</v>
      </c>
      <c r="O1241" s="273">
        <f t="shared" si="103"/>
        <v>76.4135</v>
      </c>
      <c r="P1241" s="273">
        <f t="shared" si="104"/>
        <v>82.2995</v>
      </c>
      <c r="Q1241" s="273">
        <f t="shared" si="105"/>
        <v>84.871</v>
      </c>
      <c r="R1241" s="273">
        <f t="shared" si="106"/>
        <v>87.8425</v>
      </c>
    </row>
    <row r="1242" ht="14.25" hidden="1" customHeight="1">
      <c r="L1242" s="251"/>
      <c r="M1242" s="272">
        <v>1.358</v>
      </c>
      <c r="N1242" s="273">
        <f t="shared" si="102"/>
        <v>71.677</v>
      </c>
      <c r="O1242" s="273">
        <f t="shared" si="103"/>
        <v>76.419</v>
      </c>
      <c r="P1242" s="273">
        <f t="shared" si="104"/>
        <v>82.303</v>
      </c>
      <c r="Q1242" s="273">
        <f t="shared" si="105"/>
        <v>84.874</v>
      </c>
      <c r="R1242" s="273">
        <f t="shared" si="106"/>
        <v>87.845</v>
      </c>
    </row>
    <row r="1243" ht="14.25" hidden="1" customHeight="1">
      <c r="L1243" s="251"/>
      <c r="M1243" s="272">
        <v>1.359</v>
      </c>
      <c r="N1243" s="273">
        <f t="shared" si="102"/>
        <v>71.6835</v>
      </c>
      <c r="O1243" s="273">
        <f t="shared" si="103"/>
        <v>76.4245</v>
      </c>
      <c r="P1243" s="273">
        <f t="shared" si="104"/>
        <v>82.3065</v>
      </c>
      <c r="Q1243" s="273">
        <f t="shared" si="105"/>
        <v>84.877</v>
      </c>
      <c r="R1243" s="273">
        <f t="shared" si="106"/>
        <v>87.8475</v>
      </c>
    </row>
    <row r="1244" ht="14.25" hidden="1" customHeight="1">
      <c r="L1244" s="251"/>
      <c r="M1244" s="272">
        <v>1.36</v>
      </c>
      <c r="N1244" s="273">
        <f t="shared" si="102"/>
        <v>71.69</v>
      </c>
      <c r="O1244" s="273">
        <f t="shared" si="103"/>
        <v>76.43</v>
      </c>
      <c r="P1244" s="273">
        <f t="shared" si="104"/>
        <v>82.31</v>
      </c>
      <c r="Q1244" s="273">
        <f t="shared" si="105"/>
        <v>84.88</v>
      </c>
      <c r="R1244" s="273">
        <f t="shared" si="106"/>
        <v>87.85</v>
      </c>
    </row>
    <row r="1245" ht="14.25" hidden="1" customHeight="1">
      <c r="L1245" s="251"/>
      <c r="M1245" s="272">
        <v>1.361</v>
      </c>
      <c r="N1245" s="273">
        <f t="shared" si="102"/>
        <v>71.6965</v>
      </c>
      <c r="O1245" s="273">
        <f t="shared" si="103"/>
        <v>76.4355</v>
      </c>
      <c r="P1245" s="273">
        <f t="shared" si="104"/>
        <v>82.3135</v>
      </c>
      <c r="Q1245" s="273">
        <f t="shared" si="105"/>
        <v>84.883</v>
      </c>
      <c r="R1245" s="273">
        <f t="shared" si="106"/>
        <v>87.8525</v>
      </c>
    </row>
    <row r="1246" ht="14.25" hidden="1" customHeight="1">
      <c r="L1246" s="251"/>
      <c r="M1246" s="272">
        <v>1.362</v>
      </c>
      <c r="N1246" s="273">
        <f t="shared" si="102"/>
        <v>71.703</v>
      </c>
      <c r="O1246" s="273">
        <f t="shared" si="103"/>
        <v>76.441</v>
      </c>
      <c r="P1246" s="273">
        <f t="shared" si="104"/>
        <v>82.317</v>
      </c>
      <c r="Q1246" s="273">
        <f t="shared" si="105"/>
        <v>84.886</v>
      </c>
      <c r="R1246" s="273">
        <f t="shared" si="106"/>
        <v>87.855</v>
      </c>
    </row>
    <row r="1247" ht="14.25" hidden="1" customHeight="1">
      <c r="L1247" s="251"/>
      <c r="M1247" s="272">
        <v>1.363</v>
      </c>
      <c r="N1247" s="273">
        <f t="shared" si="102"/>
        <v>71.7095</v>
      </c>
      <c r="O1247" s="273">
        <f t="shared" si="103"/>
        <v>76.4465</v>
      </c>
      <c r="P1247" s="273">
        <f t="shared" si="104"/>
        <v>82.3205</v>
      </c>
      <c r="Q1247" s="273">
        <f t="shared" si="105"/>
        <v>84.889</v>
      </c>
      <c r="R1247" s="273">
        <f t="shared" si="106"/>
        <v>87.8575</v>
      </c>
    </row>
    <row r="1248" ht="14.25" hidden="1" customHeight="1">
      <c r="L1248" s="251"/>
      <c r="M1248" s="272">
        <v>1.364</v>
      </c>
      <c r="N1248" s="273">
        <f t="shared" si="102"/>
        <v>71.716</v>
      </c>
      <c r="O1248" s="273">
        <f t="shared" si="103"/>
        <v>76.452</v>
      </c>
      <c r="P1248" s="273">
        <f t="shared" si="104"/>
        <v>82.324</v>
      </c>
      <c r="Q1248" s="273">
        <f t="shared" si="105"/>
        <v>84.892</v>
      </c>
      <c r="R1248" s="273">
        <f t="shared" si="106"/>
        <v>87.86</v>
      </c>
    </row>
    <row r="1249" ht="14.25" hidden="1" customHeight="1">
      <c r="L1249" s="251"/>
      <c r="M1249" s="272">
        <v>1.365</v>
      </c>
      <c r="N1249" s="273">
        <f t="shared" si="102"/>
        <v>71.7225</v>
      </c>
      <c r="O1249" s="273">
        <f t="shared" si="103"/>
        <v>76.4575</v>
      </c>
      <c r="P1249" s="273">
        <f t="shared" si="104"/>
        <v>82.3275</v>
      </c>
      <c r="Q1249" s="273">
        <f t="shared" si="105"/>
        <v>84.895</v>
      </c>
      <c r="R1249" s="273">
        <f t="shared" si="106"/>
        <v>87.8625</v>
      </c>
    </row>
    <row r="1250" ht="14.25" hidden="1" customHeight="1">
      <c r="L1250" s="251"/>
      <c r="M1250" s="272">
        <v>1.366</v>
      </c>
      <c r="N1250" s="273">
        <f t="shared" si="102"/>
        <v>71.729</v>
      </c>
      <c r="O1250" s="273">
        <f t="shared" si="103"/>
        <v>76.463</v>
      </c>
      <c r="P1250" s="273">
        <f t="shared" si="104"/>
        <v>82.331</v>
      </c>
      <c r="Q1250" s="273">
        <f t="shared" si="105"/>
        <v>84.898</v>
      </c>
      <c r="R1250" s="273">
        <f t="shared" si="106"/>
        <v>87.865</v>
      </c>
    </row>
    <row r="1251" ht="14.25" hidden="1" customHeight="1">
      <c r="L1251" s="251"/>
      <c r="M1251" s="272">
        <v>1.367</v>
      </c>
      <c r="N1251" s="273">
        <f t="shared" si="102"/>
        <v>71.7355</v>
      </c>
      <c r="O1251" s="273">
        <f t="shared" si="103"/>
        <v>76.4685</v>
      </c>
      <c r="P1251" s="273">
        <f t="shared" si="104"/>
        <v>82.3345</v>
      </c>
      <c r="Q1251" s="273">
        <f t="shared" si="105"/>
        <v>84.901</v>
      </c>
      <c r="R1251" s="273">
        <f t="shared" si="106"/>
        <v>87.8675</v>
      </c>
    </row>
    <row r="1252" ht="14.25" hidden="1" customHeight="1">
      <c r="L1252" s="251"/>
      <c r="M1252" s="272">
        <v>1.368</v>
      </c>
      <c r="N1252" s="273">
        <f t="shared" si="102"/>
        <v>71.742</v>
      </c>
      <c r="O1252" s="273">
        <f t="shared" si="103"/>
        <v>76.474</v>
      </c>
      <c r="P1252" s="273">
        <f t="shared" si="104"/>
        <v>82.338</v>
      </c>
      <c r="Q1252" s="273">
        <f t="shared" si="105"/>
        <v>84.904</v>
      </c>
      <c r="R1252" s="273">
        <f t="shared" si="106"/>
        <v>87.87</v>
      </c>
    </row>
    <row r="1253" ht="14.25" hidden="1" customHeight="1">
      <c r="L1253" s="251"/>
      <c r="M1253" s="272">
        <v>1.369</v>
      </c>
      <c r="N1253" s="273">
        <f t="shared" si="102"/>
        <v>71.7485</v>
      </c>
      <c r="O1253" s="273">
        <f t="shared" si="103"/>
        <v>76.4795</v>
      </c>
      <c r="P1253" s="273">
        <f t="shared" si="104"/>
        <v>82.3415</v>
      </c>
      <c r="Q1253" s="273">
        <f t="shared" si="105"/>
        <v>84.907</v>
      </c>
      <c r="R1253" s="273">
        <f t="shared" si="106"/>
        <v>87.8725</v>
      </c>
    </row>
    <row r="1254" ht="14.25" hidden="1" customHeight="1">
      <c r="L1254" s="251"/>
      <c r="M1254" s="272">
        <v>1.37</v>
      </c>
      <c r="N1254" s="273">
        <f t="shared" si="102"/>
        <v>71.755</v>
      </c>
      <c r="O1254" s="273">
        <f t="shared" si="103"/>
        <v>76.485</v>
      </c>
      <c r="P1254" s="273">
        <f t="shared" si="104"/>
        <v>82.345</v>
      </c>
      <c r="Q1254" s="273">
        <f t="shared" si="105"/>
        <v>84.91</v>
      </c>
      <c r="R1254" s="273">
        <f t="shared" si="106"/>
        <v>87.875</v>
      </c>
    </row>
    <row r="1255" ht="14.25" hidden="1" customHeight="1">
      <c r="L1255" s="251"/>
      <c r="M1255" s="272">
        <v>1.371</v>
      </c>
      <c r="N1255" s="273">
        <f t="shared" si="102"/>
        <v>71.7615</v>
      </c>
      <c r="O1255" s="273">
        <f t="shared" si="103"/>
        <v>76.4905</v>
      </c>
      <c r="P1255" s="273">
        <f t="shared" si="104"/>
        <v>82.3485</v>
      </c>
      <c r="Q1255" s="273">
        <f t="shared" si="105"/>
        <v>84.913</v>
      </c>
      <c r="R1255" s="273">
        <f t="shared" si="106"/>
        <v>87.8775</v>
      </c>
    </row>
    <row r="1256" ht="14.25" hidden="1" customHeight="1">
      <c r="L1256" s="251"/>
      <c r="M1256" s="272">
        <v>1.372</v>
      </c>
      <c r="N1256" s="273">
        <f t="shared" si="102"/>
        <v>71.768</v>
      </c>
      <c r="O1256" s="273">
        <f t="shared" si="103"/>
        <v>76.496</v>
      </c>
      <c r="P1256" s="273">
        <f t="shared" si="104"/>
        <v>82.352</v>
      </c>
      <c r="Q1256" s="273">
        <f t="shared" si="105"/>
        <v>84.916</v>
      </c>
      <c r="R1256" s="273">
        <f t="shared" si="106"/>
        <v>87.88</v>
      </c>
    </row>
    <row r="1257" ht="14.25" hidden="1" customHeight="1">
      <c r="L1257" s="251"/>
      <c r="M1257" s="272">
        <v>1.373</v>
      </c>
      <c r="N1257" s="273">
        <f t="shared" si="102"/>
        <v>71.7745</v>
      </c>
      <c r="O1257" s="273">
        <f t="shared" si="103"/>
        <v>76.5015</v>
      </c>
      <c r="P1257" s="273">
        <f t="shared" si="104"/>
        <v>82.3555</v>
      </c>
      <c r="Q1257" s="273">
        <f t="shared" si="105"/>
        <v>84.919</v>
      </c>
      <c r="R1257" s="273">
        <f t="shared" si="106"/>
        <v>87.8825</v>
      </c>
    </row>
    <row r="1258" ht="14.25" hidden="1" customHeight="1">
      <c r="L1258" s="251"/>
      <c r="M1258" s="272">
        <v>1.374</v>
      </c>
      <c r="N1258" s="273">
        <f t="shared" si="102"/>
        <v>71.781</v>
      </c>
      <c r="O1258" s="273">
        <f t="shared" si="103"/>
        <v>76.507</v>
      </c>
      <c r="P1258" s="273">
        <f t="shared" si="104"/>
        <v>82.359</v>
      </c>
      <c r="Q1258" s="273">
        <f t="shared" si="105"/>
        <v>84.922</v>
      </c>
      <c r="R1258" s="273">
        <f t="shared" si="106"/>
        <v>87.885</v>
      </c>
    </row>
    <row r="1259" ht="14.25" hidden="1" customHeight="1">
      <c r="L1259" s="251"/>
      <c r="M1259" s="272">
        <v>1.375</v>
      </c>
      <c r="N1259" s="273">
        <f t="shared" si="102"/>
        <v>71.7875</v>
      </c>
      <c r="O1259" s="273">
        <f t="shared" si="103"/>
        <v>76.5125</v>
      </c>
      <c r="P1259" s="273">
        <f t="shared" si="104"/>
        <v>82.3625</v>
      </c>
      <c r="Q1259" s="273">
        <f t="shared" si="105"/>
        <v>84.925</v>
      </c>
      <c r="R1259" s="273">
        <f t="shared" si="106"/>
        <v>87.8875</v>
      </c>
    </row>
    <row r="1260" ht="14.25" hidden="1" customHeight="1">
      <c r="L1260" s="251"/>
      <c r="M1260" s="272">
        <v>1.376</v>
      </c>
      <c r="N1260" s="273">
        <f t="shared" si="102"/>
        <v>71.794</v>
      </c>
      <c r="O1260" s="273">
        <f t="shared" si="103"/>
        <v>76.518</v>
      </c>
      <c r="P1260" s="273">
        <f t="shared" si="104"/>
        <v>82.366</v>
      </c>
      <c r="Q1260" s="273">
        <f t="shared" si="105"/>
        <v>84.928</v>
      </c>
      <c r="R1260" s="273">
        <f t="shared" si="106"/>
        <v>87.89</v>
      </c>
    </row>
    <row r="1261" ht="14.25" hidden="1" customHeight="1">
      <c r="L1261" s="251"/>
      <c r="M1261" s="272">
        <v>1.377</v>
      </c>
      <c r="N1261" s="273">
        <f t="shared" si="102"/>
        <v>71.8005</v>
      </c>
      <c r="O1261" s="273">
        <f t="shared" si="103"/>
        <v>76.5235</v>
      </c>
      <c r="P1261" s="273">
        <f t="shared" si="104"/>
        <v>82.3695</v>
      </c>
      <c r="Q1261" s="273">
        <f t="shared" si="105"/>
        <v>84.931</v>
      </c>
      <c r="R1261" s="273">
        <f t="shared" si="106"/>
        <v>87.8925</v>
      </c>
    </row>
    <row r="1262" ht="14.25" hidden="1" customHeight="1">
      <c r="L1262" s="251"/>
      <c r="M1262" s="272">
        <v>1.378</v>
      </c>
      <c r="N1262" s="273">
        <f t="shared" si="102"/>
        <v>71.807</v>
      </c>
      <c r="O1262" s="273">
        <f t="shared" si="103"/>
        <v>76.529</v>
      </c>
      <c r="P1262" s="273">
        <f t="shared" si="104"/>
        <v>82.373</v>
      </c>
      <c r="Q1262" s="273">
        <f t="shared" si="105"/>
        <v>84.934</v>
      </c>
      <c r="R1262" s="273">
        <f t="shared" si="106"/>
        <v>87.895</v>
      </c>
    </row>
    <row r="1263" ht="14.25" hidden="1" customHeight="1">
      <c r="L1263" s="251"/>
      <c r="M1263" s="272">
        <v>1.379</v>
      </c>
      <c r="N1263" s="273">
        <f t="shared" si="102"/>
        <v>71.8135</v>
      </c>
      <c r="O1263" s="273">
        <f t="shared" si="103"/>
        <v>76.5345</v>
      </c>
      <c r="P1263" s="273">
        <f t="shared" si="104"/>
        <v>82.3765</v>
      </c>
      <c r="Q1263" s="273">
        <f t="shared" si="105"/>
        <v>84.937</v>
      </c>
      <c r="R1263" s="273">
        <f t="shared" si="106"/>
        <v>87.8975</v>
      </c>
    </row>
    <row r="1264" ht="14.25" hidden="1" customHeight="1">
      <c r="L1264" s="251"/>
      <c r="M1264" s="272">
        <v>1.38</v>
      </c>
      <c r="N1264" s="273">
        <f t="shared" si="102"/>
        <v>71.82</v>
      </c>
      <c r="O1264" s="273">
        <f t="shared" si="103"/>
        <v>76.54</v>
      </c>
      <c r="P1264" s="273">
        <f t="shared" si="104"/>
        <v>82.38</v>
      </c>
      <c r="Q1264" s="273">
        <f t="shared" si="105"/>
        <v>84.94</v>
      </c>
      <c r="R1264" s="273">
        <f t="shared" si="106"/>
        <v>87.9</v>
      </c>
    </row>
    <row r="1265" ht="14.25" hidden="1" customHeight="1">
      <c r="L1265" s="251"/>
      <c r="M1265" s="272">
        <v>1.381</v>
      </c>
      <c r="N1265" s="273">
        <f t="shared" si="102"/>
        <v>71.8265</v>
      </c>
      <c r="O1265" s="273">
        <f t="shared" si="103"/>
        <v>76.5455</v>
      </c>
      <c r="P1265" s="273">
        <f t="shared" si="104"/>
        <v>82.3835</v>
      </c>
      <c r="Q1265" s="273">
        <f t="shared" si="105"/>
        <v>84.943</v>
      </c>
      <c r="R1265" s="273">
        <f t="shared" si="106"/>
        <v>87.9025</v>
      </c>
    </row>
    <row r="1266" ht="14.25" hidden="1" customHeight="1">
      <c r="L1266" s="251"/>
      <c r="M1266" s="272">
        <v>1.382</v>
      </c>
      <c r="N1266" s="273">
        <f t="shared" si="102"/>
        <v>71.833</v>
      </c>
      <c r="O1266" s="273">
        <f t="shared" si="103"/>
        <v>76.551</v>
      </c>
      <c r="P1266" s="273">
        <f t="shared" si="104"/>
        <v>82.387</v>
      </c>
      <c r="Q1266" s="273">
        <f t="shared" si="105"/>
        <v>84.946</v>
      </c>
      <c r="R1266" s="273">
        <f t="shared" si="106"/>
        <v>87.905</v>
      </c>
    </row>
    <row r="1267" ht="14.25" hidden="1" customHeight="1">
      <c r="L1267" s="251"/>
      <c r="M1267" s="272">
        <v>1.383</v>
      </c>
      <c r="N1267" s="273">
        <f t="shared" si="102"/>
        <v>71.8395</v>
      </c>
      <c r="O1267" s="273">
        <f t="shared" si="103"/>
        <v>76.5565</v>
      </c>
      <c r="P1267" s="273">
        <f t="shared" si="104"/>
        <v>82.3905</v>
      </c>
      <c r="Q1267" s="273">
        <f t="shared" si="105"/>
        <v>84.949</v>
      </c>
      <c r="R1267" s="273">
        <f t="shared" si="106"/>
        <v>87.9075</v>
      </c>
    </row>
    <row r="1268" ht="14.25" hidden="1" customHeight="1">
      <c r="L1268" s="251"/>
      <c r="M1268" s="272">
        <v>1.384</v>
      </c>
      <c r="N1268" s="273">
        <f t="shared" si="102"/>
        <v>71.846</v>
      </c>
      <c r="O1268" s="273">
        <f t="shared" si="103"/>
        <v>76.562</v>
      </c>
      <c r="P1268" s="273">
        <f t="shared" si="104"/>
        <v>82.394</v>
      </c>
      <c r="Q1268" s="273">
        <f t="shared" si="105"/>
        <v>84.952</v>
      </c>
      <c r="R1268" s="273">
        <f t="shared" si="106"/>
        <v>87.91</v>
      </c>
    </row>
    <row r="1269" ht="14.25" hidden="1" customHeight="1">
      <c r="L1269" s="251"/>
      <c r="M1269" s="272">
        <v>1.385</v>
      </c>
      <c r="N1269" s="273">
        <f t="shared" si="102"/>
        <v>71.8525</v>
      </c>
      <c r="O1269" s="273">
        <f t="shared" si="103"/>
        <v>76.5675</v>
      </c>
      <c r="P1269" s="273">
        <f t="shared" si="104"/>
        <v>82.3975</v>
      </c>
      <c r="Q1269" s="273">
        <f t="shared" si="105"/>
        <v>84.955</v>
      </c>
      <c r="R1269" s="273">
        <f t="shared" si="106"/>
        <v>87.9125</v>
      </c>
    </row>
    <row r="1270" ht="14.25" hidden="1" customHeight="1">
      <c r="L1270" s="251"/>
      <c r="M1270" s="272">
        <v>1.386</v>
      </c>
      <c r="N1270" s="273">
        <f t="shared" si="102"/>
        <v>71.859</v>
      </c>
      <c r="O1270" s="273">
        <f t="shared" si="103"/>
        <v>76.573</v>
      </c>
      <c r="P1270" s="273">
        <f t="shared" si="104"/>
        <v>82.401</v>
      </c>
      <c r="Q1270" s="273">
        <f t="shared" si="105"/>
        <v>84.958</v>
      </c>
      <c r="R1270" s="273">
        <f t="shared" si="106"/>
        <v>87.915</v>
      </c>
    </row>
    <row r="1271" ht="14.25" hidden="1" customHeight="1">
      <c r="L1271" s="251"/>
      <c r="M1271" s="272">
        <v>1.387</v>
      </c>
      <c r="N1271" s="273">
        <f t="shared" si="102"/>
        <v>71.8655</v>
      </c>
      <c r="O1271" s="273">
        <f t="shared" si="103"/>
        <v>76.5785</v>
      </c>
      <c r="P1271" s="273">
        <f t="shared" si="104"/>
        <v>82.4045</v>
      </c>
      <c r="Q1271" s="273">
        <f t="shared" si="105"/>
        <v>84.961</v>
      </c>
      <c r="R1271" s="273">
        <f t="shared" si="106"/>
        <v>87.9175</v>
      </c>
    </row>
    <row r="1272" ht="14.25" hidden="1" customHeight="1">
      <c r="L1272" s="251"/>
      <c r="M1272" s="272">
        <v>1.388</v>
      </c>
      <c r="N1272" s="273">
        <f t="shared" si="102"/>
        <v>71.872</v>
      </c>
      <c r="O1272" s="273">
        <f t="shared" si="103"/>
        <v>76.584</v>
      </c>
      <c r="P1272" s="273">
        <f t="shared" si="104"/>
        <v>82.408</v>
      </c>
      <c r="Q1272" s="273">
        <f t="shared" si="105"/>
        <v>84.964</v>
      </c>
      <c r="R1272" s="273">
        <f t="shared" si="106"/>
        <v>87.92</v>
      </c>
    </row>
    <row r="1273" ht="14.25" hidden="1" customHeight="1">
      <c r="L1273" s="251"/>
      <c r="M1273" s="272">
        <v>1.389</v>
      </c>
      <c r="N1273" s="273">
        <f t="shared" si="102"/>
        <v>71.8785</v>
      </c>
      <c r="O1273" s="273">
        <f t="shared" si="103"/>
        <v>76.5895</v>
      </c>
      <c r="P1273" s="273">
        <f t="shared" si="104"/>
        <v>82.4115</v>
      </c>
      <c r="Q1273" s="273">
        <f t="shared" si="105"/>
        <v>84.967</v>
      </c>
      <c r="R1273" s="273">
        <f t="shared" si="106"/>
        <v>87.9225</v>
      </c>
    </row>
    <row r="1274" ht="14.25" hidden="1" customHeight="1">
      <c r="L1274" s="251"/>
      <c r="M1274" s="272">
        <v>1.39</v>
      </c>
      <c r="N1274" s="273">
        <f t="shared" si="102"/>
        <v>71.885</v>
      </c>
      <c r="O1274" s="273">
        <f t="shared" si="103"/>
        <v>76.595</v>
      </c>
      <c r="P1274" s="273">
        <f t="shared" si="104"/>
        <v>82.415</v>
      </c>
      <c r="Q1274" s="273">
        <f t="shared" si="105"/>
        <v>84.97</v>
      </c>
      <c r="R1274" s="273">
        <f t="shared" si="106"/>
        <v>87.925</v>
      </c>
    </row>
    <row r="1275" ht="14.25" hidden="1" customHeight="1">
      <c r="L1275" s="251"/>
      <c r="M1275" s="272">
        <v>1.391</v>
      </c>
      <c r="N1275" s="273">
        <f t="shared" si="102"/>
        <v>71.8915</v>
      </c>
      <c r="O1275" s="273">
        <f t="shared" si="103"/>
        <v>76.6005</v>
      </c>
      <c r="P1275" s="273">
        <f t="shared" si="104"/>
        <v>82.4185</v>
      </c>
      <c r="Q1275" s="273">
        <f t="shared" si="105"/>
        <v>84.973</v>
      </c>
      <c r="R1275" s="273">
        <f t="shared" si="106"/>
        <v>87.9275</v>
      </c>
    </row>
    <row r="1276" ht="14.25" hidden="1" customHeight="1">
      <c r="L1276" s="251"/>
      <c r="M1276" s="272">
        <v>1.392</v>
      </c>
      <c r="N1276" s="273">
        <f t="shared" si="102"/>
        <v>71.898</v>
      </c>
      <c r="O1276" s="273">
        <f t="shared" si="103"/>
        <v>76.606</v>
      </c>
      <c r="P1276" s="273">
        <f t="shared" si="104"/>
        <v>82.422</v>
      </c>
      <c r="Q1276" s="273">
        <f t="shared" si="105"/>
        <v>84.976</v>
      </c>
      <c r="R1276" s="273">
        <f t="shared" si="106"/>
        <v>87.93</v>
      </c>
    </row>
    <row r="1277" ht="14.25" hidden="1" customHeight="1">
      <c r="L1277" s="251"/>
      <c r="M1277" s="272">
        <v>1.393</v>
      </c>
      <c r="N1277" s="273">
        <f t="shared" si="102"/>
        <v>71.9045</v>
      </c>
      <c r="O1277" s="273">
        <f t="shared" si="103"/>
        <v>76.6115</v>
      </c>
      <c r="P1277" s="273">
        <f t="shared" si="104"/>
        <v>82.4255</v>
      </c>
      <c r="Q1277" s="273">
        <f t="shared" si="105"/>
        <v>84.979</v>
      </c>
      <c r="R1277" s="273">
        <f t="shared" si="106"/>
        <v>87.9325</v>
      </c>
    </row>
    <row r="1278" ht="14.25" hidden="1" customHeight="1">
      <c r="L1278" s="251"/>
      <c r="M1278" s="272">
        <v>1.394</v>
      </c>
      <c r="N1278" s="273">
        <f t="shared" si="102"/>
        <v>71.911</v>
      </c>
      <c r="O1278" s="273">
        <f t="shared" si="103"/>
        <v>76.617</v>
      </c>
      <c r="P1278" s="273">
        <f t="shared" si="104"/>
        <v>82.429</v>
      </c>
      <c r="Q1278" s="273">
        <f t="shared" si="105"/>
        <v>84.982</v>
      </c>
      <c r="R1278" s="273">
        <f t="shared" si="106"/>
        <v>87.935</v>
      </c>
    </row>
    <row r="1279" ht="14.25" hidden="1" customHeight="1">
      <c r="L1279" s="251"/>
      <c r="M1279" s="272">
        <v>1.395</v>
      </c>
      <c r="N1279" s="273">
        <f t="shared" si="102"/>
        <v>71.9175</v>
      </c>
      <c r="O1279" s="273">
        <f t="shared" si="103"/>
        <v>76.6225</v>
      </c>
      <c r="P1279" s="273">
        <f t="shared" si="104"/>
        <v>82.4325</v>
      </c>
      <c r="Q1279" s="273">
        <f t="shared" si="105"/>
        <v>84.985</v>
      </c>
      <c r="R1279" s="273">
        <f t="shared" si="106"/>
        <v>87.9375</v>
      </c>
    </row>
    <row r="1280" ht="14.25" hidden="1" customHeight="1">
      <c r="L1280" s="251"/>
      <c r="M1280" s="272">
        <v>1.396</v>
      </c>
      <c r="N1280" s="273">
        <f t="shared" si="102"/>
        <v>71.924</v>
      </c>
      <c r="O1280" s="273">
        <f t="shared" si="103"/>
        <v>76.628</v>
      </c>
      <c r="P1280" s="273">
        <f t="shared" si="104"/>
        <v>82.436</v>
      </c>
      <c r="Q1280" s="273">
        <f t="shared" si="105"/>
        <v>84.988</v>
      </c>
      <c r="R1280" s="273">
        <f t="shared" si="106"/>
        <v>87.94</v>
      </c>
    </row>
    <row r="1281" ht="14.25" hidden="1" customHeight="1">
      <c r="L1281" s="251"/>
      <c r="M1281" s="272">
        <v>1.397</v>
      </c>
      <c r="N1281" s="273">
        <f t="shared" si="102"/>
        <v>71.9305</v>
      </c>
      <c r="O1281" s="273">
        <f t="shared" si="103"/>
        <v>76.6335</v>
      </c>
      <c r="P1281" s="273">
        <f t="shared" si="104"/>
        <v>82.4395</v>
      </c>
      <c r="Q1281" s="273">
        <f t="shared" si="105"/>
        <v>84.991</v>
      </c>
      <c r="R1281" s="273">
        <f t="shared" si="106"/>
        <v>87.9425</v>
      </c>
    </row>
    <row r="1282" ht="14.25" hidden="1" customHeight="1">
      <c r="L1282" s="251"/>
      <c r="M1282" s="272">
        <v>1.398</v>
      </c>
      <c r="N1282" s="273">
        <f t="shared" si="102"/>
        <v>71.937</v>
      </c>
      <c r="O1282" s="273">
        <f t="shared" si="103"/>
        <v>76.639</v>
      </c>
      <c r="P1282" s="273">
        <f t="shared" si="104"/>
        <v>82.443</v>
      </c>
      <c r="Q1282" s="273">
        <f t="shared" si="105"/>
        <v>84.994</v>
      </c>
      <c r="R1282" s="273">
        <f t="shared" si="106"/>
        <v>87.945</v>
      </c>
    </row>
    <row r="1283" ht="14.25" hidden="1" customHeight="1">
      <c r="L1283" s="251"/>
      <c r="M1283" s="272">
        <v>1.399</v>
      </c>
      <c r="N1283" s="273">
        <f t="shared" si="102"/>
        <v>71.9435</v>
      </c>
      <c r="O1283" s="273">
        <f t="shared" si="103"/>
        <v>76.6445</v>
      </c>
      <c r="P1283" s="273">
        <f t="shared" si="104"/>
        <v>82.4465</v>
      </c>
      <c r="Q1283" s="273">
        <f t="shared" si="105"/>
        <v>84.997</v>
      </c>
      <c r="R1283" s="273">
        <f t="shared" si="106"/>
        <v>87.9475</v>
      </c>
    </row>
    <row r="1284" ht="14.25" hidden="1" customHeight="1">
      <c r="L1284" s="251"/>
      <c r="M1284" s="272">
        <v>1.4</v>
      </c>
      <c r="N1284" s="273">
        <f t="shared" si="102"/>
        <v>71.95</v>
      </c>
      <c r="O1284" s="273">
        <f t="shared" si="103"/>
        <v>76.65</v>
      </c>
      <c r="P1284" s="273">
        <f t="shared" si="104"/>
        <v>82.45</v>
      </c>
      <c r="Q1284" s="273">
        <f t="shared" si="105"/>
        <v>85</v>
      </c>
      <c r="R1284" s="273">
        <f t="shared" si="106"/>
        <v>87.95</v>
      </c>
    </row>
    <row r="1285" ht="14.25" hidden="1" customHeight="1">
      <c r="L1285" s="251"/>
      <c r="M1285" s="272">
        <v>1.401</v>
      </c>
      <c r="N1285" s="273">
        <f t="shared" si="102"/>
        <v>71.9565</v>
      </c>
      <c r="O1285" s="273">
        <f t="shared" si="103"/>
        <v>76.6555</v>
      </c>
      <c r="P1285" s="273">
        <f t="shared" si="104"/>
        <v>82.4535</v>
      </c>
      <c r="Q1285" s="273">
        <f t="shared" si="105"/>
        <v>85.003</v>
      </c>
      <c r="R1285" s="273">
        <f t="shared" si="106"/>
        <v>87.9525</v>
      </c>
    </row>
    <row r="1286" ht="14.25" hidden="1" customHeight="1">
      <c r="L1286" s="251"/>
      <c r="M1286" s="272">
        <v>1.402</v>
      </c>
      <c r="N1286" s="273">
        <f t="shared" si="102"/>
        <v>71.963</v>
      </c>
      <c r="O1286" s="273">
        <f t="shared" si="103"/>
        <v>76.661</v>
      </c>
      <c r="P1286" s="273">
        <f t="shared" si="104"/>
        <v>82.457</v>
      </c>
      <c r="Q1286" s="273">
        <f t="shared" si="105"/>
        <v>85.006</v>
      </c>
      <c r="R1286" s="273">
        <f t="shared" si="106"/>
        <v>87.955</v>
      </c>
    </row>
    <row r="1287" ht="14.25" hidden="1" customHeight="1">
      <c r="L1287" s="251"/>
      <c r="M1287" s="272">
        <v>1.403</v>
      </c>
      <c r="N1287" s="273">
        <f t="shared" si="102"/>
        <v>71.9695</v>
      </c>
      <c r="O1287" s="273">
        <f t="shared" si="103"/>
        <v>76.6665</v>
      </c>
      <c r="P1287" s="273">
        <f t="shared" si="104"/>
        <v>82.4605</v>
      </c>
      <c r="Q1287" s="273">
        <f t="shared" si="105"/>
        <v>85.009</v>
      </c>
      <c r="R1287" s="273">
        <f t="shared" si="106"/>
        <v>87.9575</v>
      </c>
    </row>
    <row r="1288" ht="14.25" hidden="1" customHeight="1">
      <c r="L1288" s="251"/>
      <c r="M1288" s="272">
        <v>1.404</v>
      </c>
      <c r="N1288" s="273">
        <f t="shared" si="102"/>
        <v>71.976</v>
      </c>
      <c r="O1288" s="273">
        <f t="shared" si="103"/>
        <v>76.672</v>
      </c>
      <c r="P1288" s="273">
        <f t="shared" si="104"/>
        <v>82.464</v>
      </c>
      <c r="Q1288" s="273">
        <f t="shared" si="105"/>
        <v>85.012</v>
      </c>
      <c r="R1288" s="273">
        <f t="shared" si="106"/>
        <v>87.96</v>
      </c>
    </row>
    <row r="1289" ht="14.25" hidden="1" customHeight="1">
      <c r="L1289" s="251"/>
      <c r="M1289" s="272">
        <v>1.405</v>
      </c>
      <c r="N1289" s="273">
        <f t="shared" si="102"/>
        <v>71.9825</v>
      </c>
      <c r="O1289" s="273">
        <f t="shared" si="103"/>
        <v>76.6775</v>
      </c>
      <c r="P1289" s="273">
        <f t="shared" si="104"/>
        <v>82.4675</v>
      </c>
      <c r="Q1289" s="273">
        <f t="shared" si="105"/>
        <v>85.015</v>
      </c>
      <c r="R1289" s="273">
        <f t="shared" si="106"/>
        <v>87.9625</v>
      </c>
    </row>
    <row r="1290" ht="14.25" hidden="1" customHeight="1">
      <c r="L1290" s="251"/>
      <c r="M1290" s="272">
        <v>1.406</v>
      </c>
      <c r="N1290" s="273">
        <f t="shared" si="102"/>
        <v>71.989</v>
      </c>
      <c r="O1290" s="273">
        <f t="shared" si="103"/>
        <v>76.683</v>
      </c>
      <c r="P1290" s="273">
        <f t="shared" si="104"/>
        <v>82.471</v>
      </c>
      <c r="Q1290" s="273">
        <f t="shared" si="105"/>
        <v>85.018</v>
      </c>
      <c r="R1290" s="273">
        <f t="shared" si="106"/>
        <v>87.965</v>
      </c>
    </row>
    <row r="1291" ht="14.25" hidden="1" customHeight="1">
      <c r="L1291" s="251"/>
      <c r="M1291" s="272">
        <v>1.407</v>
      </c>
      <c r="N1291" s="273">
        <f t="shared" si="102"/>
        <v>71.9955</v>
      </c>
      <c r="O1291" s="273">
        <f t="shared" si="103"/>
        <v>76.6885</v>
      </c>
      <c r="P1291" s="273">
        <f t="shared" si="104"/>
        <v>82.4745</v>
      </c>
      <c r="Q1291" s="273">
        <f t="shared" si="105"/>
        <v>85.021</v>
      </c>
      <c r="R1291" s="273">
        <f t="shared" si="106"/>
        <v>87.9675</v>
      </c>
    </row>
    <row r="1292" ht="14.25" hidden="1" customHeight="1">
      <c r="L1292" s="251"/>
      <c r="M1292" s="272">
        <v>1.408</v>
      </c>
      <c r="N1292" s="273">
        <f t="shared" si="102"/>
        <v>72.002</v>
      </c>
      <c r="O1292" s="273">
        <f t="shared" si="103"/>
        <v>76.694</v>
      </c>
      <c r="P1292" s="273">
        <f t="shared" si="104"/>
        <v>82.478</v>
      </c>
      <c r="Q1292" s="273">
        <f t="shared" si="105"/>
        <v>85.024</v>
      </c>
      <c r="R1292" s="273">
        <f t="shared" si="106"/>
        <v>87.97</v>
      </c>
    </row>
    <row r="1293" ht="14.25" hidden="1" customHeight="1">
      <c r="L1293" s="251"/>
      <c r="M1293" s="272">
        <v>1.409</v>
      </c>
      <c r="N1293" s="273">
        <f t="shared" si="102"/>
        <v>72.0085</v>
      </c>
      <c r="O1293" s="273">
        <f t="shared" si="103"/>
        <v>76.6995</v>
      </c>
      <c r="P1293" s="273">
        <f t="shared" si="104"/>
        <v>82.4815</v>
      </c>
      <c r="Q1293" s="273">
        <f t="shared" si="105"/>
        <v>85.027</v>
      </c>
      <c r="R1293" s="273">
        <f t="shared" si="106"/>
        <v>87.9725</v>
      </c>
    </row>
    <row r="1294" ht="14.25" hidden="1" customHeight="1">
      <c r="L1294" s="251"/>
      <c r="M1294" s="272">
        <v>1.41</v>
      </c>
      <c r="N1294" s="273">
        <f t="shared" si="102"/>
        <v>72.015</v>
      </c>
      <c r="O1294" s="273">
        <f t="shared" si="103"/>
        <v>76.705</v>
      </c>
      <c r="P1294" s="273">
        <f t="shared" si="104"/>
        <v>82.485</v>
      </c>
      <c r="Q1294" s="273">
        <f t="shared" si="105"/>
        <v>85.03</v>
      </c>
      <c r="R1294" s="273">
        <f t="shared" si="106"/>
        <v>87.975</v>
      </c>
    </row>
    <row r="1295" ht="14.25" hidden="1" customHeight="1">
      <c r="L1295" s="251"/>
      <c r="M1295" s="272">
        <v>1.411</v>
      </c>
      <c r="N1295" s="273">
        <f t="shared" si="102"/>
        <v>72.0215</v>
      </c>
      <c r="O1295" s="273">
        <f t="shared" si="103"/>
        <v>76.7105</v>
      </c>
      <c r="P1295" s="273">
        <f t="shared" si="104"/>
        <v>82.4885</v>
      </c>
      <c r="Q1295" s="273">
        <f t="shared" si="105"/>
        <v>85.033</v>
      </c>
      <c r="R1295" s="273">
        <f t="shared" si="106"/>
        <v>87.9775</v>
      </c>
    </row>
    <row r="1296" ht="14.25" hidden="1" customHeight="1">
      <c r="L1296" s="251"/>
      <c r="M1296" s="272">
        <v>1.412</v>
      </c>
      <c r="N1296" s="273">
        <f t="shared" si="102"/>
        <v>72.028</v>
      </c>
      <c r="O1296" s="273">
        <f t="shared" si="103"/>
        <v>76.716</v>
      </c>
      <c r="P1296" s="273">
        <f t="shared" si="104"/>
        <v>82.492</v>
      </c>
      <c r="Q1296" s="273">
        <f t="shared" si="105"/>
        <v>85.036</v>
      </c>
      <c r="R1296" s="273">
        <f t="shared" si="106"/>
        <v>87.98</v>
      </c>
    </row>
    <row r="1297" ht="14.25" hidden="1" customHeight="1">
      <c r="L1297" s="251"/>
      <c r="M1297" s="272">
        <v>1.413</v>
      </c>
      <c r="N1297" s="273">
        <f t="shared" si="102"/>
        <v>72.0345</v>
      </c>
      <c r="O1297" s="273">
        <f t="shared" si="103"/>
        <v>76.7215</v>
      </c>
      <c r="P1297" s="273">
        <f t="shared" si="104"/>
        <v>82.4955</v>
      </c>
      <c r="Q1297" s="273">
        <f t="shared" si="105"/>
        <v>85.039</v>
      </c>
      <c r="R1297" s="273">
        <f t="shared" si="106"/>
        <v>87.9825</v>
      </c>
    </row>
    <row r="1298" ht="14.25" hidden="1" customHeight="1">
      <c r="L1298" s="251"/>
      <c r="M1298" s="272">
        <v>1.414</v>
      </c>
      <c r="N1298" s="273">
        <f t="shared" si="102"/>
        <v>72.041</v>
      </c>
      <c r="O1298" s="273">
        <f t="shared" si="103"/>
        <v>76.727</v>
      </c>
      <c r="P1298" s="273">
        <f t="shared" si="104"/>
        <v>82.499</v>
      </c>
      <c r="Q1298" s="273">
        <f t="shared" si="105"/>
        <v>85.042</v>
      </c>
      <c r="R1298" s="273">
        <f t="shared" si="106"/>
        <v>87.985</v>
      </c>
    </row>
    <row r="1299" ht="14.25" hidden="1" customHeight="1">
      <c r="L1299" s="251"/>
      <c r="M1299" s="272">
        <v>1.415</v>
      </c>
      <c r="N1299" s="273">
        <f t="shared" si="102"/>
        <v>72.0475</v>
      </c>
      <c r="O1299" s="273">
        <f t="shared" si="103"/>
        <v>76.7325</v>
      </c>
      <c r="P1299" s="273">
        <f t="shared" si="104"/>
        <v>82.5025</v>
      </c>
      <c r="Q1299" s="273">
        <f t="shared" si="105"/>
        <v>85.045</v>
      </c>
      <c r="R1299" s="273">
        <f t="shared" si="106"/>
        <v>87.9875</v>
      </c>
    </row>
    <row r="1300" ht="14.25" hidden="1" customHeight="1">
      <c r="L1300" s="251"/>
      <c r="M1300" s="272">
        <v>1.416</v>
      </c>
      <c r="N1300" s="273">
        <f t="shared" si="102"/>
        <v>72.054</v>
      </c>
      <c r="O1300" s="273">
        <f t="shared" si="103"/>
        <v>76.738</v>
      </c>
      <c r="P1300" s="273">
        <f t="shared" si="104"/>
        <v>82.506</v>
      </c>
      <c r="Q1300" s="273">
        <f t="shared" si="105"/>
        <v>85.048</v>
      </c>
      <c r="R1300" s="273">
        <f t="shared" si="106"/>
        <v>87.99</v>
      </c>
    </row>
    <row r="1301" ht="14.25" hidden="1" customHeight="1">
      <c r="L1301" s="251"/>
      <c r="M1301" s="272">
        <v>1.417</v>
      </c>
      <c r="N1301" s="273">
        <f t="shared" si="102"/>
        <v>72.0605</v>
      </c>
      <c r="O1301" s="273">
        <f t="shared" si="103"/>
        <v>76.7435</v>
      </c>
      <c r="P1301" s="273">
        <f t="shared" si="104"/>
        <v>82.5095</v>
      </c>
      <c r="Q1301" s="273">
        <f t="shared" si="105"/>
        <v>85.051</v>
      </c>
      <c r="R1301" s="273">
        <f t="shared" si="106"/>
        <v>87.9925</v>
      </c>
    </row>
    <row r="1302" ht="14.25" hidden="1" customHeight="1">
      <c r="L1302" s="251"/>
      <c r="M1302" s="272">
        <v>1.418</v>
      </c>
      <c r="N1302" s="273">
        <f t="shared" si="102"/>
        <v>72.067</v>
      </c>
      <c r="O1302" s="273">
        <f t="shared" si="103"/>
        <v>76.749</v>
      </c>
      <c r="P1302" s="273">
        <f t="shared" si="104"/>
        <v>82.513</v>
      </c>
      <c r="Q1302" s="273">
        <f t="shared" si="105"/>
        <v>85.054</v>
      </c>
      <c r="R1302" s="273">
        <f t="shared" si="106"/>
        <v>87.995</v>
      </c>
    </row>
    <row r="1303" ht="14.25" hidden="1" customHeight="1">
      <c r="L1303" s="251"/>
      <c r="M1303" s="272">
        <v>1.419</v>
      </c>
      <c r="N1303" s="273">
        <f t="shared" si="102"/>
        <v>72.0735</v>
      </c>
      <c r="O1303" s="273">
        <f t="shared" si="103"/>
        <v>76.7545</v>
      </c>
      <c r="P1303" s="273">
        <f t="shared" si="104"/>
        <v>82.5165</v>
      </c>
      <c r="Q1303" s="273">
        <f t="shared" si="105"/>
        <v>85.057</v>
      </c>
      <c r="R1303" s="273">
        <f t="shared" si="106"/>
        <v>87.9975</v>
      </c>
    </row>
    <row r="1304" ht="14.25" hidden="1" customHeight="1">
      <c r="L1304" s="251"/>
      <c r="M1304" s="272">
        <v>1.42</v>
      </c>
      <c r="N1304" s="273">
        <f t="shared" si="102"/>
        <v>72.08</v>
      </c>
      <c r="O1304" s="273">
        <f t="shared" si="103"/>
        <v>76.76</v>
      </c>
      <c r="P1304" s="273">
        <f t="shared" si="104"/>
        <v>82.52</v>
      </c>
      <c r="Q1304" s="273">
        <f t="shared" si="105"/>
        <v>85.06</v>
      </c>
      <c r="R1304" s="273">
        <f t="shared" si="106"/>
        <v>88</v>
      </c>
    </row>
    <row r="1305" ht="14.25" hidden="1" customHeight="1">
      <c r="L1305" s="251"/>
      <c r="M1305" s="272">
        <v>1.421</v>
      </c>
      <c r="N1305" s="273">
        <f t="shared" si="102"/>
        <v>72.0865</v>
      </c>
      <c r="O1305" s="273">
        <f t="shared" si="103"/>
        <v>76.7655</v>
      </c>
      <c r="P1305" s="273">
        <f t="shared" si="104"/>
        <v>82.5235</v>
      </c>
      <c r="Q1305" s="273">
        <f t="shared" si="105"/>
        <v>85.063</v>
      </c>
      <c r="R1305" s="273">
        <f t="shared" si="106"/>
        <v>88.0025</v>
      </c>
    </row>
    <row r="1306" ht="14.25" hidden="1" customHeight="1">
      <c r="L1306" s="251"/>
      <c r="M1306" s="272">
        <v>1.422</v>
      </c>
      <c r="N1306" s="273">
        <f t="shared" si="102"/>
        <v>72.093</v>
      </c>
      <c r="O1306" s="273">
        <f t="shared" si="103"/>
        <v>76.771</v>
      </c>
      <c r="P1306" s="273">
        <f t="shared" si="104"/>
        <v>82.527</v>
      </c>
      <c r="Q1306" s="273">
        <f t="shared" si="105"/>
        <v>85.066</v>
      </c>
      <c r="R1306" s="273">
        <f t="shared" si="106"/>
        <v>88.005</v>
      </c>
    </row>
    <row r="1307" ht="14.25" hidden="1" customHeight="1">
      <c r="L1307" s="251"/>
      <c r="M1307" s="272">
        <v>1.423</v>
      </c>
      <c r="N1307" s="273">
        <f t="shared" si="102"/>
        <v>72.0995</v>
      </c>
      <c r="O1307" s="273">
        <f t="shared" si="103"/>
        <v>76.7765</v>
      </c>
      <c r="P1307" s="273">
        <f t="shared" si="104"/>
        <v>82.5305</v>
      </c>
      <c r="Q1307" s="273">
        <f t="shared" si="105"/>
        <v>85.069</v>
      </c>
      <c r="R1307" s="273">
        <f t="shared" si="106"/>
        <v>88.0075</v>
      </c>
    </row>
    <row r="1308" ht="14.25" hidden="1" customHeight="1">
      <c r="L1308" s="251"/>
      <c r="M1308" s="272">
        <v>1.424</v>
      </c>
      <c r="N1308" s="273">
        <f t="shared" si="102"/>
        <v>72.106</v>
      </c>
      <c r="O1308" s="273">
        <f t="shared" si="103"/>
        <v>76.782</v>
      </c>
      <c r="P1308" s="273">
        <f t="shared" si="104"/>
        <v>82.534</v>
      </c>
      <c r="Q1308" s="273">
        <f t="shared" si="105"/>
        <v>85.072</v>
      </c>
      <c r="R1308" s="273">
        <f t="shared" si="106"/>
        <v>88.01</v>
      </c>
    </row>
    <row r="1309" ht="14.25" hidden="1" customHeight="1">
      <c r="L1309" s="251"/>
      <c r="M1309" s="272">
        <v>1.425</v>
      </c>
      <c r="N1309" s="273">
        <f t="shared" si="102"/>
        <v>72.1125</v>
      </c>
      <c r="O1309" s="273">
        <f t="shared" si="103"/>
        <v>76.7875</v>
      </c>
      <c r="P1309" s="273">
        <f t="shared" si="104"/>
        <v>82.5375</v>
      </c>
      <c r="Q1309" s="273">
        <f t="shared" si="105"/>
        <v>85.075</v>
      </c>
      <c r="R1309" s="273">
        <f t="shared" si="106"/>
        <v>88.0125</v>
      </c>
    </row>
    <row r="1310" ht="14.25" hidden="1" customHeight="1">
      <c r="L1310" s="251"/>
      <c r="M1310" s="272">
        <v>1.426</v>
      </c>
      <c r="N1310" s="273">
        <f t="shared" si="102"/>
        <v>72.119</v>
      </c>
      <c r="O1310" s="273">
        <f t="shared" si="103"/>
        <v>76.793</v>
      </c>
      <c r="P1310" s="273">
        <f t="shared" si="104"/>
        <v>82.541</v>
      </c>
      <c r="Q1310" s="273">
        <f t="shared" si="105"/>
        <v>85.078</v>
      </c>
      <c r="R1310" s="273">
        <f t="shared" si="106"/>
        <v>88.015</v>
      </c>
    </row>
    <row r="1311" ht="14.25" hidden="1" customHeight="1">
      <c r="L1311" s="251"/>
      <c r="M1311" s="272">
        <v>1.427</v>
      </c>
      <c r="N1311" s="273">
        <f t="shared" si="102"/>
        <v>72.1255</v>
      </c>
      <c r="O1311" s="273">
        <f t="shared" si="103"/>
        <v>76.7985</v>
      </c>
      <c r="P1311" s="273">
        <f t="shared" si="104"/>
        <v>82.5445</v>
      </c>
      <c r="Q1311" s="273">
        <f t="shared" si="105"/>
        <v>85.081</v>
      </c>
      <c r="R1311" s="273">
        <f t="shared" si="106"/>
        <v>88.0175</v>
      </c>
    </row>
    <row r="1312" ht="14.25" hidden="1" customHeight="1">
      <c r="L1312" s="251"/>
      <c r="M1312" s="272">
        <v>1.428</v>
      </c>
      <c r="N1312" s="273">
        <f t="shared" si="102"/>
        <v>72.132</v>
      </c>
      <c r="O1312" s="273">
        <f t="shared" si="103"/>
        <v>76.804</v>
      </c>
      <c r="P1312" s="273">
        <f t="shared" si="104"/>
        <v>82.548</v>
      </c>
      <c r="Q1312" s="273">
        <f t="shared" si="105"/>
        <v>85.084</v>
      </c>
      <c r="R1312" s="273">
        <f t="shared" si="106"/>
        <v>88.02</v>
      </c>
    </row>
    <row r="1313" ht="14.25" hidden="1" customHeight="1">
      <c r="L1313" s="251"/>
      <c r="M1313" s="272">
        <v>1.429</v>
      </c>
      <c r="N1313" s="273">
        <f t="shared" si="102"/>
        <v>72.1385</v>
      </c>
      <c r="O1313" s="273">
        <f t="shared" si="103"/>
        <v>76.8095</v>
      </c>
      <c r="P1313" s="273">
        <f t="shared" si="104"/>
        <v>82.5515</v>
      </c>
      <c r="Q1313" s="273">
        <f t="shared" si="105"/>
        <v>85.087</v>
      </c>
      <c r="R1313" s="273">
        <f t="shared" si="106"/>
        <v>88.0225</v>
      </c>
    </row>
    <row r="1314" ht="14.25" hidden="1" customHeight="1">
      <c r="L1314" s="251"/>
      <c r="M1314" s="272">
        <v>1.43</v>
      </c>
      <c r="N1314" s="273">
        <f t="shared" si="102"/>
        <v>72.145</v>
      </c>
      <c r="O1314" s="273">
        <f t="shared" si="103"/>
        <v>76.815</v>
      </c>
      <c r="P1314" s="273">
        <f t="shared" si="104"/>
        <v>82.555</v>
      </c>
      <c r="Q1314" s="273">
        <f t="shared" si="105"/>
        <v>85.09</v>
      </c>
      <c r="R1314" s="273">
        <f t="shared" si="106"/>
        <v>88.025</v>
      </c>
    </row>
    <row r="1315" ht="14.25" hidden="1" customHeight="1">
      <c r="L1315" s="251"/>
      <c r="M1315" s="272">
        <v>1.431</v>
      </c>
      <c r="N1315" s="273">
        <f t="shared" si="102"/>
        <v>72.1515</v>
      </c>
      <c r="O1315" s="273">
        <f t="shared" si="103"/>
        <v>76.8205</v>
      </c>
      <c r="P1315" s="273">
        <f t="shared" si="104"/>
        <v>82.5585</v>
      </c>
      <c r="Q1315" s="273">
        <f t="shared" si="105"/>
        <v>85.093</v>
      </c>
      <c r="R1315" s="273">
        <f t="shared" si="106"/>
        <v>88.0275</v>
      </c>
    </row>
    <row r="1316" ht="14.25" hidden="1" customHeight="1">
      <c r="L1316" s="251"/>
      <c r="M1316" s="272">
        <v>1.432</v>
      </c>
      <c r="N1316" s="273">
        <f t="shared" si="102"/>
        <v>72.158</v>
      </c>
      <c r="O1316" s="273">
        <f t="shared" si="103"/>
        <v>76.826</v>
      </c>
      <c r="P1316" s="273">
        <f t="shared" si="104"/>
        <v>82.562</v>
      </c>
      <c r="Q1316" s="273">
        <f t="shared" si="105"/>
        <v>85.096</v>
      </c>
      <c r="R1316" s="273">
        <f t="shared" si="106"/>
        <v>88.03</v>
      </c>
    </row>
    <row r="1317" ht="14.25" hidden="1" customHeight="1">
      <c r="L1317" s="251"/>
      <c r="M1317" s="272">
        <v>1.433</v>
      </c>
      <c r="N1317" s="273">
        <f t="shared" si="102"/>
        <v>72.1645</v>
      </c>
      <c r="O1317" s="273">
        <f t="shared" si="103"/>
        <v>76.8315</v>
      </c>
      <c r="P1317" s="273">
        <f t="shared" si="104"/>
        <v>82.5655</v>
      </c>
      <c r="Q1317" s="273">
        <f t="shared" si="105"/>
        <v>85.099</v>
      </c>
      <c r="R1317" s="273">
        <f t="shared" si="106"/>
        <v>88.0325</v>
      </c>
    </row>
    <row r="1318" ht="14.25" hidden="1" customHeight="1">
      <c r="L1318" s="251"/>
      <c r="M1318" s="272">
        <v>1.434</v>
      </c>
      <c r="N1318" s="273">
        <f t="shared" si="102"/>
        <v>72.171</v>
      </c>
      <c r="O1318" s="273">
        <f t="shared" si="103"/>
        <v>76.837</v>
      </c>
      <c r="P1318" s="273">
        <f t="shared" si="104"/>
        <v>82.569</v>
      </c>
      <c r="Q1318" s="273">
        <f t="shared" si="105"/>
        <v>85.102</v>
      </c>
      <c r="R1318" s="273">
        <f t="shared" si="106"/>
        <v>88.035</v>
      </c>
    </row>
    <row r="1319" ht="14.25" hidden="1" customHeight="1">
      <c r="L1319" s="251"/>
      <c r="M1319" s="272">
        <v>1.435</v>
      </c>
      <c r="N1319" s="273">
        <f t="shared" si="102"/>
        <v>72.1775</v>
      </c>
      <c r="O1319" s="273">
        <f t="shared" si="103"/>
        <v>76.8425</v>
      </c>
      <c r="P1319" s="273">
        <f t="shared" si="104"/>
        <v>82.5725</v>
      </c>
      <c r="Q1319" s="273">
        <f t="shared" si="105"/>
        <v>85.105</v>
      </c>
      <c r="R1319" s="273">
        <f t="shared" si="106"/>
        <v>88.0375</v>
      </c>
    </row>
    <row r="1320" ht="14.25" hidden="1" customHeight="1">
      <c r="L1320" s="251"/>
      <c r="M1320" s="272">
        <v>1.436</v>
      </c>
      <c r="N1320" s="273">
        <f t="shared" si="102"/>
        <v>72.184</v>
      </c>
      <c r="O1320" s="273">
        <f t="shared" si="103"/>
        <v>76.848</v>
      </c>
      <c r="P1320" s="273">
        <f t="shared" si="104"/>
        <v>82.576</v>
      </c>
      <c r="Q1320" s="273">
        <f t="shared" si="105"/>
        <v>85.108</v>
      </c>
      <c r="R1320" s="273">
        <f t="shared" si="106"/>
        <v>88.04</v>
      </c>
    </row>
    <row r="1321" ht="14.25" hidden="1" customHeight="1">
      <c r="L1321" s="251"/>
      <c r="M1321" s="272">
        <v>1.437</v>
      </c>
      <c r="N1321" s="273">
        <f t="shared" si="102"/>
        <v>72.1905</v>
      </c>
      <c r="O1321" s="273">
        <f t="shared" si="103"/>
        <v>76.8535</v>
      </c>
      <c r="P1321" s="273">
        <f t="shared" si="104"/>
        <v>82.5795</v>
      </c>
      <c r="Q1321" s="273">
        <f t="shared" si="105"/>
        <v>85.111</v>
      </c>
      <c r="R1321" s="273">
        <f t="shared" si="106"/>
        <v>88.0425</v>
      </c>
    </row>
    <row r="1322" ht="14.25" hidden="1" customHeight="1">
      <c r="L1322" s="251"/>
      <c r="M1322" s="272">
        <v>1.438</v>
      </c>
      <c r="N1322" s="273">
        <f t="shared" si="102"/>
        <v>72.197</v>
      </c>
      <c r="O1322" s="273">
        <f t="shared" si="103"/>
        <v>76.859</v>
      </c>
      <c r="P1322" s="273">
        <f t="shared" si="104"/>
        <v>82.583</v>
      </c>
      <c r="Q1322" s="273">
        <f t="shared" si="105"/>
        <v>85.114</v>
      </c>
      <c r="R1322" s="273">
        <f t="shared" si="106"/>
        <v>88.045</v>
      </c>
    </row>
    <row r="1323" ht="14.25" hidden="1" customHeight="1">
      <c r="L1323" s="251"/>
      <c r="M1323" s="272">
        <v>1.439</v>
      </c>
      <c r="N1323" s="273">
        <f t="shared" si="102"/>
        <v>72.2035</v>
      </c>
      <c r="O1323" s="273">
        <f t="shared" si="103"/>
        <v>76.8645</v>
      </c>
      <c r="P1323" s="273">
        <f t="shared" si="104"/>
        <v>82.5865</v>
      </c>
      <c r="Q1323" s="273">
        <f t="shared" si="105"/>
        <v>85.117</v>
      </c>
      <c r="R1323" s="273">
        <f t="shared" si="106"/>
        <v>88.0475</v>
      </c>
    </row>
    <row r="1324" ht="14.25" hidden="1" customHeight="1">
      <c r="L1324" s="251"/>
      <c r="M1324" s="272">
        <v>1.44</v>
      </c>
      <c r="N1324" s="273">
        <f t="shared" si="102"/>
        <v>72.21</v>
      </c>
      <c r="O1324" s="273">
        <f t="shared" si="103"/>
        <v>76.87</v>
      </c>
      <c r="P1324" s="273">
        <f t="shared" si="104"/>
        <v>82.59</v>
      </c>
      <c r="Q1324" s="273">
        <f t="shared" si="105"/>
        <v>85.12</v>
      </c>
      <c r="R1324" s="273">
        <f t="shared" si="106"/>
        <v>88.05</v>
      </c>
    </row>
    <row r="1325" ht="14.25" hidden="1" customHeight="1">
      <c r="L1325" s="251"/>
      <c r="M1325" s="272">
        <v>1.441</v>
      </c>
      <c r="N1325" s="273">
        <f t="shared" si="102"/>
        <v>72.2165</v>
      </c>
      <c r="O1325" s="273">
        <f t="shared" si="103"/>
        <v>76.8755</v>
      </c>
      <c r="P1325" s="273">
        <f t="shared" si="104"/>
        <v>82.5935</v>
      </c>
      <c r="Q1325" s="273">
        <f t="shared" si="105"/>
        <v>85.123</v>
      </c>
      <c r="R1325" s="273">
        <f t="shared" si="106"/>
        <v>88.0525</v>
      </c>
    </row>
    <row r="1326" ht="14.25" hidden="1" customHeight="1">
      <c r="L1326" s="251"/>
      <c r="M1326" s="272">
        <v>1.442</v>
      </c>
      <c r="N1326" s="273">
        <f t="shared" si="102"/>
        <v>72.223</v>
      </c>
      <c r="O1326" s="273">
        <f t="shared" si="103"/>
        <v>76.881</v>
      </c>
      <c r="P1326" s="273">
        <f t="shared" si="104"/>
        <v>82.597</v>
      </c>
      <c r="Q1326" s="273">
        <f t="shared" si="105"/>
        <v>85.126</v>
      </c>
      <c r="R1326" s="273">
        <f t="shared" si="106"/>
        <v>88.055</v>
      </c>
    </row>
    <row r="1327" ht="14.25" hidden="1" customHeight="1">
      <c r="L1327" s="251"/>
      <c r="M1327" s="272">
        <v>1.443</v>
      </c>
      <c r="N1327" s="273">
        <f t="shared" si="102"/>
        <v>72.2295</v>
      </c>
      <c r="O1327" s="273">
        <f t="shared" si="103"/>
        <v>76.8865</v>
      </c>
      <c r="P1327" s="273">
        <f t="shared" si="104"/>
        <v>82.6005</v>
      </c>
      <c r="Q1327" s="273">
        <f t="shared" si="105"/>
        <v>85.129</v>
      </c>
      <c r="R1327" s="273">
        <f t="shared" si="106"/>
        <v>88.0575</v>
      </c>
    </row>
    <row r="1328" ht="14.25" hidden="1" customHeight="1">
      <c r="L1328" s="251"/>
      <c r="M1328" s="272">
        <v>1.444</v>
      </c>
      <c r="N1328" s="273">
        <f t="shared" si="102"/>
        <v>72.236</v>
      </c>
      <c r="O1328" s="273">
        <f t="shared" si="103"/>
        <v>76.892</v>
      </c>
      <c r="P1328" s="273">
        <f t="shared" si="104"/>
        <v>82.604</v>
      </c>
      <c r="Q1328" s="273">
        <f t="shared" si="105"/>
        <v>85.132</v>
      </c>
      <c r="R1328" s="273">
        <f t="shared" si="106"/>
        <v>88.06</v>
      </c>
    </row>
    <row r="1329" ht="14.25" hidden="1" customHeight="1">
      <c r="L1329" s="251"/>
      <c r="M1329" s="272">
        <v>1.445</v>
      </c>
      <c r="N1329" s="273">
        <f t="shared" si="102"/>
        <v>72.2425</v>
      </c>
      <c r="O1329" s="273">
        <f t="shared" si="103"/>
        <v>76.8975</v>
      </c>
      <c r="P1329" s="273">
        <f t="shared" si="104"/>
        <v>82.6075</v>
      </c>
      <c r="Q1329" s="273">
        <f t="shared" si="105"/>
        <v>85.135</v>
      </c>
      <c r="R1329" s="273">
        <f t="shared" si="106"/>
        <v>88.0625</v>
      </c>
    </row>
    <row r="1330" ht="14.25" hidden="1" customHeight="1">
      <c r="L1330" s="251"/>
      <c r="M1330" s="272">
        <v>1.446</v>
      </c>
      <c r="N1330" s="273">
        <f t="shared" si="102"/>
        <v>72.249</v>
      </c>
      <c r="O1330" s="273">
        <f t="shared" si="103"/>
        <v>76.903</v>
      </c>
      <c r="P1330" s="273">
        <f t="shared" si="104"/>
        <v>82.611</v>
      </c>
      <c r="Q1330" s="273">
        <f t="shared" si="105"/>
        <v>85.138</v>
      </c>
      <c r="R1330" s="273">
        <f t="shared" si="106"/>
        <v>88.065</v>
      </c>
    </row>
    <row r="1331" ht="14.25" hidden="1" customHeight="1">
      <c r="L1331" s="251"/>
      <c r="M1331" s="272">
        <v>1.447</v>
      </c>
      <c r="N1331" s="273">
        <f t="shared" si="102"/>
        <v>72.2555</v>
      </c>
      <c r="O1331" s="273">
        <f t="shared" si="103"/>
        <v>76.9085</v>
      </c>
      <c r="P1331" s="273">
        <f t="shared" si="104"/>
        <v>82.6145</v>
      </c>
      <c r="Q1331" s="273">
        <f t="shared" si="105"/>
        <v>85.141</v>
      </c>
      <c r="R1331" s="273">
        <f t="shared" si="106"/>
        <v>88.0675</v>
      </c>
    </row>
    <row r="1332" ht="14.25" hidden="1" customHeight="1">
      <c r="L1332" s="251"/>
      <c r="M1332" s="272">
        <v>1.448</v>
      </c>
      <c r="N1332" s="273">
        <f t="shared" si="102"/>
        <v>72.262</v>
      </c>
      <c r="O1332" s="273">
        <f t="shared" si="103"/>
        <v>76.914</v>
      </c>
      <c r="P1332" s="273">
        <f t="shared" si="104"/>
        <v>82.618</v>
      </c>
      <c r="Q1332" s="273">
        <f t="shared" si="105"/>
        <v>85.144</v>
      </c>
      <c r="R1332" s="273">
        <f t="shared" si="106"/>
        <v>88.07</v>
      </c>
    </row>
    <row r="1333" ht="14.25" hidden="1" customHeight="1">
      <c r="L1333" s="251"/>
      <c r="M1333" s="272">
        <v>1.449</v>
      </c>
      <c r="N1333" s="273">
        <f t="shared" si="102"/>
        <v>72.2685</v>
      </c>
      <c r="O1333" s="273">
        <f t="shared" si="103"/>
        <v>76.9195</v>
      </c>
      <c r="P1333" s="273">
        <f t="shared" si="104"/>
        <v>82.6215</v>
      </c>
      <c r="Q1333" s="273">
        <f t="shared" si="105"/>
        <v>85.147</v>
      </c>
      <c r="R1333" s="273">
        <f t="shared" si="106"/>
        <v>88.0725</v>
      </c>
    </row>
    <row r="1334" ht="14.25" hidden="1" customHeight="1">
      <c r="L1334" s="251"/>
      <c r="M1334" s="272">
        <v>1.45</v>
      </c>
      <c r="N1334" s="273">
        <f t="shared" si="102"/>
        <v>72.275</v>
      </c>
      <c r="O1334" s="273">
        <f t="shared" si="103"/>
        <v>76.925</v>
      </c>
      <c r="P1334" s="273">
        <f t="shared" si="104"/>
        <v>82.625</v>
      </c>
      <c r="Q1334" s="273">
        <f t="shared" si="105"/>
        <v>85.15</v>
      </c>
      <c r="R1334" s="273">
        <f t="shared" si="106"/>
        <v>88.075</v>
      </c>
    </row>
    <row r="1335" ht="14.25" hidden="1" customHeight="1">
      <c r="L1335" s="251"/>
      <c r="M1335" s="272">
        <v>1.451</v>
      </c>
      <c r="N1335" s="273">
        <f t="shared" si="102"/>
        <v>72.2815</v>
      </c>
      <c r="O1335" s="273">
        <f t="shared" si="103"/>
        <v>76.9305</v>
      </c>
      <c r="P1335" s="273">
        <f t="shared" si="104"/>
        <v>82.6285</v>
      </c>
      <c r="Q1335" s="273">
        <f t="shared" si="105"/>
        <v>85.153</v>
      </c>
      <c r="R1335" s="273">
        <f t="shared" si="106"/>
        <v>88.0775</v>
      </c>
    </row>
    <row r="1336" ht="14.25" hidden="1" customHeight="1">
      <c r="L1336" s="251"/>
      <c r="M1336" s="272">
        <v>1.452</v>
      </c>
      <c r="N1336" s="273">
        <f t="shared" si="102"/>
        <v>72.288</v>
      </c>
      <c r="O1336" s="273">
        <f t="shared" si="103"/>
        <v>76.936</v>
      </c>
      <c r="P1336" s="273">
        <f t="shared" si="104"/>
        <v>82.632</v>
      </c>
      <c r="Q1336" s="273">
        <f t="shared" si="105"/>
        <v>85.156</v>
      </c>
      <c r="R1336" s="273">
        <f t="shared" si="106"/>
        <v>88.08</v>
      </c>
    </row>
    <row r="1337" ht="14.25" hidden="1" customHeight="1">
      <c r="L1337" s="251"/>
      <c r="M1337" s="272">
        <v>1.453</v>
      </c>
      <c r="N1337" s="273">
        <f t="shared" si="102"/>
        <v>72.2945</v>
      </c>
      <c r="O1337" s="273">
        <f t="shared" si="103"/>
        <v>76.9415</v>
      </c>
      <c r="P1337" s="273">
        <f t="shared" si="104"/>
        <v>82.6355</v>
      </c>
      <c r="Q1337" s="273">
        <f t="shared" si="105"/>
        <v>85.159</v>
      </c>
      <c r="R1337" s="273">
        <f t="shared" si="106"/>
        <v>88.0825</v>
      </c>
    </row>
    <row r="1338" ht="14.25" hidden="1" customHeight="1">
      <c r="L1338" s="251"/>
      <c r="M1338" s="272">
        <v>1.454</v>
      </c>
      <c r="N1338" s="273">
        <f t="shared" si="102"/>
        <v>72.301</v>
      </c>
      <c r="O1338" s="273">
        <f t="shared" si="103"/>
        <v>76.947</v>
      </c>
      <c r="P1338" s="273">
        <f t="shared" si="104"/>
        <v>82.639</v>
      </c>
      <c r="Q1338" s="273">
        <f t="shared" si="105"/>
        <v>85.162</v>
      </c>
      <c r="R1338" s="273">
        <f t="shared" si="106"/>
        <v>88.085</v>
      </c>
    </row>
    <row r="1339" ht="14.25" hidden="1" customHeight="1">
      <c r="L1339" s="251"/>
      <c r="M1339" s="272">
        <v>1.455</v>
      </c>
      <c r="N1339" s="273">
        <f t="shared" si="102"/>
        <v>72.3075</v>
      </c>
      <c r="O1339" s="273">
        <f t="shared" si="103"/>
        <v>76.9525</v>
      </c>
      <c r="P1339" s="273">
        <f t="shared" si="104"/>
        <v>82.6425</v>
      </c>
      <c r="Q1339" s="273">
        <f t="shared" si="105"/>
        <v>85.165</v>
      </c>
      <c r="R1339" s="273">
        <f t="shared" si="106"/>
        <v>88.0875</v>
      </c>
    </row>
    <row r="1340" ht="14.25" hidden="1" customHeight="1">
      <c r="L1340" s="251"/>
      <c r="M1340" s="272">
        <v>1.456</v>
      </c>
      <c r="N1340" s="273">
        <f t="shared" si="102"/>
        <v>72.314</v>
      </c>
      <c r="O1340" s="273">
        <f t="shared" si="103"/>
        <v>76.958</v>
      </c>
      <c r="P1340" s="273">
        <f t="shared" si="104"/>
        <v>82.646</v>
      </c>
      <c r="Q1340" s="273">
        <f t="shared" si="105"/>
        <v>85.168</v>
      </c>
      <c r="R1340" s="273">
        <f t="shared" si="106"/>
        <v>88.09</v>
      </c>
    </row>
    <row r="1341" ht="14.25" hidden="1" customHeight="1">
      <c r="L1341" s="251"/>
      <c r="M1341" s="272">
        <v>1.457</v>
      </c>
      <c r="N1341" s="273">
        <f t="shared" si="102"/>
        <v>72.3205</v>
      </c>
      <c r="O1341" s="273">
        <f t="shared" si="103"/>
        <v>76.9635</v>
      </c>
      <c r="P1341" s="273">
        <f t="shared" si="104"/>
        <v>82.6495</v>
      </c>
      <c r="Q1341" s="273">
        <f t="shared" si="105"/>
        <v>85.171</v>
      </c>
      <c r="R1341" s="273">
        <f t="shared" si="106"/>
        <v>88.0925</v>
      </c>
    </row>
    <row r="1342" ht="14.25" hidden="1" customHeight="1">
      <c r="L1342" s="251"/>
      <c r="M1342" s="272">
        <v>1.458</v>
      </c>
      <c r="N1342" s="273">
        <f t="shared" si="102"/>
        <v>72.327</v>
      </c>
      <c r="O1342" s="273">
        <f t="shared" si="103"/>
        <v>76.969</v>
      </c>
      <c r="P1342" s="273">
        <f t="shared" si="104"/>
        <v>82.653</v>
      </c>
      <c r="Q1342" s="273">
        <f t="shared" si="105"/>
        <v>85.174</v>
      </c>
      <c r="R1342" s="273">
        <f t="shared" si="106"/>
        <v>88.095</v>
      </c>
    </row>
    <row r="1343" ht="14.25" hidden="1" customHeight="1">
      <c r="L1343" s="251"/>
      <c r="M1343" s="272">
        <v>1.459</v>
      </c>
      <c r="N1343" s="273">
        <f t="shared" si="102"/>
        <v>72.3335</v>
      </c>
      <c r="O1343" s="273">
        <f t="shared" si="103"/>
        <v>76.9745</v>
      </c>
      <c r="P1343" s="273">
        <f t="shared" si="104"/>
        <v>82.6565</v>
      </c>
      <c r="Q1343" s="273">
        <f t="shared" si="105"/>
        <v>85.177</v>
      </c>
      <c r="R1343" s="273">
        <f t="shared" si="106"/>
        <v>88.0975</v>
      </c>
    </row>
    <row r="1344" ht="14.25" hidden="1" customHeight="1">
      <c r="L1344" s="251"/>
      <c r="M1344" s="272">
        <v>1.46</v>
      </c>
      <c r="N1344" s="273">
        <f t="shared" si="102"/>
        <v>72.34</v>
      </c>
      <c r="O1344" s="273">
        <f t="shared" si="103"/>
        <v>76.98</v>
      </c>
      <c r="P1344" s="273">
        <f t="shared" si="104"/>
        <v>82.66</v>
      </c>
      <c r="Q1344" s="273">
        <f t="shared" si="105"/>
        <v>85.18</v>
      </c>
      <c r="R1344" s="273">
        <f t="shared" si="106"/>
        <v>88.1</v>
      </c>
    </row>
    <row r="1345" ht="14.25" hidden="1" customHeight="1">
      <c r="L1345" s="251"/>
      <c r="M1345" s="272">
        <v>1.461</v>
      </c>
      <c r="N1345" s="273">
        <f t="shared" si="102"/>
        <v>72.3465</v>
      </c>
      <c r="O1345" s="273">
        <f t="shared" si="103"/>
        <v>76.9855</v>
      </c>
      <c r="P1345" s="273">
        <f t="shared" si="104"/>
        <v>82.6635</v>
      </c>
      <c r="Q1345" s="273">
        <f t="shared" si="105"/>
        <v>85.183</v>
      </c>
      <c r="R1345" s="273">
        <f t="shared" si="106"/>
        <v>88.1025</v>
      </c>
    </row>
    <row r="1346" ht="14.25" hidden="1" customHeight="1">
      <c r="L1346" s="251"/>
      <c r="M1346" s="272">
        <v>1.462</v>
      </c>
      <c r="N1346" s="273">
        <f t="shared" si="102"/>
        <v>72.353</v>
      </c>
      <c r="O1346" s="273">
        <f t="shared" si="103"/>
        <v>76.991</v>
      </c>
      <c r="P1346" s="273">
        <f t="shared" si="104"/>
        <v>82.667</v>
      </c>
      <c r="Q1346" s="273">
        <f t="shared" si="105"/>
        <v>85.186</v>
      </c>
      <c r="R1346" s="273">
        <f t="shared" si="106"/>
        <v>88.105</v>
      </c>
    </row>
    <row r="1347" ht="14.25" hidden="1" customHeight="1">
      <c r="L1347" s="251"/>
      <c r="M1347" s="272">
        <v>1.463</v>
      </c>
      <c r="N1347" s="273">
        <f t="shared" si="102"/>
        <v>72.3595</v>
      </c>
      <c r="O1347" s="273">
        <f t="shared" si="103"/>
        <v>76.9965</v>
      </c>
      <c r="P1347" s="273">
        <f t="shared" si="104"/>
        <v>82.6705</v>
      </c>
      <c r="Q1347" s="273">
        <f t="shared" si="105"/>
        <v>85.189</v>
      </c>
      <c r="R1347" s="273">
        <f t="shared" si="106"/>
        <v>88.1075</v>
      </c>
    </row>
    <row r="1348" ht="14.25" hidden="1" customHeight="1">
      <c r="L1348" s="251"/>
      <c r="M1348" s="272">
        <v>1.464</v>
      </c>
      <c r="N1348" s="273">
        <f t="shared" si="102"/>
        <v>72.366</v>
      </c>
      <c r="O1348" s="273">
        <f t="shared" si="103"/>
        <v>77.002</v>
      </c>
      <c r="P1348" s="273">
        <f t="shared" si="104"/>
        <v>82.674</v>
      </c>
      <c r="Q1348" s="273">
        <f t="shared" si="105"/>
        <v>85.192</v>
      </c>
      <c r="R1348" s="273">
        <f t="shared" si="106"/>
        <v>88.11</v>
      </c>
    </row>
    <row r="1349" ht="14.25" hidden="1" customHeight="1">
      <c r="L1349" s="251"/>
      <c r="M1349" s="272">
        <v>1.465</v>
      </c>
      <c r="N1349" s="273">
        <f t="shared" si="102"/>
        <v>72.3725</v>
      </c>
      <c r="O1349" s="273">
        <f t="shared" si="103"/>
        <v>77.0075</v>
      </c>
      <c r="P1349" s="273">
        <f t="shared" si="104"/>
        <v>82.6775</v>
      </c>
      <c r="Q1349" s="273">
        <f t="shared" si="105"/>
        <v>85.195</v>
      </c>
      <c r="R1349" s="273">
        <f t="shared" si="106"/>
        <v>88.1125</v>
      </c>
    </row>
    <row r="1350" ht="14.25" hidden="1" customHeight="1">
      <c r="L1350" s="251"/>
      <c r="M1350" s="272">
        <v>1.466</v>
      </c>
      <c r="N1350" s="273">
        <f t="shared" si="102"/>
        <v>72.379</v>
      </c>
      <c r="O1350" s="273">
        <f t="shared" si="103"/>
        <v>77.013</v>
      </c>
      <c r="P1350" s="273">
        <f t="shared" si="104"/>
        <v>82.681</v>
      </c>
      <c r="Q1350" s="273">
        <f t="shared" si="105"/>
        <v>85.198</v>
      </c>
      <c r="R1350" s="273">
        <f t="shared" si="106"/>
        <v>88.115</v>
      </c>
    </row>
    <row r="1351" ht="14.25" hidden="1" customHeight="1">
      <c r="L1351" s="251"/>
      <c r="M1351" s="272">
        <v>1.467</v>
      </c>
      <c r="N1351" s="273">
        <f t="shared" si="102"/>
        <v>72.3855</v>
      </c>
      <c r="O1351" s="273">
        <f t="shared" si="103"/>
        <v>77.0185</v>
      </c>
      <c r="P1351" s="273">
        <f t="shared" si="104"/>
        <v>82.6845</v>
      </c>
      <c r="Q1351" s="273">
        <f t="shared" si="105"/>
        <v>85.201</v>
      </c>
      <c r="R1351" s="273">
        <f t="shared" si="106"/>
        <v>88.1175</v>
      </c>
    </row>
    <row r="1352" ht="14.25" hidden="1" customHeight="1">
      <c r="L1352" s="251"/>
      <c r="M1352" s="272">
        <v>1.468</v>
      </c>
      <c r="N1352" s="273">
        <f t="shared" si="102"/>
        <v>72.392</v>
      </c>
      <c r="O1352" s="273">
        <f t="shared" si="103"/>
        <v>77.024</v>
      </c>
      <c r="P1352" s="273">
        <f t="shared" si="104"/>
        <v>82.688</v>
      </c>
      <c r="Q1352" s="273">
        <f t="shared" si="105"/>
        <v>85.204</v>
      </c>
      <c r="R1352" s="273">
        <f t="shared" si="106"/>
        <v>88.12</v>
      </c>
    </row>
    <row r="1353" ht="14.25" hidden="1" customHeight="1">
      <c r="L1353" s="251"/>
      <c r="M1353" s="272">
        <v>1.469</v>
      </c>
      <c r="N1353" s="273">
        <f t="shared" si="102"/>
        <v>72.3985</v>
      </c>
      <c r="O1353" s="273">
        <f t="shared" si="103"/>
        <v>77.0295</v>
      </c>
      <c r="P1353" s="273">
        <f t="shared" si="104"/>
        <v>82.6915</v>
      </c>
      <c r="Q1353" s="273">
        <f t="shared" si="105"/>
        <v>85.207</v>
      </c>
      <c r="R1353" s="273">
        <f t="shared" si="106"/>
        <v>88.1225</v>
      </c>
    </row>
    <row r="1354" ht="14.25" hidden="1" customHeight="1">
      <c r="L1354" s="251"/>
      <c r="M1354" s="272">
        <v>1.47</v>
      </c>
      <c r="N1354" s="273">
        <f t="shared" si="102"/>
        <v>72.405</v>
      </c>
      <c r="O1354" s="273">
        <f t="shared" si="103"/>
        <v>77.035</v>
      </c>
      <c r="P1354" s="273">
        <f t="shared" si="104"/>
        <v>82.695</v>
      </c>
      <c r="Q1354" s="273">
        <f t="shared" si="105"/>
        <v>85.21</v>
      </c>
      <c r="R1354" s="273">
        <f t="shared" si="106"/>
        <v>88.125</v>
      </c>
    </row>
    <row r="1355" ht="14.25" hidden="1" customHeight="1">
      <c r="L1355" s="251"/>
      <c r="M1355" s="272">
        <v>1.471</v>
      </c>
      <c r="N1355" s="273">
        <f t="shared" si="102"/>
        <v>72.4115</v>
      </c>
      <c r="O1355" s="273">
        <f t="shared" si="103"/>
        <v>77.0405</v>
      </c>
      <c r="P1355" s="273">
        <f t="shared" si="104"/>
        <v>82.6985</v>
      </c>
      <c r="Q1355" s="273">
        <f t="shared" si="105"/>
        <v>85.213</v>
      </c>
      <c r="R1355" s="273">
        <f t="shared" si="106"/>
        <v>88.1275</v>
      </c>
    </row>
    <row r="1356" ht="14.25" hidden="1" customHeight="1">
      <c r="L1356" s="251"/>
      <c r="M1356" s="272">
        <v>1.472</v>
      </c>
      <c r="N1356" s="273">
        <f t="shared" si="102"/>
        <v>72.418</v>
      </c>
      <c r="O1356" s="273">
        <f t="shared" si="103"/>
        <v>77.046</v>
      </c>
      <c r="P1356" s="273">
        <f t="shared" si="104"/>
        <v>82.702</v>
      </c>
      <c r="Q1356" s="273">
        <f t="shared" si="105"/>
        <v>85.216</v>
      </c>
      <c r="R1356" s="273">
        <f t="shared" si="106"/>
        <v>88.13</v>
      </c>
    </row>
    <row r="1357" ht="14.25" hidden="1" customHeight="1">
      <c r="L1357" s="251"/>
      <c r="M1357" s="272">
        <v>1.473</v>
      </c>
      <c r="N1357" s="273">
        <f t="shared" si="102"/>
        <v>72.4245</v>
      </c>
      <c r="O1357" s="273">
        <f t="shared" si="103"/>
        <v>77.0515</v>
      </c>
      <c r="P1357" s="273">
        <f t="shared" si="104"/>
        <v>82.7055</v>
      </c>
      <c r="Q1357" s="273">
        <f t="shared" si="105"/>
        <v>85.219</v>
      </c>
      <c r="R1357" s="273">
        <f t="shared" si="106"/>
        <v>88.1325</v>
      </c>
    </row>
    <row r="1358" ht="14.25" hidden="1" customHeight="1">
      <c r="L1358" s="251"/>
      <c r="M1358" s="272">
        <v>1.474</v>
      </c>
      <c r="N1358" s="273">
        <f t="shared" si="102"/>
        <v>72.431</v>
      </c>
      <c r="O1358" s="273">
        <f t="shared" si="103"/>
        <v>77.057</v>
      </c>
      <c r="P1358" s="273">
        <f t="shared" si="104"/>
        <v>82.709</v>
      </c>
      <c r="Q1358" s="273">
        <f t="shared" si="105"/>
        <v>85.222</v>
      </c>
      <c r="R1358" s="273">
        <f t="shared" si="106"/>
        <v>88.135</v>
      </c>
    </row>
    <row r="1359" ht="14.25" hidden="1" customHeight="1">
      <c r="L1359" s="251"/>
      <c r="M1359" s="272">
        <v>1.475</v>
      </c>
      <c r="N1359" s="273">
        <f t="shared" si="102"/>
        <v>72.4375</v>
      </c>
      <c r="O1359" s="273">
        <f t="shared" si="103"/>
        <v>77.0625</v>
      </c>
      <c r="P1359" s="273">
        <f t="shared" si="104"/>
        <v>82.7125</v>
      </c>
      <c r="Q1359" s="273">
        <f t="shared" si="105"/>
        <v>85.225</v>
      </c>
      <c r="R1359" s="273">
        <f t="shared" si="106"/>
        <v>88.1375</v>
      </c>
    </row>
    <row r="1360" ht="14.25" hidden="1" customHeight="1">
      <c r="L1360" s="251"/>
      <c r="M1360" s="272">
        <v>1.476</v>
      </c>
      <c r="N1360" s="273">
        <f t="shared" si="102"/>
        <v>72.444</v>
      </c>
      <c r="O1360" s="273">
        <f t="shared" si="103"/>
        <v>77.068</v>
      </c>
      <c r="P1360" s="273">
        <f t="shared" si="104"/>
        <v>82.716</v>
      </c>
      <c r="Q1360" s="273">
        <f t="shared" si="105"/>
        <v>85.228</v>
      </c>
      <c r="R1360" s="273">
        <f t="shared" si="106"/>
        <v>88.14</v>
      </c>
    </row>
    <row r="1361" ht="14.25" hidden="1" customHeight="1">
      <c r="L1361" s="251"/>
      <c r="M1361" s="272">
        <v>1.477</v>
      </c>
      <c r="N1361" s="273">
        <f t="shared" si="102"/>
        <v>72.4505</v>
      </c>
      <c r="O1361" s="273">
        <f t="shared" si="103"/>
        <v>77.0735</v>
      </c>
      <c r="P1361" s="273">
        <f t="shared" si="104"/>
        <v>82.7195</v>
      </c>
      <c r="Q1361" s="273">
        <f t="shared" si="105"/>
        <v>85.231</v>
      </c>
      <c r="R1361" s="273">
        <f t="shared" si="106"/>
        <v>88.1425</v>
      </c>
    </row>
    <row r="1362" ht="14.25" hidden="1" customHeight="1">
      <c r="L1362" s="251"/>
      <c r="M1362" s="272">
        <v>1.478</v>
      </c>
      <c r="N1362" s="273">
        <f t="shared" si="102"/>
        <v>72.457</v>
      </c>
      <c r="O1362" s="273">
        <f t="shared" si="103"/>
        <v>77.079</v>
      </c>
      <c r="P1362" s="273">
        <f t="shared" si="104"/>
        <v>82.723</v>
      </c>
      <c r="Q1362" s="273">
        <f t="shared" si="105"/>
        <v>85.234</v>
      </c>
      <c r="R1362" s="273">
        <f t="shared" si="106"/>
        <v>88.145</v>
      </c>
    </row>
    <row r="1363" ht="14.25" hidden="1" customHeight="1">
      <c r="L1363" s="251"/>
      <c r="M1363" s="272">
        <v>1.479</v>
      </c>
      <c r="N1363" s="273">
        <f t="shared" si="102"/>
        <v>72.4635</v>
      </c>
      <c r="O1363" s="273">
        <f t="shared" si="103"/>
        <v>77.0845</v>
      </c>
      <c r="P1363" s="273">
        <f t="shared" si="104"/>
        <v>82.7265</v>
      </c>
      <c r="Q1363" s="273">
        <f t="shared" si="105"/>
        <v>85.237</v>
      </c>
      <c r="R1363" s="273">
        <f t="shared" si="106"/>
        <v>88.1475</v>
      </c>
    </row>
    <row r="1364" ht="14.25" hidden="1" customHeight="1">
      <c r="L1364" s="251"/>
      <c r="M1364" s="272">
        <v>1.48</v>
      </c>
      <c r="N1364" s="273">
        <f t="shared" si="102"/>
        <v>72.47</v>
      </c>
      <c r="O1364" s="273">
        <f t="shared" si="103"/>
        <v>77.09</v>
      </c>
      <c r="P1364" s="273">
        <f t="shared" si="104"/>
        <v>82.73</v>
      </c>
      <c r="Q1364" s="273">
        <f t="shared" si="105"/>
        <v>85.24</v>
      </c>
      <c r="R1364" s="273">
        <f t="shared" si="106"/>
        <v>88.15</v>
      </c>
    </row>
    <row r="1365" ht="14.25" hidden="1" customHeight="1">
      <c r="L1365" s="251"/>
      <c r="M1365" s="272">
        <v>1.481</v>
      </c>
      <c r="N1365" s="273">
        <f t="shared" si="102"/>
        <v>72.4765</v>
      </c>
      <c r="O1365" s="273">
        <f t="shared" si="103"/>
        <v>77.0955</v>
      </c>
      <c r="P1365" s="273">
        <f t="shared" si="104"/>
        <v>82.7335</v>
      </c>
      <c r="Q1365" s="273">
        <f t="shared" si="105"/>
        <v>85.243</v>
      </c>
      <c r="R1365" s="273">
        <f t="shared" si="106"/>
        <v>88.1525</v>
      </c>
    </row>
    <row r="1366" ht="14.25" hidden="1" customHeight="1">
      <c r="L1366" s="251"/>
      <c r="M1366" s="272">
        <v>1.482</v>
      </c>
      <c r="N1366" s="273">
        <f t="shared" si="102"/>
        <v>72.483</v>
      </c>
      <c r="O1366" s="273">
        <f t="shared" si="103"/>
        <v>77.101</v>
      </c>
      <c r="P1366" s="273">
        <f t="shared" si="104"/>
        <v>82.737</v>
      </c>
      <c r="Q1366" s="273">
        <f t="shared" si="105"/>
        <v>85.246</v>
      </c>
      <c r="R1366" s="273">
        <f t="shared" si="106"/>
        <v>88.155</v>
      </c>
    </row>
    <row r="1367" ht="14.25" hidden="1" customHeight="1">
      <c r="L1367" s="251"/>
      <c r="M1367" s="272">
        <v>1.483</v>
      </c>
      <c r="N1367" s="273">
        <f t="shared" si="102"/>
        <v>72.4895</v>
      </c>
      <c r="O1367" s="273">
        <f t="shared" si="103"/>
        <v>77.1065</v>
      </c>
      <c r="P1367" s="273">
        <f t="shared" si="104"/>
        <v>82.7405</v>
      </c>
      <c r="Q1367" s="273">
        <f t="shared" si="105"/>
        <v>85.249</v>
      </c>
      <c r="R1367" s="273">
        <f t="shared" si="106"/>
        <v>88.1575</v>
      </c>
    </row>
    <row r="1368" ht="14.25" hidden="1" customHeight="1">
      <c r="L1368" s="251"/>
      <c r="M1368" s="272">
        <v>1.484</v>
      </c>
      <c r="N1368" s="273">
        <f t="shared" si="102"/>
        <v>72.496</v>
      </c>
      <c r="O1368" s="273">
        <f t="shared" si="103"/>
        <v>77.112</v>
      </c>
      <c r="P1368" s="273">
        <f t="shared" si="104"/>
        <v>82.744</v>
      </c>
      <c r="Q1368" s="273">
        <f t="shared" si="105"/>
        <v>85.252</v>
      </c>
      <c r="R1368" s="273">
        <f t="shared" si="106"/>
        <v>88.16</v>
      </c>
    </row>
    <row r="1369" ht="14.25" hidden="1" customHeight="1">
      <c r="L1369" s="251"/>
      <c r="M1369" s="272">
        <v>1.485</v>
      </c>
      <c r="N1369" s="273">
        <f t="shared" si="102"/>
        <v>72.5025</v>
      </c>
      <c r="O1369" s="273">
        <f t="shared" si="103"/>
        <v>77.1175</v>
      </c>
      <c r="P1369" s="273">
        <f t="shared" si="104"/>
        <v>82.7475</v>
      </c>
      <c r="Q1369" s="273">
        <f t="shared" si="105"/>
        <v>85.255</v>
      </c>
      <c r="R1369" s="273">
        <f t="shared" si="106"/>
        <v>88.1625</v>
      </c>
    </row>
    <row r="1370" ht="14.25" hidden="1" customHeight="1">
      <c r="L1370" s="251"/>
      <c r="M1370" s="272">
        <v>1.486</v>
      </c>
      <c r="N1370" s="273">
        <f t="shared" si="102"/>
        <v>72.509</v>
      </c>
      <c r="O1370" s="273">
        <f t="shared" si="103"/>
        <v>77.123</v>
      </c>
      <c r="P1370" s="273">
        <f t="shared" si="104"/>
        <v>82.751</v>
      </c>
      <c r="Q1370" s="273">
        <f t="shared" si="105"/>
        <v>85.258</v>
      </c>
      <c r="R1370" s="273">
        <f t="shared" si="106"/>
        <v>88.165</v>
      </c>
    </row>
    <row r="1371" ht="14.25" hidden="1" customHeight="1">
      <c r="L1371" s="251"/>
      <c r="M1371" s="272">
        <v>1.487</v>
      </c>
      <c r="N1371" s="273">
        <f t="shared" si="102"/>
        <v>72.5155</v>
      </c>
      <c r="O1371" s="273">
        <f t="shared" si="103"/>
        <v>77.1285</v>
      </c>
      <c r="P1371" s="273">
        <f t="shared" si="104"/>
        <v>82.7545</v>
      </c>
      <c r="Q1371" s="273">
        <f t="shared" si="105"/>
        <v>85.261</v>
      </c>
      <c r="R1371" s="273">
        <f t="shared" si="106"/>
        <v>88.1675</v>
      </c>
    </row>
    <row r="1372" ht="14.25" hidden="1" customHeight="1">
      <c r="L1372" s="251"/>
      <c r="M1372" s="272">
        <v>1.488</v>
      </c>
      <c r="N1372" s="273">
        <f t="shared" si="102"/>
        <v>72.522</v>
      </c>
      <c r="O1372" s="273">
        <f t="shared" si="103"/>
        <v>77.134</v>
      </c>
      <c r="P1372" s="273">
        <f t="shared" si="104"/>
        <v>82.758</v>
      </c>
      <c r="Q1372" s="273">
        <f t="shared" si="105"/>
        <v>85.264</v>
      </c>
      <c r="R1372" s="273">
        <f t="shared" si="106"/>
        <v>88.17</v>
      </c>
    </row>
    <row r="1373" ht="14.25" hidden="1" customHeight="1">
      <c r="L1373" s="251"/>
      <c r="M1373" s="272">
        <v>1.489</v>
      </c>
      <c r="N1373" s="273">
        <f t="shared" si="102"/>
        <v>72.5285</v>
      </c>
      <c r="O1373" s="273">
        <f t="shared" si="103"/>
        <v>77.1395</v>
      </c>
      <c r="P1373" s="273">
        <f t="shared" si="104"/>
        <v>82.7615</v>
      </c>
      <c r="Q1373" s="273">
        <f t="shared" si="105"/>
        <v>85.267</v>
      </c>
      <c r="R1373" s="273">
        <f t="shared" si="106"/>
        <v>88.1725</v>
      </c>
    </row>
    <row r="1374" ht="14.25" hidden="1" customHeight="1">
      <c r="L1374" s="251"/>
      <c r="M1374" s="272">
        <v>1.49</v>
      </c>
      <c r="N1374" s="273">
        <f t="shared" si="102"/>
        <v>72.535</v>
      </c>
      <c r="O1374" s="273">
        <f t="shared" si="103"/>
        <v>77.145</v>
      </c>
      <c r="P1374" s="273">
        <f t="shared" si="104"/>
        <v>82.765</v>
      </c>
      <c r="Q1374" s="273">
        <f t="shared" si="105"/>
        <v>85.27</v>
      </c>
      <c r="R1374" s="273">
        <f t="shared" si="106"/>
        <v>88.175</v>
      </c>
    </row>
    <row r="1375" ht="14.25" hidden="1" customHeight="1">
      <c r="L1375" s="251"/>
      <c r="M1375" s="272">
        <v>1.491</v>
      </c>
      <c r="N1375" s="273">
        <f t="shared" si="102"/>
        <v>72.5415</v>
      </c>
      <c r="O1375" s="273">
        <f t="shared" si="103"/>
        <v>77.1505</v>
      </c>
      <c r="P1375" s="273">
        <f t="shared" si="104"/>
        <v>82.7685</v>
      </c>
      <c r="Q1375" s="273">
        <f t="shared" si="105"/>
        <v>85.273</v>
      </c>
      <c r="R1375" s="273">
        <f t="shared" si="106"/>
        <v>88.1775</v>
      </c>
    </row>
    <row r="1376" ht="14.25" hidden="1" customHeight="1">
      <c r="L1376" s="251"/>
      <c r="M1376" s="272">
        <v>1.492</v>
      </c>
      <c r="N1376" s="273">
        <f t="shared" si="102"/>
        <v>72.548</v>
      </c>
      <c r="O1376" s="273">
        <f t="shared" si="103"/>
        <v>77.156</v>
      </c>
      <c r="P1376" s="273">
        <f t="shared" si="104"/>
        <v>82.772</v>
      </c>
      <c r="Q1376" s="273">
        <f t="shared" si="105"/>
        <v>85.276</v>
      </c>
      <c r="R1376" s="273">
        <f t="shared" si="106"/>
        <v>88.18</v>
      </c>
    </row>
    <row r="1377" ht="14.25" hidden="1" customHeight="1">
      <c r="L1377" s="251"/>
      <c r="M1377" s="272">
        <v>1.493</v>
      </c>
      <c r="N1377" s="273">
        <f t="shared" si="102"/>
        <v>72.5545</v>
      </c>
      <c r="O1377" s="273">
        <f t="shared" si="103"/>
        <v>77.1615</v>
      </c>
      <c r="P1377" s="273">
        <f t="shared" si="104"/>
        <v>82.7755</v>
      </c>
      <c r="Q1377" s="273">
        <f t="shared" si="105"/>
        <v>85.279</v>
      </c>
      <c r="R1377" s="273">
        <f t="shared" si="106"/>
        <v>88.1825</v>
      </c>
    </row>
    <row r="1378" ht="14.25" hidden="1" customHeight="1">
      <c r="L1378" s="251"/>
      <c r="M1378" s="272">
        <v>1.494</v>
      </c>
      <c r="N1378" s="273">
        <f t="shared" si="102"/>
        <v>72.561</v>
      </c>
      <c r="O1378" s="273">
        <f t="shared" si="103"/>
        <v>77.167</v>
      </c>
      <c r="P1378" s="273">
        <f t="shared" si="104"/>
        <v>82.779</v>
      </c>
      <c r="Q1378" s="273">
        <f t="shared" si="105"/>
        <v>85.282</v>
      </c>
      <c r="R1378" s="273">
        <f t="shared" si="106"/>
        <v>88.185</v>
      </c>
    </row>
    <row r="1379" ht="14.25" hidden="1" customHeight="1">
      <c r="L1379" s="251"/>
      <c r="M1379" s="272">
        <v>1.495</v>
      </c>
      <c r="N1379" s="273">
        <f t="shared" si="102"/>
        <v>72.5675</v>
      </c>
      <c r="O1379" s="273">
        <f t="shared" si="103"/>
        <v>77.1725</v>
      </c>
      <c r="P1379" s="273">
        <f t="shared" si="104"/>
        <v>82.7825</v>
      </c>
      <c r="Q1379" s="273">
        <f t="shared" si="105"/>
        <v>85.285</v>
      </c>
      <c r="R1379" s="273">
        <f t="shared" si="106"/>
        <v>88.1875</v>
      </c>
    </row>
    <row r="1380" ht="14.25" hidden="1" customHeight="1">
      <c r="L1380" s="251"/>
      <c r="M1380" s="272">
        <v>1.496</v>
      </c>
      <c r="N1380" s="273">
        <f t="shared" si="102"/>
        <v>72.574</v>
      </c>
      <c r="O1380" s="273">
        <f t="shared" si="103"/>
        <v>77.178</v>
      </c>
      <c r="P1380" s="273">
        <f t="shared" si="104"/>
        <v>82.786</v>
      </c>
      <c r="Q1380" s="273">
        <f t="shared" si="105"/>
        <v>85.288</v>
      </c>
      <c r="R1380" s="273">
        <f t="shared" si="106"/>
        <v>88.19</v>
      </c>
    </row>
    <row r="1381" ht="14.25" hidden="1" customHeight="1">
      <c r="L1381" s="251"/>
      <c r="M1381" s="272">
        <v>1.497</v>
      </c>
      <c r="N1381" s="273">
        <f t="shared" si="102"/>
        <v>72.5805</v>
      </c>
      <c r="O1381" s="273">
        <f t="shared" si="103"/>
        <v>77.1835</v>
      </c>
      <c r="P1381" s="273">
        <f t="shared" si="104"/>
        <v>82.7895</v>
      </c>
      <c r="Q1381" s="273">
        <f t="shared" si="105"/>
        <v>85.291</v>
      </c>
      <c r="R1381" s="273">
        <f t="shared" si="106"/>
        <v>88.1925</v>
      </c>
    </row>
    <row r="1382" ht="14.25" hidden="1" customHeight="1">
      <c r="L1382" s="251"/>
      <c r="M1382" s="272">
        <v>1.498</v>
      </c>
      <c r="N1382" s="273">
        <f t="shared" si="102"/>
        <v>72.587</v>
      </c>
      <c r="O1382" s="273">
        <f t="shared" si="103"/>
        <v>77.189</v>
      </c>
      <c r="P1382" s="273">
        <f t="shared" si="104"/>
        <v>82.793</v>
      </c>
      <c r="Q1382" s="273">
        <f t="shared" si="105"/>
        <v>85.294</v>
      </c>
      <c r="R1382" s="273">
        <f t="shared" si="106"/>
        <v>88.195</v>
      </c>
    </row>
    <row r="1383" ht="14.25" hidden="1" customHeight="1">
      <c r="L1383" s="251"/>
      <c r="M1383" s="272">
        <v>1.499</v>
      </c>
      <c r="N1383" s="273">
        <f t="shared" si="102"/>
        <v>72.5935</v>
      </c>
      <c r="O1383" s="273">
        <f t="shared" si="103"/>
        <v>77.1945</v>
      </c>
      <c r="P1383" s="273">
        <f t="shared" si="104"/>
        <v>82.7965</v>
      </c>
      <c r="Q1383" s="273">
        <f t="shared" si="105"/>
        <v>85.297</v>
      </c>
      <c r="R1383" s="273">
        <f t="shared" si="106"/>
        <v>88.1975</v>
      </c>
    </row>
    <row r="1384" ht="14.25" hidden="1" customHeight="1">
      <c r="L1384" s="251"/>
      <c r="M1384" s="272">
        <v>1.5</v>
      </c>
      <c r="N1384" s="273">
        <v>72.6</v>
      </c>
      <c r="O1384" s="273">
        <v>77.2</v>
      </c>
      <c r="P1384" s="273">
        <v>82.8</v>
      </c>
      <c r="Q1384" s="273">
        <v>85.3</v>
      </c>
      <c r="R1384" s="273">
        <v>88.2</v>
      </c>
    </row>
    <row r="1385" ht="14.25" hidden="1" customHeight="1">
      <c r="L1385" s="251"/>
      <c r="M1385" s="272">
        <v>1.51</v>
      </c>
      <c r="N1385" s="273">
        <f t="shared" ref="N1385:N1453" si="107">N1384+0.0428571428571429</f>
        <v>72.64285714</v>
      </c>
      <c r="O1385" s="273">
        <f t="shared" ref="O1385:O1453" si="108">O1384+0.0357142857142857</f>
        <v>77.23571429</v>
      </c>
      <c r="P1385" s="273">
        <f t="shared" ref="P1385:P1453" si="109">P1384+0.0214285714285714</f>
        <v>82.82142857</v>
      </c>
      <c r="Q1385" s="273">
        <f t="shared" ref="Q1385:Q1453" si="110">Q1384+0.02</f>
        <v>85.32</v>
      </c>
      <c r="R1385" s="273">
        <f t="shared" ref="R1385:R1453" si="111">R1384+0.0185714285714286</f>
        <v>88.21857143</v>
      </c>
    </row>
    <row r="1386" ht="14.25" hidden="1" customHeight="1">
      <c r="L1386" s="251"/>
      <c r="M1386" s="272">
        <v>1.52</v>
      </c>
      <c r="N1386" s="273">
        <f t="shared" si="107"/>
        <v>72.68571429</v>
      </c>
      <c r="O1386" s="273">
        <f t="shared" si="108"/>
        <v>77.27142857</v>
      </c>
      <c r="P1386" s="273">
        <f t="shared" si="109"/>
        <v>82.84285714</v>
      </c>
      <c r="Q1386" s="273">
        <f t="shared" si="110"/>
        <v>85.34</v>
      </c>
      <c r="R1386" s="273">
        <f t="shared" si="111"/>
        <v>88.23714286</v>
      </c>
    </row>
    <row r="1387" ht="14.25" hidden="1" customHeight="1">
      <c r="L1387" s="251"/>
      <c r="M1387" s="272">
        <v>1.53</v>
      </c>
      <c r="N1387" s="273">
        <f t="shared" si="107"/>
        <v>72.72857143</v>
      </c>
      <c r="O1387" s="273">
        <f t="shared" si="108"/>
        <v>77.30714286</v>
      </c>
      <c r="P1387" s="273">
        <f t="shared" si="109"/>
        <v>82.86428571</v>
      </c>
      <c r="Q1387" s="273">
        <f t="shared" si="110"/>
        <v>85.36</v>
      </c>
      <c r="R1387" s="273">
        <f t="shared" si="111"/>
        <v>88.25571429</v>
      </c>
    </row>
    <row r="1388" ht="14.25" hidden="1" customHeight="1">
      <c r="L1388" s="251"/>
      <c r="M1388" s="272">
        <v>1.54</v>
      </c>
      <c r="N1388" s="273">
        <f t="shared" si="107"/>
        <v>72.77142857</v>
      </c>
      <c r="O1388" s="273">
        <f t="shared" si="108"/>
        <v>77.34285714</v>
      </c>
      <c r="P1388" s="273">
        <f t="shared" si="109"/>
        <v>82.88571429</v>
      </c>
      <c r="Q1388" s="273">
        <f t="shared" si="110"/>
        <v>85.38</v>
      </c>
      <c r="R1388" s="273">
        <f t="shared" si="111"/>
        <v>88.27428571</v>
      </c>
    </row>
    <row r="1389" ht="14.25" hidden="1" customHeight="1">
      <c r="L1389" s="251"/>
      <c r="M1389" s="272">
        <v>1.55</v>
      </c>
      <c r="N1389" s="273">
        <f t="shared" si="107"/>
        <v>72.81428571</v>
      </c>
      <c r="O1389" s="273">
        <f t="shared" si="108"/>
        <v>77.37857143</v>
      </c>
      <c r="P1389" s="273">
        <f t="shared" si="109"/>
        <v>82.90714286</v>
      </c>
      <c r="Q1389" s="273">
        <f t="shared" si="110"/>
        <v>85.4</v>
      </c>
      <c r="R1389" s="273">
        <f t="shared" si="111"/>
        <v>88.29285714</v>
      </c>
    </row>
    <row r="1390" ht="14.25" hidden="1" customHeight="1">
      <c r="L1390" s="251"/>
      <c r="M1390" s="272">
        <v>1.56</v>
      </c>
      <c r="N1390" s="273">
        <f t="shared" si="107"/>
        <v>72.85714286</v>
      </c>
      <c r="O1390" s="273">
        <f t="shared" si="108"/>
        <v>77.41428571</v>
      </c>
      <c r="P1390" s="273">
        <f t="shared" si="109"/>
        <v>82.92857143</v>
      </c>
      <c r="Q1390" s="273">
        <f t="shared" si="110"/>
        <v>85.42</v>
      </c>
      <c r="R1390" s="273">
        <f t="shared" si="111"/>
        <v>88.31142857</v>
      </c>
    </row>
    <row r="1391" ht="14.25" hidden="1" customHeight="1">
      <c r="L1391" s="251"/>
      <c r="M1391" s="272">
        <v>1.57</v>
      </c>
      <c r="N1391" s="273">
        <f t="shared" si="107"/>
        <v>72.9</v>
      </c>
      <c r="O1391" s="273">
        <f t="shared" si="108"/>
        <v>77.45</v>
      </c>
      <c r="P1391" s="273">
        <f t="shared" si="109"/>
        <v>82.95</v>
      </c>
      <c r="Q1391" s="273">
        <f t="shared" si="110"/>
        <v>85.44</v>
      </c>
      <c r="R1391" s="273">
        <f t="shared" si="111"/>
        <v>88.33</v>
      </c>
    </row>
    <row r="1392" ht="14.25" hidden="1" customHeight="1">
      <c r="L1392" s="251"/>
      <c r="M1392" s="272">
        <v>1.58</v>
      </c>
      <c r="N1392" s="273">
        <f t="shared" si="107"/>
        <v>72.94285714</v>
      </c>
      <c r="O1392" s="273">
        <f t="shared" si="108"/>
        <v>77.48571429</v>
      </c>
      <c r="P1392" s="273">
        <f t="shared" si="109"/>
        <v>82.97142857</v>
      </c>
      <c r="Q1392" s="273">
        <f t="shared" si="110"/>
        <v>85.46</v>
      </c>
      <c r="R1392" s="273">
        <f t="shared" si="111"/>
        <v>88.34857143</v>
      </c>
    </row>
    <row r="1393" ht="14.25" hidden="1" customHeight="1">
      <c r="L1393" s="251"/>
      <c r="M1393" s="272">
        <v>1.59</v>
      </c>
      <c r="N1393" s="273">
        <f t="shared" si="107"/>
        <v>72.98571429</v>
      </c>
      <c r="O1393" s="273">
        <f t="shared" si="108"/>
        <v>77.52142857</v>
      </c>
      <c r="P1393" s="273">
        <f t="shared" si="109"/>
        <v>82.99285714</v>
      </c>
      <c r="Q1393" s="273">
        <f t="shared" si="110"/>
        <v>85.48</v>
      </c>
      <c r="R1393" s="273">
        <f t="shared" si="111"/>
        <v>88.36714286</v>
      </c>
    </row>
    <row r="1394" ht="14.25" hidden="1" customHeight="1">
      <c r="L1394" s="251"/>
      <c r="M1394" s="272">
        <v>1.6</v>
      </c>
      <c r="N1394" s="273">
        <f t="shared" si="107"/>
        <v>73.02857143</v>
      </c>
      <c r="O1394" s="273">
        <f t="shared" si="108"/>
        <v>77.55714286</v>
      </c>
      <c r="P1394" s="273">
        <f t="shared" si="109"/>
        <v>83.01428571</v>
      </c>
      <c r="Q1394" s="273">
        <f t="shared" si="110"/>
        <v>85.5</v>
      </c>
      <c r="R1394" s="273">
        <f t="shared" si="111"/>
        <v>88.38571429</v>
      </c>
    </row>
    <row r="1395" ht="14.25" hidden="1" customHeight="1">
      <c r="L1395" s="251"/>
      <c r="M1395" s="272">
        <v>1.61</v>
      </c>
      <c r="N1395" s="273">
        <f t="shared" si="107"/>
        <v>73.07142857</v>
      </c>
      <c r="O1395" s="273">
        <f t="shared" si="108"/>
        <v>77.59285714</v>
      </c>
      <c r="P1395" s="273">
        <f t="shared" si="109"/>
        <v>83.03571429</v>
      </c>
      <c r="Q1395" s="273">
        <f t="shared" si="110"/>
        <v>85.52</v>
      </c>
      <c r="R1395" s="273">
        <f t="shared" si="111"/>
        <v>88.40428571</v>
      </c>
    </row>
    <row r="1396" ht="14.25" hidden="1" customHeight="1">
      <c r="L1396" s="251"/>
      <c r="M1396" s="272">
        <v>1.62</v>
      </c>
      <c r="N1396" s="273">
        <f t="shared" si="107"/>
        <v>73.11428571</v>
      </c>
      <c r="O1396" s="273">
        <f t="shared" si="108"/>
        <v>77.62857143</v>
      </c>
      <c r="P1396" s="273">
        <f t="shared" si="109"/>
        <v>83.05714286</v>
      </c>
      <c r="Q1396" s="273">
        <f t="shared" si="110"/>
        <v>85.54</v>
      </c>
      <c r="R1396" s="273">
        <f t="shared" si="111"/>
        <v>88.42285714</v>
      </c>
    </row>
    <row r="1397" ht="14.25" hidden="1" customHeight="1">
      <c r="L1397" s="251"/>
      <c r="M1397" s="272">
        <v>1.63</v>
      </c>
      <c r="N1397" s="273">
        <f t="shared" si="107"/>
        <v>73.15714286</v>
      </c>
      <c r="O1397" s="273">
        <f t="shared" si="108"/>
        <v>77.66428571</v>
      </c>
      <c r="P1397" s="273">
        <f t="shared" si="109"/>
        <v>83.07857143</v>
      </c>
      <c r="Q1397" s="273">
        <f t="shared" si="110"/>
        <v>85.56</v>
      </c>
      <c r="R1397" s="273">
        <f t="shared" si="111"/>
        <v>88.44142857</v>
      </c>
    </row>
    <row r="1398" ht="14.25" hidden="1" customHeight="1">
      <c r="L1398" s="251"/>
      <c r="M1398" s="272">
        <v>1.64</v>
      </c>
      <c r="N1398" s="273">
        <f t="shared" si="107"/>
        <v>73.2</v>
      </c>
      <c r="O1398" s="273">
        <f t="shared" si="108"/>
        <v>77.7</v>
      </c>
      <c r="P1398" s="273">
        <f t="shared" si="109"/>
        <v>83.1</v>
      </c>
      <c r="Q1398" s="273">
        <f t="shared" si="110"/>
        <v>85.58</v>
      </c>
      <c r="R1398" s="273">
        <f t="shared" si="111"/>
        <v>88.46</v>
      </c>
    </row>
    <row r="1399" ht="14.25" hidden="1" customHeight="1">
      <c r="L1399" s="251"/>
      <c r="M1399" s="272">
        <v>1.65</v>
      </c>
      <c r="N1399" s="273">
        <f t="shared" si="107"/>
        <v>73.24285714</v>
      </c>
      <c r="O1399" s="273">
        <f t="shared" si="108"/>
        <v>77.73571429</v>
      </c>
      <c r="P1399" s="273">
        <f t="shared" si="109"/>
        <v>83.12142857</v>
      </c>
      <c r="Q1399" s="273">
        <f t="shared" si="110"/>
        <v>85.6</v>
      </c>
      <c r="R1399" s="273">
        <f t="shared" si="111"/>
        <v>88.47857143</v>
      </c>
    </row>
    <row r="1400" ht="14.25" hidden="1" customHeight="1">
      <c r="L1400" s="251"/>
      <c r="M1400" s="272">
        <v>1.66</v>
      </c>
      <c r="N1400" s="273">
        <f t="shared" si="107"/>
        <v>73.28571429</v>
      </c>
      <c r="O1400" s="273">
        <f t="shared" si="108"/>
        <v>77.77142857</v>
      </c>
      <c r="P1400" s="273">
        <f t="shared" si="109"/>
        <v>83.14285714</v>
      </c>
      <c r="Q1400" s="273">
        <f t="shared" si="110"/>
        <v>85.62</v>
      </c>
      <c r="R1400" s="273">
        <f t="shared" si="111"/>
        <v>88.49714286</v>
      </c>
    </row>
    <row r="1401" ht="14.25" hidden="1" customHeight="1">
      <c r="L1401" s="251"/>
      <c r="M1401" s="272">
        <v>1.67</v>
      </c>
      <c r="N1401" s="273">
        <f t="shared" si="107"/>
        <v>73.32857143</v>
      </c>
      <c r="O1401" s="273">
        <f t="shared" si="108"/>
        <v>77.80714286</v>
      </c>
      <c r="P1401" s="273">
        <f t="shared" si="109"/>
        <v>83.16428571</v>
      </c>
      <c r="Q1401" s="273">
        <f t="shared" si="110"/>
        <v>85.64</v>
      </c>
      <c r="R1401" s="273">
        <f t="shared" si="111"/>
        <v>88.51571429</v>
      </c>
    </row>
    <row r="1402" ht="14.25" hidden="1" customHeight="1">
      <c r="L1402" s="251"/>
      <c r="M1402" s="272">
        <v>1.68</v>
      </c>
      <c r="N1402" s="273">
        <f t="shared" si="107"/>
        <v>73.37142857</v>
      </c>
      <c r="O1402" s="273">
        <f t="shared" si="108"/>
        <v>77.84285714</v>
      </c>
      <c r="P1402" s="273">
        <f t="shared" si="109"/>
        <v>83.18571429</v>
      </c>
      <c r="Q1402" s="273">
        <f t="shared" si="110"/>
        <v>85.66</v>
      </c>
      <c r="R1402" s="273">
        <f t="shared" si="111"/>
        <v>88.53428571</v>
      </c>
    </row>
    <row r="1403" ht="14.25" hidden="1" customHeight="1">
      <c r="L1403" s="251"/>
      <c r="M1403" s="272">
        <v>1.69</v>
      </c>
      <c r="N1403" s="273">
        <f t="shared" si="107"/>
        <v>73.41428571</v>
      </c>
      <c r="O1403" s="273">
        <f t="shared" si="108"/>
        <v>77.87857143</v>
      </c>
      <c r="P1403" s="273">
        <f t="shared" si="109"/>
        <v>83.20714286</v>
      </c>
      <c r="Q1403" s="273">
        <f t="shared" si="110"/>
        <v>85.68</v>
      </c>
      <c r="R1403" s="273">
        <f t="shared" si="111"/>
        <v>88.55285714</v>
      </c>
    </row>
    <row r="1404" ht="14.25" hidden="1" customHeight="1">
      <c r="L1404" s="251"/>
      <c r="M1404" s="272">
        <v>1.7</v>
      </c>
      <c r="N1404" s="273">
        <f t="shared" si="107"/>
        <v>73.45714286</v>
      </c>
      <c r="O1404" s="273">
        <f t="shared" si="108"/>
        <v>77.91428571</v>
      </c>
      <c r="P1404" s="273">
        <f t="shared" si="109"/>
        <v>83.22857143</v>
      </c>
      <c r="Q1404" s="273">
        <f t="shared" si="110"/>
        <v>85.7</v>
      </c>
      <c r="R1404" s="273">
        <f t="shared" si="111"/>
        <v>88.57142857</v>
      </c>
    </row>
    <row r="1405" ht="14.25" hidden="1" customHeight="1">
      <c r="L1405" s="251"/>
      <c r="M1405" s="272">
        <v>1.71</v>
      </c>
      <c r="N1405" s="273">
        <f t="shared" si="107"/>
        <v>73.5</v>
      </c>
      <c r="O1405" s="273">
        <f t="shared" si="108"/>
        <v>77.95</v>
      </c>
      <c r="P1405" s="273">
        <f t="shared" si="109"/>
        <v>83.25</v>
      </c>
      <c r="Q1405" s="273">
        <f t="shared" si="110"/>
        <v>85.72</v>
      </c>
      <c r="R1405" s="273">
        <f t="shared" si="111"/>
        <v>88.59</v>
      </c>
    </row>
    <row r="1406" ht="14.25" hidden="1" customHeight="1">
      <c r="L1406" s="251"/>
      <c r="M1406" s="272">
        <v>1.72</v>
      </c>
      <c r="N1406" s="273">
        <f t="shared" si="107"/>
        <v>73.54285714</v>
      </c>
      <c r="O1406" s="273">
        <f t="shared" si="108"/>
        <v>77.98571429</v>
      </c>
      <c r="P1406" s="273">
        <f t="shared" si="109"/>
        <v>83.27142857</v>
      </c>
      <c r="Q1406" s="273">
        <f t="shared" si="110"/>
        <v>85.74</v>
      </c>
      <c r="R1406" s="273">
        <f t="shared" si="111"/>
        <v>88.60857143</v>
      </c>
    </row>
    <row r="1407" ht="14.25" hidden="1" customHeight="1">
      <c r="L1407" s="251"/>
      <c r="M1407" s="272">
        <v>1.73</v>
      </c>
      <c r="N1407" s="273">
        <f t="shared" si="107"/>
        <v>73.58571429</v>
      </c>
      <c r="O1407" s="273">
        <f t="shared" si="108"/>
        <v>78.02142857</v>
      </c>
      <c r="P1407" s="273">
        <f t="shared" si="109"/>
        <v>83.29285714</v>
      </c>
      <c r="Q1407" s="273">
        <f t="shared" si="110"/>
        <v>85.76</v>
      </c>
      <c r="R1407" s="273">
        <f t="shared" si="111"/>
        <v>88.62714286</v>
      </c>
    </row>
    <row r="1408" ht="14.25" hidden="1" customHeight="1">
      <c r="L1408" s="251"/>
      <c r="M1408" s="272">
        <v>1.74</v>
      </c>
      <c r="N1408" s="273">
        <f t="shared" si="107"/>
        <v>73.62857143</v>
      </c>
      <c r="O1408" s="273">
        <f t="shared" si="108"/>
        <v>78.05714286</v>
      </c>
      <c r="P1408" s="273">
        <f t="shared" si="109"/>
        <v>83.31428571</v>
      </c>
      <c r="Q1408" s="273">
        <f t="shared" si="110"/>
        <v>85.78</v>
      </c>
      <c r="R1408" s="273">
        <f t="shared" si="111"/>
        <v>88.64571429</v>
      </c>
    </row>
    <row r="1409" ht="14.25" hidden="1" customHeight="1">
      <c r="L1409" s="251"/>
      <c r="M1409" s="272">
        <v>1.75</v>
      </c>
      <c r="N1409" s="273">
        <f t="shared" si="107"/>
        <v>73.67142857</v>
      </c>
      <c r="O1409" s="273">
        <f t="shared" si="108"/>
        <v>78.09285714</v>
      </c>
      <c r="P1409" s="273">
        <f t="shared" si="109"/>
        <v>83.33571429</v>
      </c>
      <c r="Q1409" s="273">
        <f t="shared" si="110"/>
        <v>85.8</v>
      </c>
      <c r="R1409" s="273">
        <f t="shared" si="111"/>
        <v>88.66428571</v>
      </c>
    </row>
    <row r="1410" ht="14.25" hidden="1" customHeight="1">
      <c r="L1410" s="251"/>
      <c r="M1410" s="272">
        <v>1.76</v>
      </c>
      <c r="N1410" s="273">
        <f t="shared" si="107"/>
        <v>73.71428571</v>
      </c>
      <c r="O1410" s="273">
        <f t="shared" si="108"/>
        <v>78.12857143</v>
      </c>
      <c r="P1410" s="273">
        <f t="shared" si="109"/>
        <v>83.35714286</v>
      </c>
      <c r="Q1410" s="273">
        <f t="shared" si="110"/>
        <v>85.82</v>
      </c>
      <c r="R1410" s="273">
        <f t="shared" si="111"/>
        <v>88.68285714</v>
      </c>
    </row>
    <row r="1411" ht="14.25" hidden="1" customHeight="1">
      <c r="L1411" s="251"/>
      <c r="M1411" s="272">
        <v>1.77</v>
      </c>
      <c r="N1411" s="273">
        <f t="shared" si="107"/>
        <v>73.75714286</v>
      </c>
      <c r="O1411" s="273">
        <f t="shared" si="108"/>
        <v>78.16428571</v>
      </c>
      <c r="P1411" s="273">
        <f t="shared" si="109"/>
        <v>83.37857143</v>
      </c>
      <c r="Q1411" s="273">
        <f t="shared" si="110"/>
        <v>85.84</v>
      </c>
      <c r="R1411" s="273">
        <f t="shared" si="111"/>
        <v>88.70142857</v>
      </c>
    </row>
    <row r="1412" ht="14.25" hidden="1" customHeight="1">
      <c r="L1412" s="251"/>
      <c r="M1412" s="272">
        <v>1.78</v>
      </c>
      <c r="N1412" s="273">
        <f t="shared" si="107"/>
        <v>73.8</v>
      </c>
      <c r="O1412" s="273">
        <f t="shared" si="108"/>
        <v>78.2</v>
      </c>
      <c r="P1412" s="273">
        <f t="shared" si="109"/>
        <v>83.4</v>
      </c>
      <c r="Q1412" s="273">
        <f t="shared" si="110"/>
        <v>85.86</v>
      </c>
      <c r="R1412" s="273">
        <f t="shared" si="111"/>
        <v>88.72</v>
      </c>
    </row>
    <row r="1413" ht="14.25" hidden="1" customHeight="1">
      <c r="L1413" s="251"/>
      <c r="M1413" s="272">
        <v>1.79</v>
      </c>
      <c r="N1413" s="273">
        <f t="shared" si="107"/>
        <v>73.84285714</v>
      </c>
      <c r="O1413" s="273">
        <f t="shared" si="108"/>
        <v>78.23571429</v>
      </c>
      <c r="P1413" s="273">
        <f t="shared" si="109"/>
        <v>83.42142857</v>
      </c>
      <c r="Q1413" s="273">
        <f t="shared" si="110"/>
        <v>85.88</v>
      </c>
      <c r="R1413" s="273">
        <f t="shared" si="111"/>
        <v>88.73857143</v>
      </c>
    </row>
    <row r="1414" ht="14.25" hidden="1" customHeight="1">
      <c r="L1414" s="251"/>
      <c r="M1414" s="272">
        <v>1.8</v>
      </c>
      <c r="N1414" s="273">
        <f t="shared" si="107"/>
        <v>73.88571429</v>
      </c>
      <c r="O1414" s="273">
        <f t="shared" si="108"/>
        <v>78.27142857</v>
      </c>
      <c r="P1414" s="273">
        <f t="shared" si="109"/>
        <v>83.44285714</v>
      </c>
      <c r="Q1414" s="273">
        <f t="shared" si="110"/>
        <v>85.9</v>
      </c>
      <c r="R1414" s="273">
        <f t="shared" si="111"/>
        <v>88.75714286</v>
      </c>
    </row>
    <row r="1415" ht="14.25" hidden="1" customHeight="1">
      <c r="L1415" s="251"/>
      <c r="M1415" s="272">
        <v>1.81</v>
      </c>
      <c r="N1415" s="273">
        <f t="shared" si="107"/>
        <v>73.92857143</v>
      </c>
      <c r="O1415" s="273">
        <f t="shared" si="108"/>
        <v>78.30714286</v>
      </c>
      <c r="P1415" s="273">
        <f t="shared" si="109"/>
        <v>83.46428571</v>
      </c>
      <c r="Q1415" s="273">
        <f t="shared" si="110"/>
        <v>85.92</v>
      </c>
      <c r="R1415" s="273">
        <f t="shared" si="111"/>
        <v>88.77571429</v>
      </c>
    </row>
    <row r="1416" ht="14.25" hidden="1" customHeight="1">
      <c r="L1416" s="251"/>
      <c r="M1416" s="272">
        <v>1.82</v>
      </c>
      <c r="N1416" s="273">
        <f t="shared" si="107"/>
        <v>73.97142857</v>
      </c>
      <c r="O1416" s="273">
        <f t="shared" si="108"/>
        <v>78.34285714</v>
      </c>
      <c r="P1416" s="273">
        <f t="shared" si="109"/>
        <v>83.48571429</v>
      </c>
      <c r="Q1416" s="273">
        <f t="shared" si="110"/>
        <v>85.94</v>
      </c>
      <c r="R1416" s="273">
        <f t="shared" si="111"/>
        <v>88.79428571</v>
      </c>
    </row>
    <row r="1417" ht="14.25" hidden="1" customHeight="1">
      <c r="L1417" s="251"/>
      <c r="M1417" s="272">
        <v>1.83</v>
      </c>
      <c r="N1417" s="273">
        <f t="shared" si="107"/>
        <v>74.01428571</v>
      </c>
      <c r="O1417" s="273">
        <f t="shared" si="108"/>
        <v>78.37857143</v>
      </c>
      <c r="P1417" s="273">
        <f t="shared" si="109"/>
        <v>83.50714286</v>
      </c>
      <c r="Q1417" s="273">
        <f t="shared" si="110"/>
        <v>85.96</v>
      </c>
      <c r="R1417" s="273">
        <f t="shared" si="111"/>
        <v>88.81285714</v>
      </c>
    </row>
    <row r="1418" ht="14.25" hidden="1" customHeight="1">
      <c r="L1418" s="251"/>
      <c r="M1418" s="272">
        <v>1.84</v>
      </c>
      <c r="N1418" s="273">
        <f t="shared" si="107"/>
        <v>74.05714286</v>
      </c>
      <c r="O1418" s="273">
        <f t="shared" si="108"/>
        <v>78.41428571</v>
      </c>
      <c r="P1418" s="273">
        <f t="shared" si="109"/>
        <v>83.52857143</v>
      </c>
      <c r="Q1418" s="273">
        <f t="shared" si="110"/>
        <v>85.98</v>
      </c>
      <c r="R1418" s="273">
        <f t="shared" si="111"/>
        <v>88.83142857</v>
      </c>
    </row>
    <row r="1419" ht="14.25" hidden="1" customHeight="1">
      <c r="L1419" s="251"/>
      <c r="M1419" s="272">
        <v>1.85</v>
      </c>
      <c r="N1419" s="273">
        <f t="shared" si="107"/>
        <v>74.1</v>
      </c>
      <c r="O1419" s="273">
        <f t="shared" si="108"/>
        <v>78.45</v>
      </c>
      <c r="P1419" s="273">
        <f t="shared" si="109"/>
        <v>83.55</v>
      </c>
      <c r="Q1419" s="273">
        <f t="shared" si="110"/>
        <v>86</v>
      </c>
      <c r="R1419" s="273">
        <f t="shared" si="111"/>
        <v>88.85</v>
      </c>
    </row>
    <row r="1420" ht="14.25" hidden="1" customHeight="1">
      <c r="L1420" s="251"/>
      <c r="M1420" s="272">
        <v>1.86</v>
      </c>
      <c r="N1420" s="273">
        <f t="shared" si="107"/>
        <v>74.14285714</v>
      </c>
      <c r="O1420" s="273">
        <f t="shared" si="108"/>
        <v>78.48571429</v>
      </c>
      <c r="P1420" s="273">
        <f t="shared" si="109"/>
        <v>83.57142857</v>
      </c>
      <c r="Q1420" s="273">
        <f t="shared" si="110"/>
        <v>86.02</v>
      </c>
      <c r="R1420" s="273">
        <f t="shared" si="111"/>
        <v>88.86857143</v>
      </c>
    </row>
    <row r="1421" ht="14.25" hidden="1" customHeight="1">
      <c r="L1421" s="251"/>
      <c r="M1421" s="272">
        <v>1.87</v>
      </c>
      <c r="N1421" s="273">
        <f t="shared" si="107"/>
        <v>74.18571429</v>
      </c>
      <c r="O1421" s="273">
        <f t="shared" si="108"/>
        <v>78.52142857</v>
      </c>
      <c r="P1421" s="273">
        <f t="shared" si="109"/>
        <v>83.59285714</v>
      </c>
      <c r="Q1421" s="273">
        <f t="shared" si="110"/>
        <v>86.04</v>
      </c>
      <c r="R1421" s="273">
        <f t="shared" si="111"/>
        <v>88.88714286</v>
      </c>
    </row>
    <row r="1422" ht="14.25" hidden="1" customHeight="1">
      <c r="L1422" s="251"/>
      <c r="M1422" s="272">
        <v>1.88</v>
      </c>
      <c r="N1422" s="273">
        <f t="shared" si="107"/>
        <v>74.22857143</v>
      </c>
      <c r="O1422" s="273">
        <f t="shared" si="108"/>
        <v>78.55714286</v>
      </c>
      <c r="P1422" s="273">
        <f t="shared" si="109"/>
        <v>83.61428571</v>
      </c>
      <c r="Q1422" s="273">
        <f t="shared" si="110"/>
        <v>86.06</v>
      </c>
      <c r="R1422" s="273">
        <f t="shared" si="111"/>
        <v>88.90571429</v>
      </c>
    </row>
    <row r="1423" ht="14.25" hidden="1" customHeight="1">
      <c r="L1423" s="251"/>
      <c r="M1423" s="272">
        <v>1.89</v>
      </c>
      <c r="N1423" s="273">
        <f t="shared" si="107"/>
        <v>74.27142857</v>
      </c>
      <c r="O1423" s="273">
        <f t="shared" si="108"/>
        <v>78.59285714</v>
      </c>
      <c r="P1423" s="273">
        <f t="shared" si="109"/>
        <v>83.63571429</v>
      </c>
      <c r="Q1423" s="273">
        <f t="shared" si="110"/>
        <v>86.08</v>
      </c>
      <c r="R1423" s="273">
        <f t="shared" si="111"/>
        <v>88.92428571</v>
      </c>
    </row>
    <row r="1424" ht="14.25" hidden="1" customHeight="1">
      <c r="L1424" s="251"/>
      <c r="M1424" s="272">
        <v>1.9</v>
      </c>
      <c r="N1424" s="273">
        <f t="shared" si="107"/>
        <v>74.31428571</v>
      </c>
      <c r="O1424" s="273">
        <f t="shared" si="108"/>
        <v>78.62857143</v>
      </c>
      <c r="P1424" s="273">
        <f t="shared" si="109"/>
        <v>83.65714286</v>
      </c>
      <c r="Q1424" s="273">
        <f t="shared" si="110"/>
        <v>86.1</v>
      </c>
      <c r="R1424" s="273">
        <f t="shared" si="111"/>
        <v>88.94285714</v>
      </c>
    </row>
    <row r="1425" ht="14.25" hidden="1" customHeight="1">
      <c r="L1425" s="251"/>
      <c r="M1425" s="272">
        <v>1.91</v>
      </c>
      <c r="N1425" s="273">
        <f t="shared" si="107"/>
        <v>74.35714286</v>
      </c>
      <c r="O1425" s="273">
        <f t="shared" si="108"/>
        <v>78.66428571</v>
      </c>
      <c r="P1425" s="273">
        <f t="shared" si="109"/>
        <v>83.67857143</v>
      </c>
      <c r="Q1425" s="273">
        <f t="shared" si="110"/>
        <v>86.12</v>
      </c>
      <c r="R1425" s="273">
        <f t="shared" si="111"/>
        <v>88.96142857</v>
      </c>
    </row>
    <row r="1426" ht="14.25" hidden="1" customHeight="1">
      <c r="L1426" s="251"/>
      <c r="M1426" s="272">
        <v>1.92</v>
      </c>
      <c r="N1426" s="273">
        <f t="shared" si="107"/>
        <v>74.4</v>
      </c>
      <c r="O1426" s="273">
        <f t="shared" si="108"/>
        <v>78.7</v>
      </c>
      <c r="P1426" s="273">
        <f t="shared" si="109"/>
        <v>83.7</v>
      </c>
      <c r="Q1426" s="273">
        <f t="shared" si="110"/>
        <v>86.14</v>
      </c>
      <c r="R1426" s="273">
        <f t="shared" si="111"/>
        <v>88.98</v>
      </c>
    </row>
    <row r="1427" ht="14.25" hidden="1" customHeight="1">
      <c r="L1427" s="251"/>
      <c r="M1427" s="272">
        <v>1.93</v>
      </c>
      <c r="N1427" s="273">
        <f t="shared" si="107"/>
        <v>74.44285714</v>
      </c>
      <c r="O1427" s="273">
        <f t="shared" si="108"/>
        <v>78.73571429</v>
      </c>
      <c r="P1427" s="273">
        <f t="shared" si="109"/>
        <v>83.72142857</v>
      </c>
      <c r="Q1427" s="273">
        <f t="shared" si="110"/>
        <v>86.16</v>
      </c>
      <c r="R1427" s="273">
        <f t="shared" si="111"/>
        <v>88.99857143</v>
      </c>
    </row>
    <row r="1428" ht="14.25" hidden="1" customHeight="1">
      <c r="L1428" s="251"/>
      <c r="M1428" s="272">
        <v>1.94</v>
      </c>
      <c r="N1428" s="273">
        <f t="shared" si="107"/>
        <v>74.48571429</v>
      </c>
      <c r="O1428" s="273">
        <f t="shared" si="108"/>
        <v>78.77142857</v>
      </c>
      <c r="P1428" s="273">
        <f t="shared" si="109"/>
        <v>83.74285714</v>
      </c>
      <c r="Q1428" s="273">
        <f t="shared" si="110"/>
        <v>86.18</v>
      </c>
      <c r="R1428" s="273">
        <f t="shared" si="111"/>
        <v>89.01714286</v>
      </c>
    </row>
    <row r="1429" ht="14.25" hidden="1" customHeight="1">
      <c r="L1429" s="251"/>
      <c r="M1429" s="272">
        <v>1.95</v>
      </c>
      <c r="N1429" s="273">
        <f t="shared" si="107"/>
        <v>74.52857143</v>
      </c>
      <c r="O1429" s="273">
        <f t="shared" si="108"/>
        <v>78.80714286</v>
      </c>
      <c r="P1429" s="273">
        <f t="shared" si="109"/>
        <v>83.76428571</v>
      </c>
      <c r="Q1429" s="273">
        <f t="shared" si="110"/>
        <v>86.2</v>
      </c>
      <c r="R1429" s="273">
        <f t="shared" si="111"/>
        <v>89.03571429</v>
      </c>
    </row>
    <row r="1430" ht="14.25" hidden="1" customHeight="1">
      <c r="L1430" s="251"/>
      <c r="M1430" s="272">
        <v>1.96</v>
      </c>
      <c r="N1430" s="273">
        <f t="shared" si="107"/>
        <v>74.57142857</v>
      </c>
      <c r="O1430" s="273">
        <f t="shared" si="108"/>
        <v>78.84285714</v>
      </c>
      <c r="P1430" s="273">
        <f t="shared" si="109"/>
        <v>83.78571429</v>
      </c>
      <c r="Q1430" s="273">
        <f t="shared" si="110"/>
        <v>86.22</v>
      </c>
      <c r="R1430" s="273">
        <f t="shared" si="111"/>
        <v>89.05428571</v>
      </c>
    </row>
    <row r="1431" ht="14.25" hidden="1" customHeight="1">
      <c r="L1431" s="251"/>
      <c r="M1431" s="272">
        <v>1.97</v>
      </c>
      <c r="N1431" s="273">
        <f t="shared" si="107"/>
        <v>74.61428571</v>
      </c>
      <c r="O1431" s="273">
        <f t="shared" si="108"/>
        <v>78.87857143</v>
      </c>
      <c r="P1431" s="273">
        <f t="shared" si="109"/>
        <v>83.80714286</v>
      </c>
      <c r="Q1431" s="273">
        <f t="shared" si="110"/>
        <v>86.24</v>
      </c>
      <c r="R1431" s="273">
        <f t="shared" si="111"/>
        <v>89.07285714</v>
      </c>
    </row>
    <row r="1432" ht="14.25" hidden="1" customHeight="1">
      <c r="L1432" s="251"/>
      <c r="M1432" s="272">
        <v>1.98</v>
      </c>
      <c r="N1432" s="273">
        <f t="shared" si="107"/>
        <v>74.65714286</v>
      </c>
      <c r="O1432" s="273">
        <f t="shared" si="108"/>
        <v>78.91428571</v>
      </c>
      <c r="P1432" s="273">
        <f t="shared" si="109"/>
        <v>83.82857143</v>
      </c>
      <c r="Q1432" s="273">
        <f t="shared" si="110"/>
        <v>86.26</v>
      </c>
      <c r="R1432" s="273">
        <f t="shared" si="111"/>
        <v>89.09142857</v>
      </c>
    </row>
    <row r="1433" ht="14.25" hidden="1" customHeight="1">
      <c r="L1433" s="251"/>
      <c r="M1433" s="272">
        <v>1.99</v>
      </c>
      <c r="N1433" s="273">
        <f t="shared" si="107"/>
        <v>74.7</v>
      </c>
      <c r="O1433" s="273">
        <f t="shared" si="108"/>
        <v>78.95</v>
      </c>
      <c r="P1433" s="273">
        <f t="shared" si="109"/>
        <v>83.85</v>
      </c>
      <c r="Q1433" s="273">
        <f t="shared" si="110"/>
        <v>86.28</v>
      </c>
      <c r="R1433" s="273">
        <f t="shared" si="111"/>
        <v>89.11</v>
      </c>
    </row>
    <row r="1434" ht="14.25" hidden="1" customHeight="1">
      <c r="L1434" s="251"/>
      <c r="M1434" s="272">
        <v>2.0</v>
      </c>
      <c r="N1434" s="273">
        <f t="shared" si="107"/>
        <v>74.74285714</v>
      </c>
      <c r="O1434" s="273">
        <f t="shared" si="108"/>
        <v>78.98571429</v>
      </c>
      <c r="P1434" s="273">
        <f t="shared" si="109"/>
        <v>83.87142857</v>
      </c>
      <c r="Q1434" s="273">
        <f t="shared" si="110"/>
        <v>86.3</v>
      </c>
      <c r="R1434" s="273">
        <f t="shared" si="111"/>
        <v>89.12857143</v>
      </c>
    </row>
    <row r="1435" ht="14.25" hidden="1" customHeight="1">
      <c r="L1435" s="251"/>
      <c r="M1435" s="272">
        <v>2.01</v>
      </c>
      <c r="N1435" s="273">
        <f t="shared" si="107"/>
        <v>74.78571429</v>
      </c>
      <c r="O1435" s="273">
        <f t="shared" si="108"/>
        <v>79.02142857</v>
      </c>
      <c r="P1435" s="273">
        <f t="shared" si="109"/>
        <v>83.89285714</v>
      </c>
      <c r="Q1435" s="273">
        <f t="shared" si="110"/>
        <v>86.32</v>
      </c>
      <c r="R1435" s="273">
        <f t="shared" si="111"/>
        <v>89.14714286</v>
      </c>
    </row>
    <row r="1436" ht="14.25" hidden="1" customHeight="1">
      <c r="L1436" s="251"/>
      <c r="M1436" s="272">
        <v>2.02</v>
      </c>
      <c r="N1436" s="273">
        <f t="shared" si="107"/>
        <v>74.82857143</v>
      </c>
      <c r="O1436" s="273">
        <f t="shared" si="108"/>
        <v>79.05714286</v>
      </c>
      <c r="P1436" s="273">
        <f t="shared" si="109"/>
        <v>83.91428571</v>
      </c>
      <c r="Q1436" s="273">
        <f t="shared" si="110"/>
        <v>86.34</v>
      </c>
      <c r="R1436" s="273">
        <f t="shared" si="111"/>
        <v>89.16571429</v>
      </c>
    </row>
    <row r="1437" ht="14.25" hidden="1" customHeight="1">
      <c r="L1437" s="251"/>
      <c r="M1437" s="272">
        <v>2.03</v>
      </c>
      <c r="N1437" s="273">
        <f t="shared" si="107"/>
        <v>74.87142857</v>
      </c>
      <c r="O1437" s="273">
        <f t="shared" si="108"/>
        <v>79.09285714</v>
      </c>
      <c r="P1437" s="273">
        <f t="shared" si="109"/>
        <v>83.93571429</v>
      </c>
      <c r="Q1437" s="273">
        <f t="shared" si="110"/>
        <v>86.36</v>
      </c>
      <c r="R1437" s="273">
        <f t="shared" si="111"/>
        <v>89.18428571</v>
      </c>
    </row>
    <row r="1438" ht="14.25" hidden="1" customHeight="1">
      <c r="L1438" s="251"/>
      <c r="M1438" s="272">
        <v>2.04</v>
      </c>
      <c r="N1438" s="273">
        <f t="shared" si="107"/>
        <v>74.91428571</v>
      </c>
      <c r="O1438" s="273">
        <f t="shared" si="108"/>
        <v>79.12857143</v>
      </c>
      <c r="P1438" s="273">
        <f t="shared" si="109"/>
        <v>83.95714286</v>
      </c>
      <c r="Q1438" s="273">
        <f t="shared" si="110"/>
        <v>86.38</v>
      </c>
      <c r="R1438" s="273">
        <f t="shared" si="111"/>
        <v>89.20285714</v>
      </c>
    </row>
    <row r="1439" ht="14.25" hidden="1" customHeight="1">
      <c r="L1439" s="251"/>
      <c r="M1439" s="272">
        <v>2.05</v>
      </c>
      <c r="N1439" s="273">
        <f t="shared" si="107"/>
        <v>74.95714286</v>
      </c>
      <c r="O1439" s="273">
        <f t="shared" si="108"/>
        <v>79.16428571</v>
      </c>
      <c r="P1439" s="273">
        <f t="shared" si="109"/>
        <v>83.97857143</v>
      </c>
      <c r="Q1439" s="273">
        <f t="shared" si="110"/>
        <v>86.4</v>
      </c>
      <c r="R1439" s="273">
        <f t="shared" si="111"/>
        <v>89.22142857</v>
      </c>
    </row>
    <row r="1440" ht="14.25" hidden="1" customHeight="1">
      <c r="L1440" s="251"/>
      <c r="M1440" s="272">
        <v>2.06</v>
      </c>
      <c r="N1440" s="273">
        <f t="shared" si="107"/>
        <v>75</v>
      </c>
      <c r="O1440" s="273">
        <f t="shared" si="108"/>
        <v>79.2</v>
      </c>
      <c r="P1440" s="273">
        <f t="shared" si="109"/>
        <v>84</v>
      </c>
      <c r="Q1440" s="273">
        <f t="shared" si="110"/>
        <v>86.42</v>
      </c>
      <c r="R1440" s="273">
        <f t="shared" si="111"/>
        <v>89.24</v>
      </c>
    </row>
    <row r="1441" ht="14.25" hidden="1" customHeight="1">
      <c r="L1441" s="251"/>
      <c r="M1441" s="272">
        <v>2.07</v>
      </c>
      <c r="N1441" s="273">
        <f t="shared" si="107"/>
        <v>75.04285714</v>
      </c>
      <c r="O1441" s="273">
        <f t="shared" si="108"/>
        <v>79.23571429</v>
      </c>
      <c r="P1441" s="273">
        <f t="shared" si="109"/>
        <v>84.02142857</v>
      </c>
      <c r="Q1441" s="273">
        <f t="shared" si="110"/>
        <v>86.44</v>
      </c>
      <c r="R1441" s="273">
        <f t="shared" si="111"/>
        <v>89.25857143</v>
      </c>
    </row>
    <row r="1442" ht="14.25" hidden="1" customHeight="1">
      <c r="L1442" s="251"/>
      <c r="M1442" s="272">
        <v>2.08</v>
      </c>
      <c r="N1442" s="273">
        <f t="shared" si="107"/>
        <v>75.08571429</v>
      </c>
      <c r="O1442" s="273">
        <f t="shared" si="108"/>
        <v>79.27142857</v>
      </c>
      <c r="P1442" s="273">
        <f t="shared" si="109"/>
        <v>84.04285714</v>
      </c>
      <c r="Q1442" s="273">
        <f t="shared" si="110"/>
        <v>86.46</v>
      </c>
      <c r="R1442" s="273">
        <f t="shared" si="111"/>
        <v>89.27714286</v>
      </c>
    </row>
    <row r="1443" ht="14.25" hidden="1" customHeight="1">
      <c r="L1443" s="251"/>
      <c r="M1443" s="272">
        <v>2.09</v>
      </c>
      <c r="N1443" s="273">
        <f t="shared" si="107"/>
        <v>75.12857143</v>
      </c>
      <c r="O1443" s="273">
        <f t="shared" si="108"/>
        <v>79.30714286</v>
      </c>
      <c r="P1443" s="273">
        <f t="shared" si="109"/>
        <v>84.06428571</v>
      </c>
      <c r="Q1443" s="273">
        <f t="shared" si="110"/>
        <v>86.48</v>
      </c>
      <c r="R1443" s="273">
        <f t="shared" si="111"/>
        <v>89.29571429</v>
      </c>
    </row>
    <row r="1444" ht="14.25" hidden="1" customHeight="1">
      <c r="L1444" s="251"/>
      <c r="M1444" s="272">
        <v>2.1</v>
      </c>
      <c r="N1444" s="273">
        <f t="shared" si="107"/>
        <v>75.17142857</v>
      </c>
      <c r="O1444" s="273">
        <f t="shared" si="108"/>
        <v>79.34285714</v>
      </c>
      <c r="P1444" s="273">
        <f t="shared" si="109"/>
        <v>84.08571429</v>
      </c>
      <c r="Q1444" s="273">
        <f t="shared" si="110"/>
        <v>86.5</v>
      </c>
      <c r="R1444" s="273">
        <f t="shared" si="111"/>
        <v>89.31428571</v>
      </c>
    </row>
    <row r="1445" ht="14.25" hidden="1" customHeight="1">
      <c r="L1445" s="251"/>
      <c r="M1445" s="272">
        <v>2.11</v>
      </c>
      <c r="N1445" s="273">
        <f t="shared" si="107"/>
        <v>75.21428571</v>
      </c>
      <c r="O1445" s="273">
        <f t="shared" si="108"/>
        <v>79.37857143</v>
      </c>
      <c r="P1445" s="273">
        <f t="shared" si="109"/>
        <v>84.10714286</v>
      </c>
      <c r="Q1445" s="273">
        <f t="shared" si="110"/>
        <v>86.52</v>
      </c>
      <c r="R1445" s="273">
        <f t="shared" si="111"/>
        <v>89.33285714</v>
      </c>
    </row>
    <row r="1446" ht="14.25" hidden="1" customHeight="1">
      <c r="L1446" s="251"/>
      <c r="M1446" s="272">
        <v>2.12</v>
      </c>
      <c r="N1446" s="273">
        <f t="shared" si="107"/>
        <v>75.25714286</v>
      </c>
      <c r="O1446" s="273">
        <f t="shared" si="108"/>
        <v>79.41428571</v>
      </c>
      <c r="P1446" s="273">
        <f t="shared" si="109"/>
        <v>84.12857143</v>
      </c>
      <c r="Q1446" s="273">
        <f t="shared" si="110"/>
        <v>86.54</v>
      </c>
      <c r="R1446" s="273">
        <f t="shared" si="111"/>
        <v>89.35142857</v>
      </c>
    </row>
    <row r="1447" ht="14.25" hidden="1" customHeight="1">
      <c r="L1447" s="251"/>
      <c r="M1447" s="272">
        <v>2.13</v>
      </c>
      <c r="N1447" s="273">
        <f t="shared" si="107"/>
        <v>75.3</v>
      </c>
      <c r="O1447" s="273">
        <f t="shared" si="108"/>
        <v>79.45</v>
      </c>
      <c r="P1447" s="273">
        <f t="shared" si="109"/>
        <v>84.15</v>
      </c>
      <c r="Q1447" s="273">
        <f t="shared" si="110"/>
        <v>86.56</v>
      </c>
      <c r="R1447" s="273">
        <f t="shared" si="111"/>
        <v>89.37</v>
      </c>
    </row>
    <row r="1448" ht="14.25" hidden="1" customHeight="1">
      <c r="L1448" s="251"/>
      <c r="M1448" s="272">
        <v>2.14</v>
      </c>
      <c r="N1448" s="273">
        <f t="shared" si="107"/>
        <v>75.34285714</v>
      </c>
      <c r="O1448" s="273">
        <f t="shared" si="108"/>
        <v>79.48571429</v>
      </c>
      <c r="P1448" s="273">
        <f t="shared" si="109"/>
        <v>84.17142857</v>
      </c>
      <c r="Q1448" s="273">
        <f t="shared" si="110"/>
        <v>86.58</v>
      </c>
      <c r="R1448" s="273">
        <f t="shared" si="111"/>
        <v>89.38857143</v>
      </c>
    </row>
    <row r="1449" ht="14.25" hidden="1" customHeight="1">
      <c r="L1449" s="251"/>
      <c r="M1449" s="272">
        <v>2.15</v>
      </c>
      <c r="N1449" s="273">
        <f t="shared" si="107"/>
        <v>75.38571429</v>
      </c>
      <c r="O1449" s="273">
        <f t="shared" si="108"/>
        <v>79.52142857</v>
      </c>
      <c r="P1449" s="273">
        <f t="shared" si="109"/>
        <v>84.19285714</v>
      </c>
      <c r="Q1449" s="273">
        <f t="shared" si="110"/>
        <v>86.6</v>
      </c>
      <c r="R1449" s="273">
        <f t="shared" si="111"/>
        <v>89.40714286</v>
      </c>
    </row>
    <row r="1450" ht="14.25" hidden="1" customHeight="1">
      <c r="L1450" s="251"/>
      <c r="M1450" s="272">
        <v>2.16</v>
      </c>
      <c r="N1450" s="273">
        <f t="shared" si="107"/>
        <v>75.42857143</v>
      </c>
      <c r="O1450" s="273">
        <f t="shared" si="108"/>
        <v>79.55714286</v>
      </c>
      <c r="P1450" s="273">
        <f t="shared" si="109"/>
        <v>84.21428571</v>
      </c>
      <c r="Q1450" s="273">
        <f t="shared" si="110"/>
        <v>86.62</v>
      </c>
      <c r="R1450" s="273">
        <f t="shared" si="111"/>
        <v>89.42571429</v>
      </c>
    </row>
    <row r="1451" ht="14.25" hidden="1" customHeight="1">
      <c r="L1451" s="251"/>
      <c r="M1451" s="272">
        <v>2.17</v>
      </c>
      <c r="N1451" s="273">
        <f t="shared" si="107"/>
        <v>75.47142857</v>
      </c>
      <c r="O1451" s="273">
        <f t="shared" si="108"/>
        <v>79.59285714</v>
      </c>
      <c r="P1451" s="273">
        <f t="shared" si="109"/>
        <v>84.23571429</v>
      </c>
      <c r="Q1451" s="273">
        <f t="shared" si="110"/>
        <v>86.64</v>
      </c>
      <c r="R1451" s="273">
        <f t="shared" si="111"/>
        <v>89.44428571</v>
      </c>
    </row>
    <row r="1452" ht="14.25" hidden="1" customHeight="1">
      <c r="L1452" s="251"/>
      <c r="M1452" s="272">
        <v>2.18</v>
      </c>
      <c r="N1452" s="273">
        <f t="shared" si="107"/>
        <v>75.51428571</v>
      </c>
      <c r="O1452" s="273">
        <f t="shared" si="108"/>
        <v>79.62857143</v>
      </c>
      <c r="P1452" s="273">
        <f t="shared" si="109"/>
        <v>84.25714286</v>
      </c>
      <c r="Q1452" s="273">
        <f t="shared" si="110"/>
        <v>86.66</v>
      </c>
      <c r="R1452" s="273">
        <f t="shared" si="111"/>
        <v>89.46285714</v>
      </c>
    </row>
    <row r="1453" ht="14.25" hidden="1" customHeight="1">
      <c r="L1453" s="251"/>
      <c r="M1453" s="272">
        <v>2.19</v>
      </c>
      <c r="N1453" s="273">
        <f t="shared" si="107"/>
        <v>75.55714286</v>
      </c>
      <c r="O1453" s="273">
        <f t="shared" si="108"/>
        <v>79.66428571</v>
      </c>
      <c r="P1453" s="273">
        <f t="shared" si="109"/>
        <v>84.27857143</v>
      </c>
      <c r="Q1453" s="273">
        <f t="shared" si="110"/>
        <v>86.68</v>
      </c>
      <c r="R1453" s="273">
        <f t="shared" si="111"/>
        <v>89.48142857</v>
      </c>
    </row>
    <row r="1454" ht="14.25" hidden="1" customHeight="1">
      <c r="L1454" s="251"/>
      <c r="M1454" s="272">
        <v>2.2</v>
      </c>
      <c r="N1454" s="273">
        <v>75.6</v>
      </c>
      <c r="O1454" s="273">
        <v>79.7</v>
      </c>
      <c r="P1454" s="273">
        <v>84.3</v>
      </c>
      <c r="Q1454" s="273">
        <v>86.7</v>
      </c>
      <c r="R1454" s="273">
        <v>89.5</v>
      </c>
    </row>
    <row r="1455" ht="14.25" hidden="1" customHeight="1">
      <c r="L1455" s="251"/>
      <c r="M1455" s="272">
        <v>2.21</v>
      </c>
      <c r="N1455" s="273">
        <f t="shared" ref="N1455:N1533" si="112">N1454+0.0275</f>
        <v>75.6275</v>
      </c>
      <c r="O1455" s="273">
        <f t="shared" ref="O1455:O1533" si="113">O1454+0.0225</f>
        <v>79.7225</v>
      </c>
      <c r="P1455" s="273">
        <f t="shared" ref="P1455:P1533" si="114">P1454+0.015</f>
        <v>84.315</v>
      </c>
      <c r="Q1455" s="273">
        <f t="shared" ref="Q1455:Q1533" si="115">Q1454+0.0125</f>
        <v>86.7125</v>
      </c>
      <c r="R1455" s="273">
        <f t="shared" ref="R1455:R1533" si="116">R1454+0.01125</f>
        <v>89.51125</v>
      </c>
    </row>
    <row r="1456" ht="14.25" hidden="1" customHeight="1">
      <c r="L1456" s="251"/>
      <c r="M1456" s="272">
        <v>2.22</v>
      </c>
      <c r="N1456" s="273">
        <f t="shared" si="112"/>
        <v>75.655</v>
      </c>
      <c r="O1456" s="273">
        <f t="shared" si="113"/>
        <v>79.745</v>
      </c>
      <c r="P1456" s="273">
        <f t="shared" si="114"/>
        <v>84.33</v>
      </c>
      <c r="Q1456" s="273">
        <f t="shared" si="115"/>
        <v>86.725</v>
      </c>
      <c r="R1456" s="273">
        <f t="shared" si="116"/>
        <v>89.5225</v>
      </c>
    </row>
    <row r="1457" ht="14.25" hidden="1" customHeight="1">
      <c r="L1457" s="251"/>
      <c r="M1457" s="272">
        <v>2.23</v>
      </c>
      <c r="N1457" s="273">
        <f t="shared" si="112"/>
        <v>75.6825</v>
      </c>
      <c r="O1457" s="273">
        <f t="shared" si="113"/>
        <v>79.7675</v>
      </c>
      <c r="P1457" s="273">
        <f t="shared" si="114"/>
        <v>84.345</v>
      </c>
      <c r="Q1457" s="273">
        <f t="shared" si="115"/>
        <v>86.7375</v>
      </c>
      <c r="R1457" s="273">
        <f t="shared" si="116"/>
        <v>89.53375</v>
      </c>
    </row>
    <row r="1458" ht="14.25" hidden="1" customHeight="1">
      <c r="L1458" s="251"/>
      <c r="M1458" s="272">
        <v>2.24</v>
      </c>
      <c r="N1458" s="273">
        <f t="shared" si="112"/>
        <v>75.71</v>
      </c>
      <c r="O1458" s="273">
        <f t="shared" si="113"/>
        <v>79.79</v>
      </c>
      <c r="P1458" s="273">
        <f t="shared" si="114"/>
        <v>84.36</v>
      </c>
      <c r="Q1458" s="273">
        <f t="shared" si="115"/>
        <v>86.75</v>
      </c>
      <c r="R1458" s="273">
        <f t="shared" si="116"/>
        <v>89.545</v>
      </c>
    </row>
    <row r="1459" ht="14.25" hidden="1" customHeight="1">
      <c r="L1459" s="251"/>
      <c r="M1459" s="272">
        <v>2.25</v>
      </c>
      <c r="N1459" s="273">
        <f t="shared" si="112"/>
        <v>75.7375</v>
      </c>
      <c r="O1459" s="273">
        <f t="shared" si="113"/>
        <v>79.8125</v>
      </c>
      <c r="P1459" s="273">
        <f t="shared" si="114"/>
        <v>84.375</v>
      </c>
      <c r="Q1459" s="273">
        <f t="shared" si="115"/>
        <v>86.7625</v>
      </c>
      <c r="R1459" s="273">
        <f t="shared" si="116"/>
        <v>89.55625</v>
      </c>
    </row>
    <row r="1460" ht="14.25" hidden="1" customHeight="1">
      <c r="L1460" s="251"/>
      <c r="M1460" s="272">
        <v>2.26</v>
      </c>
      <c r="N1460" s="273">
        <f t="shared" si="112"/>
        <v>75.765</v>
      </c>
      <c r="O1460" s="273">
        <f t="shared" si="113"/>
        <v>79.835</v>
      </c>
      <c r="P1460" s="273">
        <f t="shared" si="114"/>
        <v>84.39</v>
      </c>
      <c r="Q1460" s="273">
        <f t="shared" si="115"/>
        <v>86.775</v>
      </c>
      <c r="R1460" s="273">
        <f t="shared" si="116"/>
        <v>89.5675</v>
      </c>
    </row>
    <row r="1461" ht="14.25" hidden="1" customHeight="1">
      <c r="L1461" s="251"/>
      <c r="M1461" s="272">
        <v>2.27</v>
      </c>
      <c r="N1461" s="273">
        <f t="shared" si="112"/>
        <v>75.7925</v>
      </c>
      <c r="O1461" s="273">
        <f t="shared" si="113"/>
        <v>79.8575</v>
      </c>
      <c r="P1461" s="273">
        <f t="shared" si="114"/>
        <v>84.405</v>
      </c>
      <c r="Q1461" s="273">
        <f t="shared" si="115"/>
        <v>86.7875</v>
      </c>
      <c r="R1461" s="273">
        <f t="shared" si="116"/>
        <v>89.57875</v>
      </c>
    </row>
    <row r="1462" ht="14.25" hidden="1" customHeight="1">
      <c r="L1462" s="251"/>
      <c r="M1462" s="272">
        <v>2.28</v>
      </c>
      <c r="N1462" s="273">
        <f t="shared" si="112"/>
        <v>75.82</v>
      </c>
      <c r="O1462" s="273">
        <f t="shared" si="113"/>
        <v>79.88</v>
      </c>
      <c r="P1462" s="273">
        <f t="shared" si="114"/>
        <v>84.42</v>
      </c>
      <c r="Q1462" s="273">
        <f t="shared" si="115"/>
        <v>86.8</v>
      </c>
      <c r="R1462" s="273">
        <f t="shared" si="116"/>
        <v>89.59</v>
      </c>
    </row>
    <row r="1463" ht="14.25" hidden="1" customHeight="1">
      <c r="L1463" s="251"/>
      <c r="M1463" s="272">
        <v>2.29</v>
      </c>
      <c r="N1463" s="273">
        <f t="shared" si="112"/>
        <v>75.8475</v>
      </c>
      <c r="O1463" s="273">
        <f t="shared" si="113"/>
        <v>79.9025</v>
      </c>
      <c r="P1463" s="273">
        <f t="shared" si="114"/>
        <v>84.435</v>
      </c>
      <c r="Q1463" s="273">
        <f t="shared" si="115"/>
        <v>86.8125</v>
      </c>
      <c r="R1463" s="273">
        <f t="shared" si="116"/>
        <v>89.60125</v>
      </c>
    </row>
    <row r="1464" ht="14.25" hidden="1" customHeight="1">
      <c r="L1464" s="251"/>
      <c r="M1464" s="272">
        <v>2.3</v>
      </c>
      <c r="N1464" s="273">
        <f t="shared" si="112"/>
        <v>75.875</v>
      </c>
      <c r="O1464" s="273">
        <f t="shared" si="113"/>
        <v>79.925</v>
      </c>
      <c r="P1464" s="273">
        <f t="shared" si="114"/>
        <v>84.45</v>
      </c>
      <c r="Q1464" s="273">
        <f t="shared" si="115"/>
        <v>86.825</v>
      </c>
      <c r="R1464" s="273">
        <f t="shared" si="116"/>
        <v>89.6125</v>
      </c>
    </row>
    <row r="1465" ht="14.25" hidden="1" customHeight="1">
      <c r="L1465" s="251"/>
      <c r="M1465" s="272">
        <v>2.31</v>
      </c>
      <c r="N1465" s="273">
        <f t="shared" si="112"/>
        <v>75.9025</v>
      </c>
      <c r="O1465" s="273">
        <f t="shared" si="113"/>
        <v>79.9475</v>
      </c>
      <c r="P1465" s="273">
        <f t="shared" si="114"/>
        <v>84.465</v>
      </c>
      <c r="Q1465" s="273">
        <f t="shared" si="115"/>
        <v>86.8375</v>
      </c>
      <c r="R1465" s="273">
        <f t="shared" si="116"/>
        <v>89.62375</v>
      </c>
    </row>
    <row r="1466" ht="14.25" hidden="1" customHeight="1">
      <c r="L1466" s="251"/>
      <c r="M1466" s="272">
        <v>2.32</v>
      </c>
      <c r="N1466" s="273">
        <f t="shared" si="112"/>
        <v>75.93</v>
      </c>
      <c r="O1466" s="273">
        <f t="shared" si="113"/>
        <v>79.97</v>
      </c>
      <c r="P1466" s="273">
        <f t="shared" si="114"/>
        <v>84.48</v>
      </c>
      <c r="Q1466" s="273">
        <f t="shared" si="115"/>
        <v>86.85</v>
      </c>
      <c r="R1466" s="273">
        <f t="shared" si="116"/>
        <v>89.635</v>
      </c>
    </row>
    <row r="1467" ht="14.25" hidden="1" customHeight="1">
      <c r="L1467" s="251"/>
      <c r="M1467" s="272">
        <v>2.33</v>
      </c>
      <c r="N1467" s="273">
        <f t="shared" si="112"/>
        <v>75.9575</v>
      </c>
      <c r="O1467" s="273">
        <f t="shared" si="113"/>
        <v>79.9925</v>
      </c>
      <c r="P1467" s="273">
        <f t="shared" si="114"/>
        <v>84.495</v>
      </c>
      <c r="Q1467" s="273">
        <f t="shared" si="115"/>
        <v>86.8625</v>
      </c>
      <c r="R1467" s="273">
        <f t="shared" si="116"/>
        <v>89.64625</v>
      </c>
    </row>
    <row r="1468" ht="14.25" hidden="1" customHeight="1">
      <c r="L1468" s="251"/>
      <c r="M1468" s="272">
        <v>2.34</v>
      </c>
      <c r="N1468" s="273">
        <f t="shared" si="112"/>
        <v>75.985</v>
      </c>
      <c r="O1468" s="273">
        <f t="shared" si="113"/>
        <v>80.015</v>
      </c>
      <c r="P1468" s="273">
        <f t="shared" si="114"/>
        <v>84.51</v>
      </c>
      <c r="Q1468" s="273">
        <f t="shared" si="115"/>
        <v>86.875</v>
      </c>
      <c r="R1468" s="273">
        <f t="shared" si="116"/>
        <v>89.6575</v>
      </c>
    </row>
    <row r="1469" ht="14.25" hidden="1" customHeight="1">
      <c r="L1469" s="251"/>
      <c r="M1469" s="272">
        <v>2.35</v>
      </c>
      <c r="N1469" s="273">
        <f t="shared" si="112"/>
        <v>76.0125</v>
      </c>
      <c r="O1469" s="273">
        <f t="shared" si="113"/>
        <v>80.0375</v>
      </c>
      <c r="P1469" s="273">
        <f t="shared" si="114"/>
        <v>84.525</v>
      </c>
      <c r="Q1469" s="273">
        <f t="shared" si="115"/>
        <v>86.8875</v>
      </c>
      <c r="R1469" s="273">
        <f t="shared" si="116"/>
        <v>89.66875</v>
      </c>
    </row>
    <row r="1470" ht="14.25" hidden="1" customHeight="1">
      <c r="L1470" s="251"/>
      <c r="M1470" s="272">
        <v>2.36</v>
      </c>
      <c r="N1470" s="273">
        <f t="shared" si="112"/>
        <v>76.04</v>
      </c>
      <c r="O1470" s="273">
        <f t="shared" si="113"/>
        <v>80.06</v>
      </c>
      <c r="P1470" s="273">
        <f t="shared" si="114"/>
        <v>84.54</v>
      </c>
      <c r="Q1470" s="273">
        <f t="shared" si="115"/>
        <v>86.9</v>
      </c>
      <c r="R1470" s="273">
        <f t="shared" si="116"/>
        <v>89.68</v>
      </c>
    </row>
    <row r="1471" ht="14.25" hidden="1" customHeight="1">
      <c r="L1471" s="251"/>
      <c r="M1471" s="272">
        <v>2.37</v>
      </c>
      <c r="N1471" s="273">
        <f t="shared" si="112"/>
        <v>76.0675</v>
      </c>
      <c r="O1471" s="273">
        <f t="shared" si="113"/>
        <v>80.0825</v>
      </c>
      <c r="P1471" s="273">
        <f t="shared" si="114"/>
        <v>84.555</v>
      </c>
      <c r="Q1471" s="273">
        <f t="shared" si="115"/>
        <v>86.9125</v>
      </c>
      <c r="R1471" s="273">
        <f t="shared" si="116"/>
        <v>89.69125</v>
      </c>
    </row>
    <row r="1472" ht="14.25" hidden="1" customHeight="1">
      <c r="L1472" s="251"/>
      <c r="M1472" s="272">
        <v>2.38</v>
      </c>
      <c r="N1472" s="273">
        <f t="shared" si="112"/>
        <v>76.095</v>
      </c>
      <c r="O1472" s="273">
        <f t="shared" si="113"/>
        <v>80.105</v>
      </c>
      <c r="P1472" s="273">
        <f t="shared" si="114"/>
        <v>84.57</v>
      </c>
      <c r="Q1472" s="273">
        <f t="shared" si="115"/>
        <v>86.925</v>
      </c>
      <c r="R1472" s="273">
        <f t="shared" si="116"/>
        <v>89.7025</v>
      </c>
    </row>
    <row r="1473" ht="14.25" hidden="1" customHeight="1">
      <c r="L1473" s="251"/>
      <c r="M1473" s="272">
        <v>2.39</v>
      </c>
      <c r="N1473" s="273">
        <f t="shared" si="112"/>
        <v>76.1225</v>
      </c>
      <c r="O1473" s="273">
        <f t="shared" si="113"/>
        <v>80.1275</v>
      </c>
      <c r="P1473" s="273">
        <f t="shared" si="114"/>
        <v>84.585</v>
      </c>
      <c r="Q1473" s="273">
        <f t="shared" si="115"/>
        <v>86.9375</v>
      </c>
      <c r="R1473" s="273">
        <f t="shared" si="116"/>
        <v>89.71375</v>
      </c>
    </row>
    <row r="1474" ht="14.25" hidden="1" customHeight="1">
      <c r="L1474" s="251"/>
      <c r="M1474" s="272">
        <v>2.4</v>
      </c>
      <c r="N1474" s="273">
        <f t="shared" si="112"/>
        <v>76.15</v>
      </c>
      <c r="O1474" s="273">
        <f t="shared" si="113"/>
        <v>80.15</v>
      </c>
      <c r="P1474" s="273">
        <f t="shared" si="114"/>
        <v>84.6</v>
      </c>
      <c r="Q1474" s="273">
        <f t="shared" si="115"/>
        <v>86.95</v>
      </c>
      <c r="R1474" s="273">
        <f t="shared" si="116"/>
        <v>89.725</v>
      </c>
    </row>
    <row r="1475" ht="14.25" hidden="1" customHeight="1">
      <c r="L1475" s="251"/>
      <c r="M1475" s="272">
        <v>2.41</v>
      </c>
      <c r="N1475" s="273">
        <f t="shared" si="112"/>
        <v>76.1775</v>
      </c>
      <c r="O1475" s="273">
        <f t="shared" si="113"/>
        <v>80.1725</v>
      </c>
      <c r="P1475" s="273">
        <f t="shared" si="114"/>
        <v>84.615</v>
      </c>
      <c r="Q1475" s="273">
        <f t="shared" si="115"/>
        <v>86.9625</v>
      </c>
      <c r="R1475" s="273">
        <f t="shared" si="116"/>
        <v>89.73625</v>
      </c>
    </row>
    <row r="1476" ht="14.25" hidden="1" customHeight="1">
      <c r="L1476" s="251"/>
      <c r="M1476" s="272">
        <v>2.42</v>
      </c>
      <c r="N1476" s="273">
        <f t="shared" si="112"/>
        <v>76.205</v>
      </c>
      <c r="O1476" s="273">
        <f t="shared" si="113"/>
        <v>80.195</v>
      </c>
      <c r="P1476" s="273">
        <f t="shared" si="114"/>
        <v>84.63</v>
      </c>
      <c r="Q1476" s="273">
        <f t="shared" si="115"/>
        <v>86.975</v>
      </c>
      <c r="R1476" s="273">
        <f t="shared" si="116"/>
        <v>89.7475</v>
      </c>
    </row>
    <row r="1477" ht="14.25" hidden="1" customHeight="1">
      <c r="L1477" s="251"/>
      <c r="M1477" s="272">
        <v>2.43</v>
      </c>
      <c r="N1477" s="273">
        <f t="shared" si="112"/>
        <v>76.2325</v>
      </c>
      <c r="O1477" s="273">
        <f t="shared" si="113"/>
        <v>80.2175</v>
      </c>
      <c r="P1477" s="273">
        <f t="shared" si="114"/>
        <v>84.645</v>
      </c>
      <c r="Q1477" s="273">
        <f t="shared" si="115"/>
        <v>86.9875</v>
      </c>
      <c r="R1477" s="273">
        <f t="shared" si="116"/>
        <v>89.75875</v>
      </c>
    </row>
    <row r="1478" ht="14.25" hidden="1" customHeight="1">
      <c r="L1478" s="251"/>
      <c r="M1478" s="272">
        <v>2.44</v>
      </c>
      <c r="N1478" s="273">
        <f t="shared" si="112"/>
        <v>76.26</v>
      </c>
      <c r="O1478" s="273">
        <f t="shared" si="113"/>
        <v>80.24</v>
      </c>
      <c r="P1478" s="273">
        <f t="shared" si="114"/>
        <v>84.66</v>
      </c>
      <c r="Q1478" s="273">
        <f t="shared" si="115"/>
        <v>87</v>
      </c>
      <c r="R1478" s="273">
        <f t="shared" si="116"/>
        <v>89.77</v>
      </c>
    </row>
    <row r="1479" ht="14.25" hidden="1" customHeight="1">
      <c r="L1479" s="251"/>
      <c r="M1479" s="272">
        <v>2.45</v>
      </c>
      <c r="N1479" s="273">
        <f t="shared" si="112"/>
        <v>76.2875</v>
      </c>
      <c r="O1479" s="273">
        <f t="shared" si="113"/>
        <v>80.2625</v>
      </c>
      <c r="P1479" s="273">
        <f t="shared" si="114"/>
        <v>84.675</v>
      </c>
      <c r="Q1479" s="273">
        <f t="shared" si="115"/>
        <v>87.0125</v>
      </c>
      <c r="R1479" s="273">
        <f t="shared" si="116"/>
        <v>89.78125</v>
      </c>
    </row>
    <row r="1480" ht="14.25" hidden="1" customHeight="1">
      <c r="L1480" s="251"/>
      <c r="M1480" s="272">
        <v>2.46</v>
      </c>
      <c r="N1480" s="273">
        <f t="shared" si="112"/>
        <v>76.315</v>
      </c>
      <c r="O1480" s="273">
        <f t="shared" si="113"/>
        <v>80.285</v>
      </c>
      <c r="P1480" s="273">
        <f t="shared" si="114"/>
        <v>84.69</v>
      </c>
      <c r="Q1480" s="273">
        <f t="shared" si="115"/>
        <v>87.025</v>
      </c>
      <c r="R1480" s="273">
        <f t="shared" si="116"/>
        <v>89.7925</v>
      </c>
    </row>
    <row r="1481" ht="14.25" hidden="1" customHeight="1">
      <c r="L1481" s="251"/>
      <c r="M1481" s="272">
        <v>2.47</v>
      </c>
      <c r="N1481" s="273">
        <f t="shared" si="112"/>
        <v>76.3425</v>
      </c>
      <c r="O1481" s="273">
        <f t="shared" si="113"/>
        <v>80.3075</v>
      </c>
      <c r="P1481" s="273">
        <f t="shared" si="114"/>
        <v>84.705</v>
      </c>
      <c r="Q1481" s="273">
        <f t="shared" si="115"/>
        <v>87.0375</v>
      </c>
      <c r="R1481" s="273">
        <f t="shared" si="116"/>
        <v>89.80375</v>
      </c>
    </row>
    <row r="1482" ht="14.25" hidden="1" customHeight="1">
      <c r="L1482" s="251"/>
      <c r="M1482" s="272">
        <v>2.48</v>
      </c>
      <c r="N1482" s="273">
        <f t="shared" si="112"/>
        <v>76.37</v>
      </c>
      <c r="O1482" s="273">
        <f t="shared" si="113"/>
        <v>80.33</v>
      </c>
      <c r="P1482" s="273">
        <f t="shared" si="114"/>
        <v>84.72</v>
      </c>
      <c r="Q1482" s="273">
        <f t="shared" si="115"/>
        <v>87.05</v>
      </c>
      <c r="R1482" s="273">
        <f t="shared" si="116"/>
        <v>89.815</v>
      </c>
    </row>
    <row r="1483" ht="14.25" hidden="1" customHeight="1">
      <c r="L1483" s="251"/>
      <c r="M1483" s="272">
        <v>2.49</v>
      </c>
      <c r="N1483" s="273">
        <f t="shared" si="112"/>
        <v>76.3975</v>
      </c>
      <c r="O1483" s="273">
        <f t="shared" si="113"/>
        <v>80.3525</v>
      </c>
      <c r="P1483" s="273">
        <f t="shared" si="114"/>
        <v>84.735</v>
      </c>
      <c r="Q1483" s="273">
        <f t="shared" si="115"/>
        <v>87.0625</v>
      </c>
      <c r="R1483" s="273">
        <f t="shared" si="116"/>
        <v>89.82625</v>
      </c>
    </row>
    <row r="1484" ht="14.25" hidden="1" customHeight="1">
      <c r="L1484" s="251"/>
      <c r="M1484" s="272">
        <v>2.5</v>
      </c>
      <c r="N1484" s="273">
        <f t="shared" si="112"/>
        <v>76.425</v>
      </c>
      <c r="O1484" s="273">
        <f t="shared" si="113"/>
        <v>80.375</v>
      </c>
      <c r="P1484" s="273">
        <f t="shared" si="114"/>
        <v>84.75</v>
      </c>
      <c r="Q1484" s="273">
        <f t="shared" si="115"/>
        <v>87.075</v>
      </c>
      <c r="R1484" s="273">
        <f t="shared" si="116"/>
        <v>89.8375</v>
      </c>
    </row>
    <row r="1485" ht="14.25" hidden="1" customHeight="1">
      <c r="L1485" s="251"/>
      <c r="M1485" s="272">
        <v>2.51</v>
      </c>
      <c r="N1485" s="273">
        <f t="shared" si="112"/>
        <v>76.4525</v>
      </c>
      <c r="O1485" s="273">
        <f t="shared" si="113"/>
        <v>80.3975</v>
      </c>
      <c r="P1485" s="273">
        <f t="shared" si="114"/>
        <v>84.765</v>
      </c>
      <c r="Q1485" s="273">
        <f t="shared" si="115"/>
        <v>87.0875</v>
      </c>
      <c r="R1485" s="273">
        <f t="shared" si="116"/>
        <v>89.84875</v>
      </c>
    </row>
    <row r="1486" ht="14.25" hidden="1" customHeight="1">
      <c r="L1486" s="251"/>
      <c r="M1486" s="272">
        <v>2.52</v>
      </c>
      <c r="N1486" s="273">
        <f t="shared" si="112"/>
        <v>76.48</v>
      </c>
      <c r="O1486" s="273">
        <f t="shared" si="113"/>
        <v>80.42</v>
      </c>
      <c r="P1486" s="273">
        <f t="shared" si="114"/>
        <v>84.78</v>
      </c>
      <c r="Q1486" s="273">
        <f t="shared" si="115"/>
        <v>87.1</v>
      </c>
      <c r="R1486" s="273">
        <f t="shared" si="116"/>
        <v>89.86</v>
      </c>
    </row>
    <row r="1487" ht="14.25" hidden="1" customHeight="1">
      <c r="L1487" s="251"/>
      <c r="M1487" s="272">
        <v>2.53</v>
      </c>
      <c r="N1487" s="273">
        <f t="shared" si="112"/>
        <v>76.5075</v>
      </c>
      <c r="O1487" s="273">
        <f t="shared" si="113"/>
        <v>80.4425</v>
      </c>
      <c r="P1487" s="273">
        <f t="shared" si="114"/>
        <v>84.795</v>
      </c>
      <c r="Q1487" s="273">
        <f t="shared" si="115"/>
        <v>87.1125</v>
      </c>
      <c r="R1487" s="273">
        <f t="shared" si="116"/>
        <v>89.87125</v>
      </c>
    </row>
    <row r="1488" ht="14.25" hidden="1" customHeight="1">
      <c r="L1488" s="251"/>
      <c r="M1488" s="272">
        <v>2.54</v>
      </c>
      <c r="N1488" s="273">
        <f t="shared" si="112"/>
        <v>76.535</v>
      </c>
      <c r="O1488" s="273">
        <f t="shared" si="113"/>
        <v>80.465</v>
      </c>
      <c r="P1488" s="273">
        <f t="shared" si="114"/>
        <v>84.81</v>
      </c>
      <c r="Q1488" s="273">
        <f t="shared" si="115"/>
        <v>87.125</v>
      </c>
      <c r="R1488" s="273">
        <f t="shared" si="116"/>
        <v>89.8825</v>
      </c>
    </row>
    <row r="1489" ht="14.25" hidden="1" customHeight="1">
      <c r="L1489" s="251"/>
      <c r="M1489" s="272">
        <v>2.55</v>
      </c>
      <c r="N1489" s="273">
        <f t="shared" si="112"/>
        <v>76.5625</v>
      </c>
      <c r="O1489" s="273">
        <f t="shared" si="113"/>
        <v>80.4875</v>
      </c>
      <c r="P1489" s="273">
        <f t="shared" si="114"/>
        <v>84.825</v>
      </c>
      <c r="Q1489" s="273">
        <f t="shared" si="115"/>
        <v>87.1375</v>
      </c>
      <c r="R1489" s="273">
        <f t="shared" si="116"/>
        <v>89.89375</v>
      </c>
    </row>
    <row r="1490" ht="14.25" hidden="1" customHeight="1">
      <c r="L1490" s="251"/>
      <c r="M1490" s="272">
        <v>2.56</v>
      </c>
      <c r="N1490" s="273">
        <f t="shared" si="112"/>
        <v>76.59</v>
      </c>
      <c r="O1490" s="273">
        <f t="shared" si="113"/>
        <v>80.51</v>
      </c>
      <c r="P1490" s="273">
        <f t="shared" si="114"/>
        <v>84.84</v>
      </c>
      <c r="Q1490" s="273">
        <f t="shared" si="115"/>
        <v>87.15</v>
      </c>
      <c r="R1490" s="273">
        <f t="shared" si="116"/>
        <v>89.905</v>
      </c>
    </row>
    <row r="1491" ht="14.25" hidden="1" customHeight="1">
      <c r="L1491" s="251"/>
      <c r="M1491" s="272">
        <v>2.57</v>
      </c>
      <c r="N1491" s="273">
        <f t="shared" si="112"/>
        <v>76.6175</v>
      </c>
      <c r="O1491" s="273">
        <f t="shared" si="113"/>
        <v>80.5325</v>
      </c>
      <c r="P1491" s="273">
        <f t="shared" si="114"/>
        <v>84.855</v>
      </c>
      <c r="Q1491" s="273">
        <f t="shared" si="115"/>
        <v>87.1625</v>
      </c>
      <c r="R1491" s="273">
        <f t="shared" si="116"/>
        <v>89.91625</v>
      </c>
    </row>
    <row r="1492" ht="14.25" hidden="1" customHeight="1">
      <c r="L1492" s="251"/>
      <c r="M1492" s="272">
        <v>2.58</v>
      </c>
      <c r="N1492" s="273">
        <f t="shared" si="112"/>
        <v>76.645</v>
      </c>
      <c r="O1492" s="273">
        <f t="shared" si="113"/>
        <v>80.555</v>
      </c>
      <c r="P1492" s="273">
        <f t="shared" si="114"/>
        <v>84.87</v>
      </c>
      <c r="Q1492" s="273">
        <f t="shared" si="115"/>
        <v>87.175</v>
      </c>
      <c r="R1492" s="273">
        <f t="shared" si="116"/>
        <v>89.9275</v>
      </c>
    </row>
    <row r="1493" ht="14.25" hidden="1" customHeight="1">
      <c r="L1493" s="251"/>
      <c r="M1493" s="272">
        <v>2.59</v>
      </c>
      <c r="N1493" s="273">
        <f t="shared" si="112"/>
        <v>76.6725</v>
      </c>
      <c r="O1493" s="273">
        <f t="shared" si="113"/>
        <v>80.5775</v>
      </c>
      <c r="P1493" s="273">
        <f t="shared" si="114"/>
        <v>84.885</v>
      </c>
      <c r="Q1493" s="273">
        <f t="shared" si="115"/>
        <v>87.1875</v>
      </c>
      <c r="R1493" s="273">
        <f t="shared" si="116"/>
        <v>89.93875</v>
      </c>
    </row>
    <row r="1494" ht="14.25" hidden="1" customHeight="1">
      <c r="L1494" s="251"/>
      <c r="M1494" s="272">
        <v>2.6</v>
      </c>
      <c r="N1494" s="273">
        <f t="shared" si="112"/>
        <v>76.7</v>
      </c>
      <c r="O1494" s="273">
        <f t="shared" si="113"/>
        <v>80.6</v>
      </c>
      <c r="P1494" s="273">
        <f t="shared" si="114"/>
        <v>84.9</v>
      </c>
      <c r="Q1494" s="273">
        <f t="shared" si="115"/>
        <v>87.2</v>
      </c>
      <c r="R1494" s="273">
        <f t="shared" si="116"/>
        <v>89.95</v>
      </c>
    </row>
    <row r="1495" ht="14.25" hidden="1" customHeight="1">
      <c r="L1495" s="251"/>
      <c r="M1495" s="272">
        <v>2.61</v>
      </c>
      <c r="N1495" s="273">
        <f t="shared" si="112"/>
        <v>76.7275</v>
      </c>
      <c r="O1495" s="273">
        <f t="shared" si="113"/>
        <v>80.6225</v>
      </c>
      <c r="P1495" s="273">
        <f t="shared" si="114"/>
        <v>84.915</v>
      </c>
      <c r="Q1495" s="273">
        <f t="shared" si="115"/>
        <v>87.2125</v>
      </c>
      <c r="R1495" s="273">
        <f t="shared" si="116"/>
        <v>89.96125</v>
      </c>
    </row>
    <row r="1496" ht="14.25" hidden="1" customHeight="1">
      <c r="L1496" s="251"/>
      <c r="M1496" s="272">
        <v>2.62</v>
      </c>
      <c r="N1496" s="273">
        <f t="shared" si="112"/>
        <v>76.755</v>
      </c>
      <c r="O1496" s="273">
        <f t="shared" si="113"/>
        <v>80.645</v>
      </c>
      <c r="P1496" s="273">
        <f t="shared" si="114"/>
        <v>84.93</v>
      </c>
      <c r="Q1496" s="273">
        <f t="shared" si="115"/>
        <v>87.225</v>
      </c>
      <c r="R1496" s="273">
        <f t="shared" si="116"/>
        <v>89.9725</v>
      </c>
    </row>
    <row r="1497" ht="14.25" hidden="1" customHeight="1">
      <c r="L1497" s="251"/>
      <c r="M1497" s="272">
        <v>2.63</v>
      </c>
      <c r="N1497" s="273">
        <f t="shared" si="112"/>
        <v>76.7825</v>
      </c>
      <c r="O1497" s="273">
        <f t="shared" si="113"/>
        <v>80.6675</v>
      </c>
      <c r="P1497" s="273">
        <f t="shared" si="114"/>
        <v>84.945</v>
      </c>
      <c r="Q1497" s="273">
        <f t="shared" si="115"/>
        <v>87.2375</v>
      </c>
      <c r="R1497" s="273">
        <f t="shared" si="116"/>
        <v>89.98375</v>
      </c>
    </row>
    <row r="1498" ht="14.25" hidden="1" customHeight="1">
      <c r="L1498" s="251"/>
      <c r="M1498" s="272">
        <v>2.64</v>
      </c>
      <c r="N1498" s="273">
        <f t="shared" si="112"/>
        <v>76.81</v>
      </c>
      <c r="O1498" s="273">
        <f t="shared" si="113"/>
        <v>80.69</v>
      </c>
      <c r="P1498" s="273">
        <f t="shared" si="114"/>
        <v>84.96</v>
      </c>
      <c r="Q1498" s="273">
        <f t="shared" si="115"/>
        <v>87.25</v>
      </c>
      <c r="R1498" s="273">
        <f t="shared" si="116"/>
        <v>89.995</v>
      </c>
    </row>
    <row r="1499" ht="14.25" hidden="1" customHeight="1">
      <c r="L1499" s="251"/>
      <c r="M1499" s="272">
        <v>2.65</v>
      </c>
      <c r="N1499" s="273">
        <f t="shared" si="112"/>
        <v>76.8375</v>
      </c>
      <c r="O1499" s="273">
        <f t="shared" si="113"/>
        <v>80.7125</v>
      </c>
      <c r="P1499" s="273">
        <f t="shared" si="114"/>
        <v>84.975</v>
      </c>
      <c r="Q1499" s="273">
        <f t="shared" si="115"/>
        <v>87.2625</v>
      </c>
      <c r="R1499" s="273">
        <f t="shared" si="116"/>
        <v>90.00625</v>
      </c>
    </row>
    <row r="1500" ht="14.25" hidden="1" customHeight="1">
      <c r="L1500" s="251"/>
      <c r="M1500" s="272">
        <v>2.66</v>
      </c>
      <c r="N1500" s="273">
        <f t="shared" si="112"/>
        <v>76.865</v>
      </c>
      <c r="O1500" s="273">
        <f t="shared" si="113"/>
        <v>80.735</v>
      </c>
      <c r="P1500" s="273">
        <f t="shared" si="114"/>
        <v>84.99</v>
      </c>
      <c r="Q1500" s="273">
        <f t="shared" si="115"/>
        <v>87.275</v>
      </c>
      <c r="R1500" s="273">
        <f t="shared" si="116"/>
        <v>90.0175</v>
      </c>
    </row>
    <row r="1501" ht="14.25" hidden="1" customHeight="1">
      <c r="L1501" s="251"/>
      <c r="M1501" s="272">
        <v>2.67</v>
      </c>
      <c r="N1501" s="273">
        <f t="shared" si="112"/>
        <v>76.8925</v>
      </c>
      <c r="O1501" s="273">
        <f t="shared" si="113"/>
        <v>80.7575</v>
      </c>
      <c r="P1501" s="273">
        <f t="shared" si="114"/>
        <v>85.005</v>
      </c>
      <c r="Q1501" s="273">
        <f t="shared" si="115"/>
        <v>87.2875</v>
      </c>
      <c r="R1501" s="273">
        <f t="shared" si="116"/>
        <v>90.02875</v>
      </c>
    </row>
    <row r="1502" ht="14.25" hidden="1" customHeight="1">
      <c r="L1502" s="251"/>
      <c r="M1502" s="272">
        <v>2.68</v>
      </c>
      <c r="N1502" s="273">
        <f t="shared" si="112"/>
        <v>76.92</v>
      </c>
      <c r="O1502" s="273">
        <f t="shared" si="113"/>
        <v>80.78</v>
      </c>
      <c r="P1502" s="273">
        <f t="shared" si="114"/>
        <v>85.02</v>
      </c>
      <c r="Q1502" s="273">
        <f t="shared" si="115"/>
        <v>87.3</v>
      </c>
      <c r="R1502" s="273">
        <f t="shared" si="116"/>
        <v>90.04</v>
      </c>
    </row>
    <row r="1503" ht="14.25" hidden="1" customHeight="1">
      <c r="L1503" s="251"/>
      <c r="M1503" s="272">
        <v>2.69</v>
      </c>
      <c r="N1503" s="273">
        <f t="shared" si="112"/>
        <v>76.9475</v>
      </c>
      <c r="O1503" s="273">
        <f t="shared" si="113"/>
        <v>80.8025</v>
      </c>
      <c r="P1503" s="273">
        <f t="shared" si="114"/>
        <v>85.035</v>
      </c>
      <c r="Q1503" s="273">
        <f t="shared" si="115"/>
        <v>87.3125</v>
      </c>
      <c r="R1503" s="273">
        <f t="shared" si="116"/>
        <v>90.05125</v>
      </c>
    </row>
    <row r="1504" ht="14.25" hidden="1" customHeight="1">
      <c r="L1504" s="251"/>
      <c r="M1504" s="272">
        <v>2.7</v>
      </c>
      <c r="N1504" s="273">
        <f t="shared" si="112"/>
        <v>76.975</v>
      </c>
      <c r="O1504" s="273">
        <f t="shared" si="113"/>
        <v>80.825</v>
      </c>
      <c r="P1504" s="273">
        <f t="shared" si="114"/>
        <v>85.05</v>
      </c>
      <c r="Q1504" s="273">
        <f t="shared" si="115"/>
        <v>87.325</v>
      </c>
      <c r="R1504" s="273">
        <f t="shared" si="116"/>
        <v>90.0625</v>
      </c>
    </row>
    <row r="1505" ht="14.25" hidden="1" customHeight="1">
      <c r="L1505" s="251"/>
      <c r="M1505" s="272">
        <v>2.71</v>
      </c>
      <c r="N1505" s="273">
        <f t="shared" si="112"/>
        <v>77.0025</v>
      </c>
      <c r="O1505" s="273">
        <f t="shared" si="113"/>
        <v>80.8475</v>
      </c>
      <c r="P1505" s="273">
        <f t="shared" si="114"/>
        <v>85.065</v>
      </c>
      <c r="Q1505" s="273">
        <f t="shared" si="115"/>
        <v>87.3375</v>
      </c>
      <c r="R1505" s="273">
        <f t="shared" si="116"/>
        <v>90.07375</v>
      </c>
    </row>
    <row r="1506" ht="14.25" hidden="1" customHeight="1">
      <c r="L1506" s="251"/>
      <c r="M1506" s="272">
        <v>2.72</v>
      </c>
      <c r="N1506" s="273">
        <f t="shared" si="112"/>
        <v>77.03</v>
      </c>
      <c r="O1506" s="273">
        <f t="shared" si="113"/>
        <v>80.87</v>
      </c>
      <c r="P1506" s="273">
        <f t="shared" si="114"/>
        <v>85.08</v>
      </c>
      <c r="Q1506" s="273">
        <f t="shared" si="115"/>
        <v>87.35</v>
      </c>
      <c r="R1506" s="273">
        <f t="shared" si="116"/>
        <v>90.085</v>
      </c>
    </row>
    <row r="1507" ht="14.25" hidden="1" customHeight="1">
      <c r="L1507" s="251"/>
      <c r="M1507" s="272">
        <v>2.73</v>
      </c>
      <c r="N1507" s="273">
        <f t="shared" si="112"/>
        <v>77.0575</v>
      </c>
      <c r="O1507" s="273">
        <f t="shared" si="113"/>
        <v>80.8925</v>
      </c>
      <c r="P1507" s="273">
        <f t="shared" si="114"/>
        <v>85.095</v>
      </c>
      <c r="Q1507" s="273">
        <f t="shared" si="115"/>
        <v>87.3625</v>
      </c>
      <c r="R1507" s="273">
        <f t="shared" si="116"/>
        <v>90.09625</v>
      </c>
    </row>
    <row r="1508" ht="14.25" hidden="1" customHeight="1">
      <c r="L1508" s="251"/>
      <c r="M1508" s="272">
        <v>2.74</v>
      </c>
      <c r="N1508" s="273">
        <f t="shared" si="112"/>
        <v>77.085</v>
      </c>
      <c r="O1508" s="273">
        <f t="shared" si="113"/>
        <v>80.915</v>
      </c>
      <c r="P1508" s="273">
        <f t="shared" si="114"/>
        <v>85.11</v>
      </c>
      <c r="Q1508" s="273">
        <f t="shared" si="115"/>
        <v>87.375</v>
      </c>
      <c r="R1508" s="273">
        <f t="shared" si="116"/>
        <v>90.1075</v>
      </c>
    </row>
    <row r="1509" ht="14.25" hidden="1" customHeight="1">
      <c r="L1509" s="251"/>
      <c r="M1509" s="272">
        <v>2.75</v>
      </c>
      <c r="N1509" s="273">
        <f t="shared" si="112"/>
        <v>77.1125</v>
      </c>
      <c r="O1509" s="273">
        <f t="shared" si="113"/>
        <v>80.9375</v>
      </c>
      <c r="P1509" s="273">
        <f t="shared" si="114"/>
        <v>85.125</v>
      </c>
      <c r="Q1509" s="273">
        <f t="shared" si="115"/>
        <v>87.3875</v>
      </c>
      <c r="R1509" s="273">
        <f t="shared" si="116"/>
        <v>90.11875</v>
      </c>
    </row>
    <row r="1510" ht="14.25" hidden="1" customHeight="1">
      <c r="L1510" s="251"/>
      <c r="M1510" s="272">
        <v>2.76</v>
      </c>
      <c r="N1510" s="273">
        <f t="shared" si="112"/>
        <v>77.14</v>
      </c>
      <c r="O1510" s="273">
        <f t="shared" si="113"/>
        <v>80.96</v>
      </c>
      <c r="P1510" s="273">
        <f t="shared" si="114"/>
        <v>85.14</v>
      </c>
      <c r="Q1510" s="273">
        <f t="shared" si="115"/>
        <v>87.4</v>
      </c>
      <c r="R1510" s="273">
        <f t="shared" si="116"/>
        <v>90.13</v>
      </c>
    </row>
    <row r="1511" ht="14.25" hidden="1" customHeight="1">
      <c r="L1511" s="251"/>
      <c r="M1511" s="272">
        <v>2.77</v>
      </c>
      <c r="N1511" s="273">
        <f t="shared" si="112"/>
        <v>77.1675</v>
      </c>
      <c r="O1511" s="273">
        <f t="shared" si="113"/>
        <v>80.9825</v>
      </c>
      <c r="P1511" s="273">
        <f t="shared" si="114"/>
        <v>85.155</v>
      </c>
      <c r="Q1511" s="273">
        <f t="shared" si="115"/>
        <v>87.4125</v>
      </c>
      <c r="R1511" s="273">
        <f t="shared" si="116"/>
        <v>90.14125</v>
      </c>
    </row>
    <row r="1512" ht="14.25" hidden="1" customHeight="1">
      <c r="L1512" s="251"/>
      <c r="M1512" s="272">
        <v>2.78</v>
      </c>
      <c r="N1512" s="273">
        <f t="shared" si="112"/>
        <v>77.195</v>
      </c>
      <c r="O1512" s="273">
        <f t="shared" si="113"/>
        <v>81.005</v>
      </c>
      <c r="P1512" s="273">
        <f t="shared" si="114"/>
        <v>85.17</v>
      </c>
      <c r="Q1512" s="273">
        <f t="shared" si="115"/>
        <v>87.425</v>
      </c>
      <c r="R1512" s="273">
        <f t="shared" si="116"/>
        <v>90.1525</v>
      </c>
    </row>
    <row r="1513" ht="14.25" hidden="1" customHeight="1">
      <c r="L1513" s="251"/>
      <c r="M1513" s="272">
        <v>2.79</v>
      </c>
      <c r="N1513" s="273">
        <f t="shared" si="112"/>
        <v>77.2225</v>
      </c>
      <c r="O1513" s="273">
        <f t="shared" si="113"/>
        <v>81.0275</v>
      </c>
      <c r="P1513" s="273">
        <f t="shared" si="114"/>
        <v>85.185</v>
      </c>
      <c r="Q1513" s="273">
        <f t="shared" si="115"/>
        <v>87.4375</v>
      </c>
      <c r="R1513" s="273">
        <f t="shared" si="116"/>
        <v>90.16375</v>
      </c>
    </row>
    <row r="1514" ht="14.25" hidden="1" customHeight="1">
      <c r="L1514" s="251"/>
      <c r="M1514" s="272">
        <v>2.8</v>
      </c>
      <c r="N1514" s="273">
        <f t="shared" si="112"/>
        <v>77.25</v>
      </c>
      <c r="O1514" s="273">
        <f t="shared" si="113"/>
        <v>81.05</v>
      </c>
      <c r="P1514" s="273">
        <f t="shared" si="114"/>
        <v>85.2</v>
      </c>
      <c r="Q1514" s="273">
        <f t="shared" si="115"/>
        <v>87.45</v>
      </c>
      <c r="R1514" s="273">
        <f t="shared" si="116"/>
        <v>90.175</v>
      </c>
    </row>
    <row r="1515" ht="14.25" hidden="1" customHeight="1">
      <c r="L1515" s="251"/>
      <c r="M1515" s="272">
        <v>2.81</v>
      </c>
      <c r="N1515" s="273">
        <f t="shared" si="112"/>
        <v>77.2775</v>
      </c>
      <c r="O1515" s="273">
        <f t="shared" si="113"/>
        <v>81.0725</v>
      </c>
      <c r="P1515" s="273">
        <f t="shared" si="114"/>
        <v>85.215</v>
      </c>
      <c r="Q1515" s="273">
        <f t="shared" si="115"/>
        <v>87.4625</v>
      </c>
      <c r="R1515" s="273">
        <f t="shared" si="116"/>
        <v>90.18625</v>
      </c>
    </row>
    <row r="1516" ht="14.25" hidden="1" customHeight="1">
      <c r="L1516" s="251"/>
      <c r="M1516" s="272">
        <v>2.82</v>
      </c>
      <c r="N1516" s="273">
        <f t="shared" si="112"/>
        <v>77.305</v>
      </c>
      <c r="O1516" s="273">
        <f t="shared" si="113"/>
        <v>81.095</v>
      </c>
      <c r="P1516" s="273">
        <f t="shared" si="114"/>
        <v>85.23</v>
      </c>
      <c r="Q1516" s="273">
        <f t="shared" si="115"/>
        <v>87.475</v>
      </c>
      <c r="R1516" s="273">
        <f t="shared" si="116"/>
        <v>90.1975</v>
      </c>
    </row>
    <row r="1517" ht="14.25" hidden="1" customHeight="1">
      <c r="L1517" s="251"/>
      <c r="M1517" s="272">
        <v>2.83</v>
      </c>
      <c r="N1517" s="273">
        <f t="shared" si="112"/>
        <v>77.3325</v>
      </c>
      <c r="O1517" s="273">
        <f t="shared" si="113"/>
        <v>81.1175</v>
      </c>
      <c r="P1517" s="273">
        <f t="shared" si="114"/>
        <v>85.245</v>
      </c>
      <c r="Q1517" s="273">
        <f t="shared" si="115"/>
        <v>87.4875</v>
      </c>
      <c r="R1517" s="273">
        <f t="shared" si="116"/>
        <v>90.20875</v>
      </c>
    </row>
    <row r="1518" ht="14.25" hidden="1" customHeight="1">
      <c r="L1518" s="251"/>
      <c r="M1518" s="272">
        <v>2.84</v>
      </c>
      <c r="N1518" s="273">
        <f t="shared" si="112"/>
        <v>77.36</v>
      </c>
      <c r="O1518" s="273">
        <f t="shared" si="113"/>
        <v>81.14</v>
      </c>
      <c r="P1518" s="273">
        <f t="shared" si="114"/>
        <v>85.26</v>
      </c>
      <c r="Q1518" s="273">
        <f t="shared" si="115"/>
        <v>87.5</v>
      </c>
      <c r="R1518" s="273">
        <f t="shared" si="116"/>
        <v>90.22</v>
      </c>
    </row>
    <row r="1519" ht="14.25" hidden="1" customHeight="1">
      <c r="L1519" s="251"/>
      <c r="M1519" s="272">
        <v>2.85</v>
      </c>
      <c r="N1519" s="273">
        <f t="shared" si="112"/>
        <v>77.3875</v>
      </c>
      <c r="O1519" s="273">
        <f t="shared" si="113"/>
        <v>81.1625</v>
      </c>
      <c r="P1519" s="273">
        <f t="shared" si="114"/>
        <v>85.275</v>
      </c>
      <c r="Q1519" s="273">
        <f t="shared" si="115"/>
        <v>87.5125</v>
      </c>
      <c r="R1519" s="273">
        <f t="shared" si="116"/>
        <v>90.23125</v>
      </c>
    </row>
    <row r="1520" ht="14.25" hidden="1" customHeight="1">
      <c r="L1520" s="251"/>
      <c r="M1520" s="272">
        <v>2.86</v>
      </c>
      <c r="N1520" s="273">
        <f t="shared" si="112"/>
        <v>77.415</v>
      </c>
      <c r="O1520" s="273">
        <f t="shared" si="113"/>
        <v>81.185</v>
      </c>
      <c r="P1520" s="273">
        <f t="shared" si="114"/>
        <v>85.29</v>
      </c>
      <c r="Q1520" s="273">
        <f t="shared" si="115"/>
        <v>87.525</v>
      </c>
      <c r="R1520" s="273">
        <f t="shared" si="116"/>
        <v>90.2425</v>
      </c>
    </row>
    <row r="1521" ht="14.25" hidden="1" customHeight="1">
      <c r="L1521" s="251"/>
      <c r="M1521" s="272">
        <v>2.87</v>
      </c>
      <c r="N1521" s="273">
        <f t="shared" si="112"/>
        <v>77.4425</v>
      </c>
      <c r="O1521" s="273">
        <f t="shared" si="113"/>
        <v>81.2075</v>
      </c>
      <c r="P1521" s="273">
        <f t="shared" si="114"/>
        <v>85.305</v>
      </c>
      <c r="Q1521" s="273">
        <f t="shared" si="115"/>
        <v>87.5375</v>
      </c>
      <c r="R1521" s="273">
        <f t="shared" si="116"/>
        <v>90.25375</v>
      </c>
    </row>
    <row r="1522" ht="14.25" hidden="1" customHeight="1">
      <c r="L1522" s="251"/>
      <c r="M1522" s="272">
        <v>2.88</v>
      </c>
      <c r="N1522" s="273">
        <f t="shared" si="112"/>
        <v>77.47</v>
      </c>
      <c r="O1522" s="273">
        <f t="shared" si="113"/>
        <v>81.23</v>
      </c>
      <c r="P1522" s="273">
        <f t="shared" si="114"/>
        <v>85.32</v>
      </c>
      <c r="Q1522" s="273">
        <f t="shared" si="115"/>
        <v>87.55</v>
      </c>
      <c r="R1522" s="273">
        <f t="shared" si="116"/>
        <v>90.265</v>
      </c>
    </row>
    <row r="1523" ht="14.25" hidden="1" customHeight="1">
      <c r="L1523" s="251"/>
      <c r="M1523" s="272">
        <v>2.89</v>
      </c>
      <c r="N1523" s="273">
        <f t="shared" si="112"/>
        <v>77.4975</v>
      </c>
      <c r="O1523" s="273">
        <f t="shared" si="113"/>
        <v>81.2525</v>
      </c>
      <c r="P1523" s="273">
        <f t="shared" si="114"/>
        <v>85.335</v>
      </c>
      <c r="Q1523" s="273">
        <f t="shared" si="115"/>
        <v>87.5625</v>
      </c>
      <c r="R1523" s="273">
        <f t="shared" si="116"/>
        <v>90.27625</v>
      </c>
    </row>
    <row r="1524" ht="14.25" hidden="1" customHeight="1">
      <c r="L1524" s="251"/>
      <c r="M1524" s="272">
        <v>2.9</v>
      </c>
      <c r="N1524" s="273">
        <f t="shared" si="112"/>
        <v>77.525</v>
      </c>
      <c r="O1524" s="273">
        <f t="shared" si="113"/>
        <v>81.275</v>
      </c>
      <c r="P1524" s="273">
        <f t="shared" si="114"/>
        <v>85.35</v>
      </c>
      <c r="Q1524" s="273">
        <f t="shared" si="115"/>
        <v>87.575</v>
      </c>
      <c r="R1524" s="273">
        <f t="shared" si="116"/>
        <v>90.2875</v>
      </c>
    </row>
    <row r="1525" ht="14.25" hidden="1" customHeight="1">
      <c r="L1525" s="251"/>
      <c r="M1525" s="272">
        <v>2.91</v>
      </c>
      <c r="N1525" s="273">
        <f t="shared" si="112"/>
        <v>77.5525</v>
      </c>
      <c r="O1525" s="273">
        <f t="shared" si="113"/>
        <v>81.2975</v>
      </c>
      <c r="P1525" s="273">
        <f t="shared" si="114"/>
        <v>85.365</v>
      </c>
      <c r="Q1525" s="273">
        <f t="shared" si="115"/>
        <v>87.5875</v>
      </c>
      <c r="R1525" s="273">
        <f t="shared" si="116"/>
        <v>90.29875</v>
      </c>
    </row>
    <row r="1526" ht="14.25" hidden="1" customHeight="1">
      <c r="L1526" s="251"/>
      <c r="M1526" s="272">
        <v>2.92</v>
      </c>
      <c r="N1526" s="273">
        <f t="shared" si="112"/>
        <v>77.58</v>
      </c>
      <c r="O1526" s="273">
        <f t="shared" si="113"/>
        <v>81.32</v>
      </c>
      <c r="P1526" s="273">
        <f t="shared" si="114"/>
        <v>85.38</v>
      </c>
      <c r="Q1526" s="273">
        <f t="shared" si="115"/>
        <v>87.6</v>
      </c>
      <c r="R1526" s="273">
        <f t="shared" si="116"/>
        <v>90.31</v>
      </c>
    </row>
    <row r="1527" ht="14.25" hidden="1" customHeight="1">
      <c r="L1527" s="251"/>
      <c r="M1527" s="272">
        <v>2.93</v>
      </c>
      <c r="N1527" s="273">
        <f t="shared" si="112"/>
        <v>77.6075</v>
      </c>
      <c r="O1527" s="273">
        <f t="shared" si="113"/>
        <v>81.3425</v>
      </c>
      <c r="P1527" s="273">
        <f t="shared" si="114"/>
        <v>85.395</v>
      </c>
      <c r="Q1527" s="273">
        <f t="shared" si="115"/>
        <v>87.6125</v>
      </c>
      <c r="R1527" s="273">
        <f t="shared" si="116"/>
        <v>90.32125</v>
      </c>
    </row>
    <row r="1528" ht="14.25" hidden="1" customHeight="1">
      <c r="L1528" s="251"/>
      <c r="M1528" s="272">
        <v>2.94</v>
      </c>
      <c r="N1528" s="273">
        <f t="shared" si="112"/>
        <v>77.635</v>
      </c>
      <c r="O1528" s="273">
        <f t="shared" si="113"/>
        <v>81.365</v>
      </c>
      <c r="P1528" s="273">
        <f t="shared" si="114"/>
        <v>85.41</v>
      </c>
      <c r="Q1528" s="273">
        <f t="shared" si="115"/>
        <v>87.625</v>
      </c>
      <c r="R1528" s="273">
        <f t="shared" si="116"/>
        <v>90.3325</v>
      </c>
    </row>
    <row r="1529" ht="14.25" hidden="1" customHeight="1">
      <c r="L1529" s="251"/>
      <c r="M1529" s="272">
        <v>2.95</v>
      </c>
      <c r="N1529" s="273">
        <f t="shared" si="112"/>
        <v>77.6625</v>
      </c>
      <c r="O1529" s="273">
        <f t="shared" si="113"/>
        <v>81.3875</v>
      </c>
      <c r="P1529" s="273">
        <f t="shared" si="114"/>
        <v>85.425</v>
      </c>
      <c r="Q1529" s="273">
        <f t="shared" si="115"/>
        <v>87.6375</v>
      </c>
      <c r="R1529" s="273">
        <f t="shared" si="116"/>
        <v>90.34375</v>
      </c>
    </row>
    <row r="1530" ht="14.25" hidden="1" customHeight="1">
      <c r="L1530" s="251"/>
      <c r="M1530" s="272">
        <v>2.96</v>
      </c>
      <c r="N1530" s="273">
        <f t="shared" si="112"/>
        <v>77.69</v>
      </c>
      <c r="O1530" s="273">
        <f t="shared" si="113"/>
        <v>81.41</v>
      </c>
      <c r="P1530" s="273">
        <f t="shared" si="114"/>
        <v>85.44</v>
      </c>
      <c r="Q1530" s="273">
        <f t="shared" si="115"/>
        <v>87.65</v>
      </c>
      <c r="R1530" s="273">
        <f t="shared" si="116"/>
        <v>90.355</v>
      </c>
    </row>
    <row r="1531" ht="14.25" hidden="1" customHeight="1">
      <c r="L1531" s="251"/>
      <c r="M1531" s="272">
        <v>2.97</v>
      </c>
      <c r="N1531" s="273">
        <f t="shared" si="112"/>
        <v>77.7175</v>
      </c>
      <c r="O1531" s="273">
        <f t="shared" si="113"/>
        <v>81.4325</v>
      </c>
      <c r="P1531" s="273">
        <f t="shared" si="114"/>
        <v>85.455</v>
      </c>
      <c r="Q1531" s="273">
        <f t="shared" si="115"/>
        <v>87.6625</v>
      </c>
      <c r="R1531" s="273">
        <f t="shared" si="116"/>
        <v>90.36625</v>
      </c>
    </row>
    <row r="1532" ht="14.25" hidden="1" customHeight="1">
      <c r="L1532" s="251"/>
      <c r="M1532" s="272">
        <v>2.98</v>
      </c>
      <c r="N1532" s="273">
        <f t="shared" si="112"/>
        <v>77.745</v>
      </c>
      <c r="O1532" s="273">
        <f t="shared" si="113"/>
        <v>81.455</v>
      </c>
      <c r="P1532" s="273">
        <f t="shared" si="114"/>
        <v>85.47</v>
      </c>
      <c r="Q1532" s="273">
        <f t="shared" si="115"/>
        <v>87.675</v>
      </c>
      <c r="R1532" s="273">
        <f t="shared" si="116"/>
        <v>90.3775</v>
      </c>
    </row>
    <row r="1533" ht="14.25" hidden="1" customHeight="1">
      <c r="L1533" s="251"/>
      <c r="M1533" s="272">
        <v>2.99</v>
      </c>
      <c r="N1533" s="273">
        <f t="shared" si="112"/>
        <v>77.7725</v>
      </c>
      <c r="O1533" s="273">
        <f t="shared" si="113"/>
        <v>81.4775</v>
      </c>
      <c r="P1533" s="273">
        <f t="shared" si="114"/>
        <v>85.485</v>
      </c>
      <c r="Q1533" s="273">
        <f t="shared" si="115"/>
        <v>87.6875</v>
      </c>
      <c r="R1533" s="273">
        <f t="shared" si="116"/>
        <v>90.38875</v>
      </c>
    </row>
    <row r="1534" ht="14.25" hidden="1" customHeight="1">
      <c r="L1534" s="251"/>
      <c r="M1534" s="272">
        <v>3.0</v>
      </c>
      <c r="N1534" s="273">
        <v>77.8</v>
      </c>
      <c r="O1534" s="273">
        <v>81.5</v>
      </c>
      <c r="P1534" s="273">
        <v>85.5</v>
      </c>
      <c r="Q1534" s="273">
        <v>87.7</v>
      </c>
      <c r="R1534" s="273">
        <v>90.4</v>
      </c>
    </row>
    <row r="1535" ht="14.25" hidden="1" customHeight="1">
      <c r="L1535" s="251"/>
      <c r="M1535" s="272">
        <v>3.01</v>
      </c>
      <c r="N1535" s="273">
        <f t="shared" ref="N1535:N1633" si="117">N1534+0.009</f>
        <v>77.809</v>
      </c>
      <c r="O1535" s="273">
        <f t="shared" ref="O1535:O1633" si="118">O1534+0.016</f>
        <v>81.516</v>
      </c>
      <c r="P1535" s="273">
        <f t="shared" ref="P1535:P1633" si="119">P1534+0.011</f>
        <v>85.511</v>
      </c>
      <c r="Q1535" s="273">
        <f t="shared" ref="Q1535:Q1633" si="120">Q1534+0.009</f>
        <v>87.709</v>
      </c>
      <c r="R1535" s="273">
        <f t="shared" ref="R1535:R1633" si="121">R1534+0.007</f>
        <v>90.407</v>
      </c>
    </row>
    <row r="1536" ht="14.25" hidden="1" customHeight="1">
      <c r="L1536" s="251"/>
      <c r="M1536" s="272">
        <v>3.02</v>
      </c>
      <c r="N1536" s="273">
        <f t="shared" si="117"/>
        <v>77.818</v>
      </c>
      <c r="O1536" s="273">
        <f t="shared" si="118"/>
        <v>81.532</v>
      </c>
      <c r="P1536" s="273">
        <f t="shared" si="119"/>
        <v>85.522</v>
      </c>
      <c r="Q1536" s="273">
        <f t="shared" si="120"/>
        <v>87.718</v>
      </c>
      <c r="R1536" s="273">
        <f t="shared" si="121"/>
        <v>90.414</v>
      </c>
    </row>
    <row r="1537" ht="14.25" hidden="1" customHeight="1">
      <c r="L1537" s="251"/>
      <c r="M1537" s="272">
        <v>3.03</v>
      </c>
      <c r="N1537" s="273">
        <f t="shared" si="117"/>
        <v>77.827</v>
      </c>
      <c r="O1537" s="273">
        <f t="shared" si="118"/>
        <v>81.548</v>
      </c>
      <c r="P1537" s="273">
        <f t="shared" si="119"/>
        <v>85.533</v>
      </c>
      <c r="Q1537" s="273">
        <f t="shared" si="120"/>
        <v>87.727</v>
      </c>
      <c r="R1537" s="273">
        <f t="shared" si="121"/>
        <v>90.421</v>
      </c>
    </row>
    <row r="1538" ht="14.25" hidden="1" customHeight="1">
      <c r="L1538" s="251"/>
      <c r="M1538" s="272">
        <v>3.04</v>
      </c>
      <c r="N1538" s="273">
        <f t="shared" si="117"/>
        <v>77.836</v>
      </c>
      <c r="O1538" s="273">
        <f t="shared" si="118"/>
        <v>81.564</v>
      </c>
      <c r="P1538" s="273">
        <f t="shared" si="119"/>
        <v>85.544</v>
      </c>
      <c r="Q1538" s="273">
        <f t="shared" si="120"/>
        <v>87.736</v>
      </c>
      <c r="R1538" s="273">
        <f t="shared" si="121"/>
        <v>90.428</v>
      </c>
    </row>
    <row r="1539" ht="14.25" hidden="1" customHeight="1">
      <c r="L1539" s="251"/>
      <c r="M1539" s="272">
        <v>3.05</v>
      </c>
      <c r="N1539" s="273">
        <f t="shared" si="117"/>
        <v>77.845</v>
      </c>
      <c r="O1539" s="273">
        <f t="shared" si="118"/>
        <v>81.58</v>
      </c>
      <c r="P1539" s="273">
        <f t="shared" si="119"/>
        <v>85.555</v>
      </c>
      <c r="Q1539" s="273">
        <f t="shared" si="120"/>
        <v>87.745</v>
      </c>
      <c r="R1539" s="273">
        <f t="shared" si="121"/>
        <v>90.435</v>
      </c>
    </row>
    <row r="1540" ht="14.25" hidden="1" customHeight="1">
      <c r="L1540" s="251"/>
      <c r="M1540" s="272">
        <v>3.06</v>
      </c>
      <c r="N1540" s="273">
        <f t="shared" si="117"/>
        <v>77.854</v>
      </c>
      <c r="O1540" s="273">
        <f t="shared" si="118"/>
        <v>81.596</v>
      </c>
      <c r="P1540" s="273">
        <f t="shared" si="119"/>
        <v>85.566</v>
      </c>
      <c r="Q1540" s="273">
        <f t="shared" si="120"/>
        <v>87.754</v>
      </c>
      <c r="R1540" s="273">
        <f t="shared" si="121"/>
        <v>90.442</v>
      </c>
    </row>
    <row r="1541" ht="14.25" hidden="1" customHeight="1">
      <c r="L1541" s="251"/>
      <c r="M1541" s="272">
        <v>3.07</v>
      </c>
      <c r="N1541" s="273">
        <f t="shared" si="117"/>
        <v>77.863</v>
      </c>
      <c r="O1541" s="273">
        <f t="shared" si="118"/>
        <v>81.612</v>
      </c>
      <c r="P1541" s="273">
        <f t="shared" si="119"/>
        <v>85.577</v>
      </c>
      <c r="Q1541" s="273">
        <f t="shared" si="120"/>
        <v>87.763</v>
      </c>
      <c r="R1541" s="273">
        <f t="shared" si="121"/>
        <v>90.449</v>
      </c>
    </row>
    <row r="1542" ht="14.25" hidden="1" customHeight="1">
      <c r="L1542" s="251"/>
      <c r="M1542" s="272">
        <v>3.08</v>
      </c>
      <c r="N1542" s="273">
        <f t="shared" si="117"/>
        <v>77.872</v>
      </c>
      <c r="O1542" s="273">
        <f t="shared" si="118"/>
        <v>81.628</v>
      </c>
      <c r="P1542" s="273">
        <f t="shared" si="119"/>
        <v>85.588</v>
      </c>
      <c r="Q1542" s="273">
        <f t="shared" si="120"/>
        <v>87.772</v>
      </c>
      <c r="R1542" s="273">
        <f t="shared" si="121"/>
        <v>90.456</v>
      </c>
    </row>
    <row r="1543" ht="14.25" hidden="1" customHeight="1">
      <c r="L1543" s="251"/>
      <c r="M1543" s="272">
        <v>3.09</v>
      </c>
      <c r="N1543" s="273">
        <f t="shared" si="117"/>
        <v>77.881</v>
      </c>
      <c r="O1543" s="273">
        <f t="shared" si="118"/>
        <v>81.644</v>
      </c>
      <c r="P1543" s="273">
        <f t="shared" si="119"/>
        <v>85.599</v>
      </c>
      <c r="Q1543" s="273">
        <f t="shared" si="120"/>
        <v>87.781</v>
      </c>
      <c r="R1543" s="273">
        <f t="shared" si="121"/>
        <v>90.463</v>
      </c>
    </row>
    <row r="1544" ht="14.25" hidden="1" customHeight="1">
      <c r="L1544" s="251"/>
      <c r="M1544" s="272">
        <v>3.1</v>
      </c>
      <c r="N1544" s="273">
        <f t="shared" si="117"/>
        <v>77.89</v>
      </c>
      <c r="O1544" s="273">
        <f t="shared" si="118"/>
        <v>81.66</v>
      </c>
      <c r="P1544" s="273">
        <f t="shared" si="119"/>
        <v>85.61</v>
      </c>
      <c r="Q1544" s="273">
        <f t="shared" si="120"/>
        <v>87.79</v>
      </c>
      <c r="R1544" s="273">
        <f t="shared" si="121"/>
        <v>90.47</v>
      </c>
    </row>
    <row r="1545" ht="14.25" hidden="1" customHeight="1">
      <c r="L1545" s="251"/>
      <c r="M1545" s="272">
        <v>3.11</v>
      </c>
      <c r="N1545" s="273">
        <f t="shared" si="117"/>
        <v>77.899</v>
      </c>
      <c r="O1545" s="273">
        <f t="shared" si="118"/>
        <v>81.676</v>
      </c>
      <c r="P1545" s="273">
        <f t="shared" si="119"/>
        <v>85.621</v>
      </c>
      <c r="Q1545" s="273">
        <f t="shared" si="120"/>
        <v>87.799</v>
      </c>
      <c r="R1545" s="273">
        <f t="shared" si="121"/>
        <v>90.477</v>
      </c>
    </row>
    <row r="1546" ht="14.25" hidden="1" customHeight="1">
      <c r="L1546" s="251"/>
      <c r="M1546" s="272">
        <v>3.12</v>
      </c>
      <c r="N1546" s="273">
        <f t="shared" si="117"/>
        <v>77.908</v>
      </c>
      <c r="O1546" s="273">
        <f t="shared" si="118"/>
        <v>81.692</v>
      </c>
      <c r="P1546" s="273">
        <f t="shared" si="119"/>
        <v>85.632</v>
      </c>
      <c r="Q1546" s="273">
        <f t="shared" si="120"/>
        <v>87.808</v>
      </c>
      <c r="R1546" s="273">
        <f t="shared" si="121"/>
        <v>90.484</v>
      </c>
    </row>
    <row r="1547" ht="14.25" hidden="1" customHeight="1">
      <c r="L1547" s="251"/>
      <c r="M1547" s="272">
        <v>3.13</v>
      </c>
      <c r="N1547" s="273">
        <f t="shared" si="117"/>
        <v>77.917</v>
      </c>
      <c r="O1547" s="273">
        <f t="shared" si="118"/>
        <v>81.708</v>
      </c>
      <c r="P1547" s="273">
        <f t="shared" si="119"/>
        <v>85.643</v>
      </c>
      <c r="Q1547" s="273">
        <f t="shared" si="120"/>
        <v>87.817</v>
      </c>
      <c r="R1547" s="273">
        <f t="shared" si="121"/>
        <v>90.491</v>
      </c>
    </row>
    <row r="1548" ht="14.25" hidden="1" customHeight="1">
      <c r="L1548" s="251"/>
      <c r="M1548" s="272">
        <v>3.14</v>
      </c>
      <c r="N1548" s="273">
        <f t="shared" si="117"/>
        <v>77.926</v>
      </c>
      <c r="O1548" s="273">
        <f t="shared" si="118"/>
        <v>81.724</v>
      </c>
      <c r="P1548" s="273">
        <f t="shared" si="119"/>
        <v>85.654</v>
      </c>
      <c r="Q1548" s="273">
        <f t="shared" si="120"/>
        <v>87.826</v>
      </c>
      <c r="R1548" s="273">
        <f t="shared" si="121"/>
        <v>90.498</v>
      </c>
    </row>
    <row r="1549" ht="14.25" hidden="1" customHeight="1">
      <c r="L1549" s="251"/>
      <c r="M1549" s="272">
        <v>3.15</v>
      </c>
      <c r="N1549" s="273">
        <f t="shared" si="117"/>
        <v>77.935</v>
      </c>
      <c r="O1549" s="273">
        <f t="shared" si="118"/>
        <v>81.74</v>
      </c>
      <c r="P1549" s="273">
        <f t="shared" si="119"/>
        <v>85.665</v>
      </c>
      <c r="Q1549" s="273">
        <f t="shared" si="120"/>
        <v>87.835</v>
      </c>
      <c r="R1549" s="273">
        <f t="shared" si="121"/>
        <v>90.505</v>
      </c>
    </row>
    <row r="1550" ht="14.25" hidden="1" customHeight="1">
      <c r="L1550" s="251"/>
      <c r="M1550" s="272">
        <v>3.16</v>
      </c>
      <c r="N1550" s="273">
        <f t="shared" si="117"/>
        <v>77.944</v>
      </c>
      <c r="O1550" s="273">
        <f t="shared" si="118"/>
        <v>81.756</v>
      </c>
      <c r="P1550" s="273">
        <f t="shared" si="119"/>
        <v>85.676</v>
      </c>
      <c r="Q1550" s="273">
        <f t="shared" si="120"/>
        <v>87.844</v>
      </c>
      <c r="R1550" s="273">
        <f t="shared" si="121"/>
        <v>90.512</v>
      </c>
    </row>
    <row r="1551" ht="14.25" hidden="1" customHeight="1">
      <c r="L1551" s="251"/>
      <c r="M1551" s="272">
        <v>3.17</v>
      </c>
      <c r="N1551" s="273">
        <f t="shared" si="117"/>
        <v>77.953</v>
      </c>
      <c r="O1551" s="273">
        <f t="shared" si="118"/>
        <v>81.772</v>
      </c>
      <c r="P1551" s="273">
        <f t="shared" si="119"/>
        <v>85.687</v>
      </c>
      <c r="Q1551" s="273">
        <f t="shared" si="120"/>
        <v>87.853</v>
      </c>
      <c r="R1551" s="273">
        <f t="shared" si="121"/>
        <v>90.519</v>
      </c>
    </row>
    <row r="1552" ht="14.25" hidden="1" customHeight="1">
      <c r="L1552" s="251"/>
      <c r="M1552" s="272">
        <v>3.18</v>
      </c>
      <c r="N1552" s="273">
        <f t="shared" si="117"/>
        <v>77.962</v>
      </c>
      <c r="O1552" s="273">
        <f t="shared" si="118"/>
        <v>81.788</v>
      </c>
      <c r="P1552" s="273">
        <f t="shared" si="119"/>
        <v>85.698</v>
      </c>
      <c r="Q1552" s="273">
        <f t="shared" si="120"/>
        <v>87.862</v>
      </c>
      <c r="R1552" s="273">
        <f t="shared" si="121"/>
        <v>90.526</v>
      </c>
    </row>
    <row r="1553" ht="14.25" hidden="1" customHeight="1">
      <c r="L1553" s="251"/>
      <c r="M1553" s="272">
        <v>3.19</v>
      </c>
      <c r="N1553" s="273">
        <f t="shared" si="117"/>
        <v>77.971</v>
      </c>
      <c r="O1553" s="273">
        <f t="shared" si="118"/>
        <v>81.804</v>
      </c>
      <c r="P1553" s="273">
        <f t="shared" si="119"/>
        <v>85.709</v>
      </c>
      <c r="Q1553" s="273">
        <f t="shared" si="120"/>
        <v>87.871</v>
      </c>
      <c r="R1553" s="273">
        <f t="shared" si="121"/>
        <v>90.533</v>
      </c>
    </row>
    <row r="1554" ht="14.25" hidden="1" customHeight="1">
      <c r="L1554" s="251"/>
      <c r="M1554" s="272">
        <v>3.2</v>
      </c>
      <c r="N1554" s="273">
        <f t="shared" si="117"/>
        <v>77.98</v>
      </c>
      <c r="O1554" s="273">
        <f t="shared" si="118"/>
        <v>81.82</v>
      </c>
      <c r="P1554" s="273">
        <f t="shared" si="119"/>
        <v>85.72</v>
      </c>
      <c r="Q1554" s="273">
        <f t="shared" si="120"/>
        <v>87.88</v>
      </c>
      <c r="R1554" s="273">
        <f t="shared" si="121"/>
        <v>90.54</v>
      </c>
    </row>
    <row r="1555" ht="14.25" hidden="1" customHeight="1">
      <c r="L1555" s="251"/>
      <c r="M1555" s="272">
        <v>3.21</v>
      </c>
      <c r="N1555" s="273">
        <f t="shared" si="117"/>
        <v>77.989</v>
      </c>
      <c r="O1555" s="273">
        <f t="shared" si="118"/>
        <v>81.836</v>
      </c>
      <c r="P1555" s="273">
        <f t="shared" si="119"/>
        <v>85.731</v>
      </c>
      <c r="Q1555" s="273">
        <f t="shared" si="120"/>
        <v>87.889</v>
      </c>
      <c r="R1555" s="273">
        <f t="shared" si="121"/>
        <v>90.547</v>
      </c>
    </row>
    <row r="1556" ht="14.25" hidden="1" customHeight="1">
      <c r="L1556" s="251"/>
      <c r="M1556" s="272">
        <v>3.22</v>
      </c>
      <c r="N1556" s="273">
        <f t="shared" si="117"/>
        <v>77.998</v>
      </c>
      <c r="O1556" s="273">
        <f t="shared" si="118"/>
        <v>81.852</v>
      </c>
      <c r="P1556" s="273">
        <f t="shared" si="119"/>
        <v>85.742</v>
      </c>
      <c r="Q1556" s="273">
        <f t="shared" si="120"/>
        <v>87.898</v>
      </c>
      <c r="R1556" s="273">
        <f t="shared" si="121"/>
        <v>90.554</v>
      </c>
    </row>
    <row r="1557" ht="14.25" hidden="1" customHeight="1">
      <c r="L1557" s="251"/>
      <c r="M1557" s="272">
        <v>3.23</v>
      </c>
      <c r="N1557" s="273">
        <f t="shared" si="117"/>
        <v>78.007</v>
      </c>
      <c r="O1557" s="273">
        <f t="shared" si="118"/>
        <v>81.868</v>
      </c>
      <c r="P1557" s="273">
        <f t="shared" si="119"/>
        <v>85.753</v>
      </c>
      <c r="Q1557" s="273">
        <f t="shared" si="120"/>
        <v>87.907</v>
      </c>
      <c r="R1557" s="273">
        <f t="shared" si="121"/>
        <v>90.561</v>
      </c>
    </row>
    <row r="1558" ht="14.25" hidden="1" customHeight="1">
      <c r="L1558" s="251"/>
      <c r="M1558" s="272">
        <v>3.24</v>
      </c>
      <c r="N1558" s="273">
        <f t="shared" si="117"/>
        <v>78.016</v>
      </c>
      <c r="O1558" s="273">
        <f t="shared" si="118"/>
        <v>81.884</v>
      </c>
      <c r="P1558" s="273">
        <f t="shared" si="119"/>
        <v>85.764</v>
      </c>
      <c r="Q1558" s="273">
        <f t="shared" si="120"/>
        <v>87.916</v>
      </c>
      <c r="R1558" s="273">
        <f t="shared" si="121"/>
        <v>90.568</v>
      </c>
    </row>
    <row r="1559" ht="14.25" hidden="1" customHeight="1">
      <c r="L1559" s="251"/>
      <c r="M1559" s="272">
        <v>3.25</v>
      </c>
      <c r="N1559" s="273">
        <f t="shared" si="117"/>
        <v>78.025</v>
      </c>
      <c r="O1559" s="273">
        <f t="shared" si="118"/>
        <v>81.9</v>
      </c>
      <c r="P1559" s="273">
        <f t="shared" si="119"/>
        <v>85.775</v>
      </c>
      <c r="Q1559" s="273">
        <f t="shared" si="120"/>
        <v>87.925</v>
      </c>
      <c r="R1559" s="273">
        <f t="shared" si="121"/>
        <v>90.575</v>
      </c>
    </row>
    <row r="1560" ht="14.25" hidden="1" customHeight="1">
      <c r="L1560" s="251"/>
      <c r="M1560" s="272">
        <v>3.26</v>
      </c>
      <c r="N1560" s="273">
        <f t="shared" si="117"/>
        <v>78.034</v>
      </c>
      <c r="O1560" s="273">
        <f t="shared" si="118"/>
        <v>81.916</v>
      </c>
      <c r="P1560" s="273">
        <f t="shared" si="119"/>
        <v>85.786</v>
      </c>
      <c r="Q1560" s="273">
        <f t="shared" si="120"/>
        <v>87.934</v>
      </c>
      <c r="R1560" s="273">
        <f t="shared" si="121"/>
        <v>90.582</v>
      </c>
    </row>
    <row r="1561" ht="14.25" hidden="1" customHeight="1">
      <c r="L1561" s="251"/>
      <c r="M1561" s="272">
        <v>3.27</v>
      </c>
      <c r="N1561" s="273">
        <f t="shared" si="117"/>
        <v>78.043</v>
      </c>
      <c r="O1561" s="273">
        <f t="shared" si="118"/>
        <v>81.932</v>
      </c>
      <c r="P1561" s="273">
        <f t="shared" si="119"/>
        <v>85.797</v>
      </c>
      <c r="Q1561" s="273">
        <f t="shared" si="120"/>
        <v>87.943</v>
      </c>
      <c r="R1561" s="273">
        <f t="shared" si="121"/>
        <v>90.589</v>
      </c>
    </row>
    <row r="1562" ht="14.25" hidden="1" customHeight="1">
      <c r="L1562" s="251"/>
      <c r="M1562" s="272">
        <v>3.28</v>
      </c>
      <c r="N1562" s="273">
        <f t="shared" si="117"/>
        <v>78.052</v>
      </c>
      <c r="O1562" s="273">
        <f t="shared" si="118"/>
        <v>81.948</v>
      </c>
      <c r="P1562" s="273">
        <f t="shared" si="119"/>
        <v>85.808</v>
      </c>
      <c r="Q1562" s="273">
        <f t="shared" si="120"/>
        <v>87.952</v>
      </c>
      <c r="R1562" s="273">
        <f t="shared" si="121"/>
        <v>90.596</v>
      </c>
    </row>
    <row r="1563" ht="14.25" hidden="1" customHeight="1">
      <c r="L1563" s="251"/>
      <c r="M1563" s="272">
        <v>3.29</v>
      </c>
      <c r="N1563" s="273">
        <f t="shared" si="117"/>
        <v>78.061</v>
      </c>
      <c r="O1563" s="273">
        <f t="shared" si="118"/>
        <v>81.964</v>
      </c>
      <c r="P1563" s="273">
        <f t="shared" si="119"/>
        <v>85.819</v>
      </c>
      <c r="Q1563" s="273">
        <f t="shared" si="120"/>
        <v>87.961</v>
      </c>
      <c r="R1563" s="273">
        <f t="shared" si="121"/>
        <v>90.603</v>
      </c>
    </row>
    <row r="1564" ht="14.25" hidden="1" customHeight="1">
      <c r="L1564" s="251"/>
      <c r="M1564" s="272">
        <v>3.3</v>
      </c>
      <c r="N1564" s="273">
        <f t="shared" si="117"/>
        <v>78.07</v>
      </c>
      <c r="O1564" s="273">
        <f t="shared" si="118"/>
        <v>81.98</v>
      </c>
      <c r="P1564" s="273">
        <f t="shared" si="119"/>
        <v>85.83</v>
      </c>
      <c r="Q1564" s="273">
        <f t="shared" si="120"/>
        <v>87.97</v>
      </c>
      <c r="R1564" s="273">
        <f t="shared" si="121"/>
        <v>90.61</v>
      </c>
    </row>
    <row r="1565" ht="14.25" hidden="1" customHeight="1">
      <c r="L1565" s="251"/>
      <c r="M1565" s="272">
        <v>3.31</v>
      </c>
      <c r="N1565" s="273">
        <f t="shared" si="117"/>
        <v>78.079</v>
      </c>
      <c r="O1565" s="273">
        <f t="shared" si="118"/>
        <v>81.996</v>
      </c>
      <c r="P1565" s="273">
        <f t="shared" si="119"/>
        <v>85.841</v>
      </c>
      <c r="Q1565" s="273">
        <f t="shared" si="120"/>
        <v>87.979</v>
      </c>
      <c r="R1565" s="273">
        <f t="shared" si="121"/>
        <v>90.617</v>
      </c>
    </row>
    <row r="1566" ht="14.25" hidden="1" customHeight="1">
      <c r="L1566" s="251"/>
      <c r="M1566" s="272">
        <v>3.32</v>
      </c>
      <c r="N1566" s="273">
        <f t="shared" si="117"/>
        <v>78.088</v>
      </c>
      <c r="O1566" s="273">
        <f t="shared" si="118"/>
        <v>82.012</v>
      </c>
      <c r="P1566" s="273">
        <f t="shared" si="119"/>
        <v>85.852</v>
      </c>
      <c r="Q1566" s="273">
        <f t="shared" si="120"/>
        <v>87.988</v>
      </c>
      <c r="R1566" s="273">
        <f t="shared" si="121"/>
        <v>90.624</v>
      </c>
    </row>
    <row r="1567" ht="14.25" hidden="1" customHeight="1">
      <c r="L1567" s="251"/>
      <c r="M1567" s="272">
        <v>3.33</v>
      </c>
      <c r="N1567" s="273">
        <f t="shared" si="117"/>
        <v>78.097</v>
      </c>
      <c r="O1567" s="273">
        <f t="shared" si="118"/>
        <v>82.028</v>
      </c>
      <c r="P1567" s="273">
        <f t="shared" si="119"/>
        <v>85.863</v>
      </c>
      <c r="Q1567" s="273">
        <f t="shared" si="120"/>
        <v>87.997</v>
      </c>
      <c r="R1567" s="273">
        <f t="shared" si="121"/>
        <v>90.631</v>
      </c>
    </row>
    <row r="1568" ht="14.25" hidden="1" customHeight="1">
      <c r="L1568" s="251"/>
      <c r="M1568" s="272">
        <v>3.34</v>
      </c>
      <c r="N1568" s="273">
        <f t="shared" si="117"/>
        <v>78.106</v>
      </c>
      <c r="O1568" s="273">
        <f t="shared" si="118"/>
        <v>82.044</v>
      </c>
      <c r="P1568" s="273">
        <f t="shared" si="119"/>
        <v>85.874</v>
      </c>
      <c r="Q1568" s="273">
        <f t="shared" si="120"/>
        <v>88.006</v>
      </c>
      <c r="R1568" s="273">
        <f t="shared" si="121"/>
        <v>90.638</v>
      </c>
    </row>
    <row r="1569" ht="14.25" hidden="1" customHeight="1">
      <c r="L1569" s="251"/>
      <c r="M1569" s="272">
        <v>3.35</v>
      </c>
      <c r="N1569" s="273">
        <f t="shared" si="117"/>
        <v>78.115</v>
      </c>
      <c r="O1569" s="273">
        <f t="shared" si="118"/>
        <v>82.06</v>
      </c>
      <c r="P1569" s="273">
        <f t="shared" si="119"/>
        <v>85.885</v>
      </c>
      <c r="Q1569" s="273">
        <f t="shared" si="120"/>
        <v>88.015</v>
      </c>
      <c r="R1569" s="273">
        <f t="shared" si="121"/>
        <v>90.645</v>
      </c>
    </row>
    <row r="1570" ht="14.25" hidden="1" customHeight="1">
      <c r="L1570" s="251"/>
      <c r="M1570" s="272">
        <v>3.36</v>
      </c>
      <c r="N1570" s="273">
        <f t="shared" si="117"/>
        <v>78.124</v>
      </c>
      <c r="O1570" s="273">
        <f t="shared" si="118"/>
        <v>82.076</v>
      </c>
      <c r="P1570" s="273">
        <f t="shared" si="119"/>
        <v>85.896</v>
      </c>
      <c r="Q1570" s="273">
        <f t="shared" si="120"/>
        <v>88.024</v>
      </c>
      <c r="R1570" s="273">
        <f t="shared" si="121"/>
        <v>90.652</v>
      </c>
    </row>
    <row r="1571" ht="14.25" hidden="1" customHeight="1">
      <c r="L1571" s="251"/>
      <c r="M1571" s="272">
        <v>3.37</v>
      </c>
      <c r="N1571" s="273">
        <f t="shared" si="117"/>
        <v>78.133</v>
      </c>
      <c r="O1571" s="273">
        <f t="shared" si="118"/>
        <v>82.092</v>
      </c>
      <c r="P1571" s="273">
        <f t="shared" si="119"/>
        <v>85.907</v>
      </c>
      <c r="Q1571" s="273">
        <f t="shared" si="120"/>
        <v>88.033</v>
      </c>
      <c r="R1571" s="273">
        <f t="shared" si="121"/>
        <v>90.659</v>
      </c>
    </row>
    <row r="1572" ht="14.25" hidden="1" customHeight="1">
      <c r="L1572" s="251"/>
      <c r="M1572" s="272">
        <v>3.38</v>
      </c>
      <c r="N1572" s="273">
        <f t="shared" si="117"/>
        <v>78.142</v>
      </c>
      <c r="O1572" s="273">
        <f t="shared" si="118"/>
        <v>82.108</v>
      </c>
      <c r="P1572" s="273">
        <f t="shared" si="119"/>
        <v>85.918</v>
      </c>
      <c r="Q1572" s="273">
        <f t="shared" si="120"/>
        <v>88.042</v>
      </c>
      <c r="R1572" s="273">
        <f t="shared" si="121"/>
        <v>90.666</v>
      </c>
    </row>
    <row r="1573" ht="14.25" hidden="1" customHeight="1">
      <c r="L1573" s="251"/>
      <c r="M1573" s="272">
        <v>3.39</v>
      </c>
      <c r="N1573" s="273">
        <f t="shared" si="117"/>
        <v>78.151</v>
      </c>
      <c r="O1573" s="273">
        <f t="shared" si="118"/>
        <v>82.124</v>
      </c>
      <c r="P1573" s="273">
        <f t="shared" si="119"/>
        <v>85.929</v>
      </c>
      <c r="Q1573" s="273">
        <f t="shared" si="120"/>
        <v>88.051</v>
      </c>
      <c r="R1573" s="273">
        <f t="shared" si="121"/>
        <v>90.673</v>
      </c>
    </row>
    <row r="1574" ht="14.25" hidden="1" customHeight="1">
      <c r="L1574" s="251"/>
      <c r="M1574" s="272">
        <v>3.4</v>
      </c>
      <c r="N1574" s="273">
        <f t="shared" si="117"/>
        <v>78.16</v>
      </c>
      <c r="O1574" s="273">
        <f t="shared" si="118"/>
        <v>82.14</v>
      </c>
      <c r="P1574" s="273">
        <f t="shared" si="119"/>
        <v>85.94</v>
      </c>
      <c r="Q1574" s="273">
        <f t="shared" si="120"/>
        <v>88.06</v>
      </c>
      <c r="R1574" s="273">
        <f t="shared" si="121"/>
        <v>90.68</v>
      </c>
    </row>
    <row r="1575" ht="14.25" hidden="1" customHeight="1">
      <c r="L1575" s="251"/>
      <c r="M1575" s="272">
        <v>3.41</v>
      </c>
      <c r="N1575" s="273">
        <f t="shared" si="117"/>
        <v>78.169</v>
      </c>
      <c r="O1575" s="273">
        <f t="shared" si="118"/>
        <v>82.156</v>
      </c>
      <c r="P1575" s="273">
        <f t="shared" si="119"/>
        <v>85.951</v>
      </c>
      <c r="Q1575" s="273">
        <f t="shared" si="120"/>
        <v>88.069</v>
      </c>
      <c r="R1575" s="273">
        <f t="shared" si="121"/>
        <v>90.687</v>
      </c>
    </row>
    <row r="1576" ht="14.25" hidden="1" customHeight="1">
      <c r="L1576" s="251"/>
      <c r="M1576" s="272">
        <v>3.42</v>
      </c>
      <c r="N1576" s="273">
        <f t="shared" si="117"/>
        <v>78.178</v>
      </c>
      <c r="O1576" s="273">
        <f t="shared" si="118"/>
        <v>82.172</v>
      </c>
      <c r="P1576" s="273">
        <f t="shared" si="119"/>
        <v>85.962</v>
      </c>
      <c r="Q1576" s="273">
        <f t="shared" si="120"/>
        <v>88.078</v>
      </c>
      <c r="R1576" s="273">
        <f t="shared" si="121"/>
        <v>90.694</v>
      </c>
    </row>
    <row r="1577" ht="14.25" hidden="1" customHeight="1">
      <c r="L1577" s="251"/>
      <c r="M1577" s="272">
        <v>3.43</v>
      </c>
      <c r="N1577" s="273">
        <f t="shared" si="117"/>
        <v>78.187</v>
      </c>
      <c r="O1577" s="273">
        <f t="shared" si="118"/>
        <v>82.188</v>
      </c>
      <c r="P1577" s="273">
        <f t="shared" si="119"/>
        <v>85.973</v>
      </c>
      <c r="Q1577" s="273">
        <f t="shared" si="120"/>
        <v>88.087</v>
      </c>
      <c r="R1577" s="273">
        <f t="shared" si="121"/>
        <v>90.701</v>
      </c>
    </row>
    <row r="1578" ht="14.25" hidden="1" customHeight="1">
      <c r="L1578" s="251"/>
      <c r="M1578" s="272">
        <v>3.44</v>
      </c>
      <c r="N1578" s="273">
        <f t="shared" si="117"/>
        <v>78.196</v>
      </c>
      <c r="O1578" s="273">
        <f t="shared" si="118"/>
        <v>82.204</v>
      </c>
      <c r="P1578" s="273">
        <f t="shared" si="119"/>
        <v>85.984</v>
      </c>
      <c r="Q1578" s="273">
        <f t="shared" si="120"/>
        <v>88.096</v>
      </c>
      <c r="R1578" s="273">
        <f t="shared" si="121"/>
        <v>90.708</v>
      </c>
    </row>
    <row r="1579" ht="14.25" hidden="1" customHeight="1">
      <c r="L1579" s="251"/>
      <c r="M1579" s="272">
        <v>3.45</v>
      </c>
      <c r="N1579" s="273">
        <f t="shared" si="117"/>
        <v>78.205</v>
      </c>
      <c r="O1579" s="273">
        <f t="shared" si="118"/>
        <v>82.22</v>
      </c>
      <c r="P1579" s="273">
        <f t="shared" si="119"/>
        <v>85.995</v>
      </c>
      <c r="Q1579" s="273">
        <f t="shared" si="120"/>
        <v>88.105</v>
      </c>
      <c r="R1579" s="273">
        <f t="shared" si="121"/>
        <v>90.715</v>
      </c>
    </row>
    <row r="1580" ht="14.25" hidden="1" customHeight="1">
      <c r="L1580" s="251"/>
      <c r="M1580" s="272">
        <v>3.46</v>
      </c>
      <c r="N1580" s="273">
        <f t="shared" si="117"/>
        <v>78.214</v>
      </c>
      <c r="O1580" s="273">
        <f t="shared" si="118"/>
        <v>82.236</v>
      </c>
      <c r="P1580" s="273">
        <f t="shared" si="119"/>
        <v>86.006</v>
      </c>
      <c r="Q1580" s="273">
        <f t="shared" si="120"/>
        <v>88.114</v>
      </c>
      <c r="R1580" s="273">
        <f t="shared" si="121"/>
        <v>90.722</v>
      </c>
    </row>
    <row r="1581" ht="14.25" hidden="1" customHeight="1">
      <c r="L1581" s="251"/>
      <c r="M1581" s="272">
        <v>3.47</v>
      </c>
      <c r="N1581" s="273">
        <f t="shared" si="117"/>
        <v>78.223</v>
      </c>
      <c r="O1581" s="273">
        <f t="shared" si="118"/>
        <v>82.252</v>
      </c>
      <c r="P1581" s="273">
        <f t="shared" si="119"/>
        <v>86.017</v>
      </c>
      <c r="Q1581" s="273">
        <f t="shared" si="120"/>
        <v>88.123</v>
      </c>
      <c r="R1581" s="273">
        <f t="shared" si="121"/>
        <v>90.729</v>
      </c>
    </row>
    <row r="1582" ht="14.25" hidden="1" customHeight="1">
      <c r="L1582" s="251"/>
      <c r="M1582" s="272">
        <v>3.48</v>
      </c>
      <c r="N1582" s="273">
        <f t="shared" si="117"/>
        <v>78.232</v>
      </c>
      <c r="O1582" s="273">
        <f t="shared" si="118"/>
        <v>82.268</v>
      </c>
      <c r="P1582" s="273">
        <f t="shared" si="119"/>
        <v>86.028</v>
      </c>
      <c r="Q1582" s="273">
        <f t="shared" si="120"/>
        <v>88.132</v>
      </c>
      <c r="R1582" s="273">
        <f t="shared" si="121"/>
        <v>90.736</v>
      </c>
    </row>
    <row r="1583" ht="14.25" hidden="1" customHeight="1">
      <c r="L1583" s="251"/>
      <c r="M1583" s="272">
        <v>3.49</v>
      </c>
      <c r="N1583" s="273">
        <f t="shared" si="117"/>
        <v>78.241</v>
      </c>
      <c r="O1583" s="273">
        <f t="shared" si="118"/>
        <v>82.284</v>
      </c>
      <c r="P1583" s="273">
        <f t="shared" si="119"/>
        <v>86.039</v>
      </c>
      <c r="Q1583" s="273">
        <f t="shared" si="120"/>
        <v>88.141</v>
      </c>
      <c r="R1583" s="273">
        <f t="shared" si="121"/>
        <v>90.743</v>
      </c>
    </row>
    <row r="1584" ht="14.25" hidden="1" customHeight="1">
      <c r="L1584" s="251"/>
      <c r="M1584" s="272">
        <v>3.5</v>
      </c>
      <c r="N1584" s="273">
        <f t="shared" si="117"/>
        <v>78.25</v>
      </c>
      <c r="O1584" s="273">
        <f t="shared" si="118"/>
        <v>82.3</v>
      </c>
      <c r="P1584" s="273">
        <f t="shared" si="119"/>
        <v>86.05</v>
      </c>
      <c r="Q1584" s="273">
        <f t="shared" si="120"/>
        <v>88.15</v>
      </c>
      <c r="R1584" s="273">
        <f t="shared" si="121"/>
        <v>90.75</v>
      </c>
    </row>
    <row r="1585" ht="14.25" hidden="1" customHeight="1">
      <c r="L1585" s="251"/>
      <c r="M1585" s="272">
        <v>3.51</v>
      </c>
      <c r="N1585" s="273">
        <f t="shared" si="117"/>
        <v>78.259</v>
      </c>
      <c r="O1585" s="273">
        <f t="shared" si="118"/>
        <v>82.316</v>
      </c>
      <c r="P1585" s="273">
        <f t="shared" si="119"/>
        <v>86.061</v>
      </c>
      <c r="Q1585" s="273">
        <f t="shared" si="120"/>
        <v>88.159</v>
      </c>
      <c r="R1585" s="273">
        <f t="shared" si="121"/>
        <v>90.757</v>
      </c>
    </row>
    <row r="1586" ht="14.25" hidden="1" customHeight="1">
      <c r="L1586" s="251"/>
      <c r="M1586" s="272">
        <v>3.52</v>
      </c>
      <c r="N1586" s="273">
        <f t="shared" si="117"/>
        <v>78.268</v>
      </c>
      <c r="O1586" s="273">
        <f t="shared" si="118"/>
        <v>82.332</v>
      </c>
      <c r="P1586" s="273">
        <f t="shared" si="119"/>
        <v>86.072</v>
      </c>
      <c r="Q1586" s="273">
        <f t="shared" si="120"/>
        <v>88.168</v>
      </c>
      <c r="R1586" s="273">
        <f t="shared" si="121"/>
        <v>90.764</v>
      </c>
    </row>
    <row r="1587" ht="14.25" hidden="1" customHeight="1">
      <c r="L1587" s="251"/>
      <c r="M1587" s="272">
        <v>3.53</v>
      </c>
      <c r="N1587" s="273">
        <f t="shared" si="117"/>
        <v>78.277</v>
      </c>
      <c r="O1587" s="273">
        <f t="shared" si="118"/>
        <v>82.348</v>
      </c>
      <c r="P1587" s="273">
        <f t="shared" si="119"/>
        <v>86.083</v>
      </c>
      <c r="Q1587" s="273">
        <f t="shared" si="120"/>
        <v>88.177</v>
      </c>
      <c r="R1587" s="273">
        <f t="shared" si="121"/>
        <v>90.771</v>
      </c>
    </row>
    <row r="1588" ht="14.25" hidden="1" customHeight="1">
      <c r="L1588" s="251"/>
      <c r="M1588" s="272">
        <v>3.54</v>
      </c>
      <c r="N1588" s="273">
        <f t="shared" si="117"/>
        <v>78.286</v>
      </c>
      <c r="O1588" s="273">
        <f t="shared" si="118"/>
        <v>82.364</v>
      </c>
      <c r="P1588" s="273">
        <f t="shared" si="119"/>
        <v>86.094</v>
      </c>
      <c r="Q1588" s="273">
        <f t="shared" si="120"/>
        <v>88.186</v>
      </c>
      <c r="R1588" s="273">
        <f t="shared" si="121"/>
        <v>90.778</v>
      </c>
    </row>
    <row r="1589" ht="14.25" hidden="1" customHeight="1">
      <c r="L1589" s="251"/>
      <c r="M1589" s="272">
        <v>3.55</v>
      </c>
      <c r="N1589" s="273">
        <f t="shared" si="117"/>
        <v>78.295</v>
      </c>
      <c r="O1589" s="273">
        <f t="shared" si="118"/>
        <v>82.38</v>
      </c>
      <c r="P1589" s="273">
        <f t="shared" si="119"/>
        <v>86.105</v>
      </c>
      <c r="Q1589" s="273">
        <f t="shared" si="120"/>
        <v>88.195</v>
      </c>
      <c r="R1589" s="273">
        <f t="shared" si="121"/>
        <v>90.785</v>
      </c>
    </row>
    <row r="1590" ht="14.25" hidden="1" customHeight="1">
      <c r="L1590" s="251"/>
      <c r="M1590" s="272">
        <v>3.56</v>
      </c>
      <c r="N1590" s="273">
        <f t="shared" si="117"/>
        <v>78.304</v>
      </c>
      <c r="O1590" s="273">
        <f t="shared" si="118"/>
        <v>82.396</v>
      </c>
      <c r="P1590" s="273">
        <f t="shared" si="119"/>
        <v>86.116</v>
      </c>
      <c r="Q1590" s="273">
        <f t="shared" si="120"/>
        <v>88.204</v>
      </c>
      <c r="R1590" s="273">
        <f t="shared" si="121"/>
        <v>90.792</v>
      </c>
    </row>
    <row r="1591" ht="14.25" hidden="1" customHeight="1">
      <c r="L1591" s="251"/>
      <c r="M1591" s="272">
        <v>3.57</v>
      </c>
      <c r="N1591" s="273">
        <f t="shared" si="117"/>
        <v>78.313</v>
      </c>
      <c r="O1591" s="273">
        <f t="shared" si="118"/>
        <v>82.412</v>
      </c>
      <c r="P1591" s="273">
        <f t="shared" si="119"/>
        <v>86.127</v>
      </c>
      <c r="Q1591" s="273">
        <f t="shared" si="120"/>
        <v>88.213</v>
      </c>
      <c r="R1591" s="273">
        <f t="shared" si="121"/>
        <v>90.799</v>
      </c>
    </row>
    <row r="1592" ht="14.25" hidden="1" customHeight="1">
      <c r="L1592" s="251"/>
      <c r="M1592" s="272">
        <v>3.58</v>
      </c>
      <c r="N1592" s="273">
        <f t="shared" si="117"/>
        <v>78.322</v>
      </c>
      <c r="O1592" s="273">
        <f t="shared" si="118"/>
        <v>82.428</v>
      </c>
      <c r="P1592" s="273">
        <f t="shared" si="119"/>
        <v>86.138</v>
      </c>
      <c r="Q1592" s="273">
        <f t="shared" si="120"/>
        <v>88.222</v>
      </c>
      <c r="R1592" s="273">
        <f t="shared" si="121"/>
        <v>90.806</v>
      </c>
    </row>
    <row r="1593" ht="14.25" hidden="1" customHeight="1">
      <c r="L1593" s="251"/>
      <c r="M1593" s="272">
        <v>3.59</v>
      </c>
      <c r="N1593" s="273">
        <f t="shared" si="117"/>
        <v>78.331</v>
      </c>
      <c r="O1593" s="273">
        <f t="shared" si="118"/>
        <v>82.444</v>
      </c>
      <c r="P1593" s="273">
        <f t="shared" si="119"/>
        <v>86.149</v>
      </c>
      <c r="Q1593" s="273">
        <f t="shared" si="120"/>
        <v>88.231</v>
      </c>
      <c r="R1593" s="273">
        <f t="shared" si="121"/>
        <v>90.813</v>
      </c>
    </row>
    <row r="1594" ht="14.25" hidden="1" customHeight="1">
      <c r="L1594" s="251"/>
      <c r="M1594" s="272">
        <v>3.6</v>
      </c>
      <c r="N1594" s="273">
        <f t="shared" si="117"/>
        <v>78.34</v>
      </c>
      <c r="O1594" s="273">
        <f t="shared" si="118"/>
        <v>82.46</v>
      </c>
      <c r="P1594" s="273">
        <f t="shared" si="119"/>
        <v>86.16</v>
      </c>
      <c r="Q1594" s="273">
        <f t="shared" si="120"/>
        <v>88.24</v>
      </c>
      <c r="R1594" s="273">
        <f t="shared" si="121"/>
        <v>90.82</v>
      </c>
    </row>
    <row r="1595" ht="14.25" hidden="1" customHeight="1">
      <c r="L1595" s="251"/>
      <c r="M1595" s="272">
        <v>3.61</v>
      </c>
      <c r="N1595" s="273">
        <f t="shared" si="117"/>
        <v>78.349</v>
      </c>
      <c r="O1595" s="273">
        <f t="shared" si="118"/>
        <v>82.476</v>
      </c>
      <c r="P1595" s="273">
        <f t="shared" si="119"/>
        <v>86.171</v>
      </c>
      <c r="Q1595" s="273">
        <f t="shared" si="120"/>
        <v>88.249</v>
      </c>
      <c r="R1595" s="273">
        <f t="shared" si="121"/>
        <v>90.827</v>
      </c>
    </row>
    <row r="1596" ht="14.25" hidden="1" customHeight="1">
      <c r="L1596" s="251"/>
      <c r="M1596" s="272">
        <v>3.62</v>
      </c>
      <c r="N1596" s="273">
        <f t="shared" si="117"/>
        <v>78.358</v>
      </c>
      <c r="O1596" s="273">
        <f t="shared" si="118"/>
        <v>82.492</v>
      </c>
      <c r="P1596" s="273">
        <f t="shared" si="119"/>
        <v>86.182</v>
      </c>
      <c r="Q1596" s="273">
        <f t="shared" si="120"/>
        <v>88.258</v>
      </c>
      <c r="R1596" s="273">
        <f t="shared" si="121"/>
        <v>90.834</v>
      </c>
    </row>
    <row r="1597" ht="14.25" hidden="1" customHeight="1">
      <c r="L1597" s="251"/>
      <c r="M1597" s="272">
        <v>3.63</v>
      </c>
      <c r="N1597" s="273">
        <f t="shared" si="117"/>
        <v>78.367</v>
      </c>
      <c r="O1597" s="273">
        <f t="shared" si="118"/>
        <v>82.508</v>
      </c>
      <c r="P1597" s="273">
        <f t="shared" si="119"/>
        <v>86.193</v>
      </c>
      <c r="Q1597" s="273">
        <f t="shared" si="120"/>
        <v>88.267</v>
      </c>
      <c r="R1597" s="273">
        <f t="shared" si="121"/>
        <v>90.841</v>
      </c>
    </row>
    <row r="1598" ht="14.25" hidden="1" customHeight="1">
      <c r="L1598" s="251"/>
      <c r="M1598" s="272">
        <v>3.64</v>
      </c>
      <c r="N1598" s="273">
        <f t="shared" si="117"/>
        <v>78.376</v>
      </c>
      <c r="O1598" s="273">
        <f t="shared" si="118"/>
        <v>82.524</v>
      </c>
      <c r="P1598" s="273">
        <f t="shared" si="119"/>
        <v>86.204</v>
      </c>
      <c r="Q1598" s="273">
        <f t="shared" si="120"/>
        <v>88.276</v>
      </c>
      <c r="R1598" s="273">
        <f t="shared" si="121"/>
        <v>90.848</v>
      </c>
    </row>
    <row r="1599" ht="14.25" hidden="1" customHeight="1">
      <c r="L1599" s="251"/>
      <c r="M1599" s="272">
        <v>3.65</v>
      </c>
      <c r="N1599" s="273">
        <f t="shared" si="117"/>
        <v>78.385</v>
      </c>
      <c r="O1599" s="273">
        <f t="shared" si="118"/>
        <v>82.54</v>
      </c>
      <c r="P1599" s="273">
        <f t="shared" si="119"/>
        <v>86.215</v>
      </c>
      <c r="Q1599" s="273">
        <f t="shared" si="120"/>
        <v>88.285</v>
      </c>
      <c r="R1599" s="273">
        <f t="shared" si="121"/>
        <v>90.855</v>
      </c>
    </row>
    <row r="1600" ht="14.25" hidden="1" customHeight="1">
      <c r="L1600" s="251"/>
      <c r="M1600" s="272">
        <v>3.66</v>
      </c>
      <c r="N1600" s="273">
        <f t="shared" si="117"/>
        <v>78.394</v>
      </c>
      <c r="O1600" s="273">
        <f t="shared" si="118"/>
        <v>82.556</v>
      </c>
      <c r="P1600" s="273">
        <f t="shared" si="119"/>
        <v>86.226</v>
      </c>
      <c r="Q1600" s="273">
        <f t="shared" si="120"/>
        <v>88.294</v>
      </c>
      <c r="R1600" s="273">
        <f t="shared" si="121"/>
        <v>90.862</v>
      </c>
    </row>
    <row r="1601" ht="14.25" hidden="1" customHeight="1">
      <c r="L1601" s="251"/>
      <c r="M1601" s="272">
        <v>3.67</v>
      </c>
      <c r="N1601" s="273">
        <f t="shared" si="117"/>
        <v>78.403</v>
      </c>
      <c r="O1601" s="273">
        <f t="shared" si="118"/>
        <v>82.572</v>
      </c>
      <c r="P1601" s="273">
        <f t="shared" si="119"/>
        <v>86.237</v>
      </c>
      <c r="Q1601" s="273">
        <f t="shared" si="120"/>
        <v>88.303</v>
      </c>
      <c r="R1601" s="273">
        <f t="shared" si="121"/>
        <v>90.869</v>
      </c>
    </row>
    <row r="1602" ht="14.25" hidden="1" customHeight="1">
      <c r="L1602" s="251"/>
      <c r="M1602" s="272">
        <v>3.68</v>
      </c>
      <c r="N1602" s="273">
        <f t="shared" si="117"/>
        <v>78.412</v>
      </c>
      <c r="O1602" s="273">
        <f t="shared" si="118"/>
        <v>82.588</v>
      </c>
      <c r="P1602" s="273">
        <f t="shared" si="119"/>
        <v>86.248</v>
      </c>
      <c r="Q1602" s="273">
        <f t="shared" si="120"/>
        <v>88.312</v>
      </c>
      <c r="R1602" s="273">
        <f t="shared" si="121"/>
        <v>90.876</v>
      </c>
    </row>
    <row r="1603" ht="14.25" hidden="1" customHeight="1">
      <c r="L1603" s="251"/>
      <c r="M1603" s="272">
        <v>3.69</v>
      </c>
      <c r="N1603" s="273">
        <f t="shared" si="117"/>
        <v>78.421</v>
      </c>
      <c r="O1603" s="273">
        <f t="shared" si="118"/>
        <v>82.604</v>
      </c>
      <c r="P1603" s="273">
        <f t="shared" si="119"/>
        <v>86.259</v>
      </c>
      <c r="Q1603" s="273">
        <f t="shared" si="120"/>
        <v>88.321</v>
      </c>
      <c r="R1603" s="273">
        <f t="shared" si="121"/>
        <v>90.883</v>
      </c>
    </row>
    <row r="1604" ht="14.25" hidden="1" customHeight="1">
      <c r="L1604" s="251"/>
      <c r="M1604" s="272">
        <v>3.7</v>
      </c>
      <c r="N1604" s="273">
        <f t="shared" si="117"/>
        <v>78.43</v>
      </c>
      <c r="O1604" s="273">
        <f t="shared" si="118"/>
        <v>82.62</v>
      </c>
      <c r="P1604" s="273">
        <f t="shared" si="119"/>
        <v>86.27</v>
      </c>
      <c r="Q1604" s="273">
        <f t="shared" si="120"/>
        <v>88.33</v>
      </c>
      <c r="R1604" s="273">
        <f t="shared" si="121"/>
        <v>90.89</v>
      </c>
    </row>
    <row r="1605" ht="14.25" hidden="1" customHeight="1">
      <c r="L1605" s="251"/>
      <c r="M1605" s="272">
        <v>3.71</v>
      </c>
      <c r="N1605" s="273">
        <f t="shared" si="117"/>
        <v>78.439</v>
      </c>
      <c r="O1605" s="273">
        <f t="shared" si="118"/>
        <v>82.636</v>
      </c>
      <c r="P1605" s="273">
        <f t="shared" si="119"/>
        <v>86.281</v>
      </c>
      <c r="Q1605" s="273">
        <f t="shared" si="120"/>
        <v>88.339</v>
      </c>
      <c r="R1605" s="273">
        <f t="shared" si="121"/>
        <v>90.897</v>
      </c>
    </row>
    <row r="1606" ht="14.25" hidden="1" customHeight="1">
      <c r="L1606" s="251"/>
      <c r="M1606" s="272">
        <v>3.72</v>
      </c>
      <c r="N1606" s="273">
        <f t="shared" si="117"/>
        <v>78.448</v>
      </c>
      <c r="O1606" s="273">
        <f t="shared" si="118"/>
        <v>82.652</v>
      </c>
      <c r="P1606" s="273">
        <f t="shared" si="119"/>
        <v>86.292</v>
      </c>
      <c r="Q1606" s="273">
        <f t="shared" si="120"/>
        <v>88.348</v>
      </c>
      <c r="R1606" s="273">
        <f t="shared" si="121"/>
        <v>90.904</v>
      </c>
    </row>
    <row r="1607" ht="14.25" hidden="1" customHeight="1">
      <c r="L1607" s="251"/>
      <c r="M1607" s="272">
        <v>3.73</v>
      </c>
      <c r="N1607" s="273">
        <f t="shared" si="117"/>
        <v>78.457</v>
      </c>
      <c r="O1607" s="273">
        <f t="shared" si="118"/>
        <v>82.668</v>
      </c>
      <c r="P1607" s="273">
        <f t="shared" si="119"/>
        <v>86.303</v>
      </c>
      <c r="Q1607" s="273">
        <f t="shared" si="120"/>
        <v>88.357</v>
      </c>
      <c r="R1607" s="273">
        <f t="shared" si="121"/>
        <v>90.911</v>
      </c>
    </row>
    <row r="1608" ht="14.25" hidden="1" customHeight="1">
      <c r="L1608" s="251"/>
      <c r="M1608" s="272">
        <v>3.74</v>
      </c>
      <c r="N1608" s="273">
        <f t="shared" si="117"/>
        <v>78.466</v>
      </c>
      <c r="O1608" s="273">
        <f t="shared" si="118"/>
        <v>82.684</v>
      </c>
      <c r="P1608" s="273">
        <f t="shared" si="119"/>
        <v>86.314</v>
      </c>
      <c r="Q1608" s="273">
        <f t="shared" si="120"/>
        <v>88.366</v>
      </c>
      <c r="R1608" s="273">
        <f t="shared" si="121"/>
        <v>90.918</v>
      </c>
    </row>
    <row r="1609" ht="14.25" hidden="1" customHeight="1">
      <c r="L1609" s="251"/>
      <c r="M1609" s="272">
        <v>3.75</v>
      </c>
      <c r="N1609" s="273">
        <f t="shared" si="117"/>
        <v>78.475</v>
      </c>
      <c r="O1609" s="273">
        <f t="shared" si="118"/>
        <v>82.7</v>
      </c>
      <c r="P1609" s="273">
        <f t="shared" si="119"/>
        <v>86.325</v>
      </c>
      <c r="Q1609" s="273">
        <f t="shared" si="120"/>
        <v>88.375</v>
      </c>
      <c r="R1609" s="273">
        <f t="shared" si="121"/>
        <v>90.925</v>
      </c>
    </row>
    <row r="1610" ht="14.25" hidden="1" customHeight="1">
      <c r="L1610" s="251"/>
      <c r="M1610" s="272">
        <v>3.76</v>
      </c>
      <c r="N1610" s="273">
        <f t="shared" si="117"/>
        <v>78.484</v>
      </c>
      <c r="O1610" s="273">
        <f t="shared" si="118"/>
        <v>82.716</v>
      </c>
      <c r="P1610" s="273">
        <f t="shared" si="119"/>
        <v>86.336</v>
      </c>
      <c r="Q1610" s="273">
        <f t="shared" si="120"/>
        <v>88.384</v>
      </c>
      <c r="R1610" s="273">
        <f t="shared" si="121"/>
        <v>90.932</v>
      </c>
    </row>
    <row r="1611" ht="14.25" hidden="1" customHeight="1">
      <c r="L1611" s="251"/>
      <c r="M1611" s="272">
        <v>3.77</v>
      </c>
      <c r="N1611" s="273">
        <f t="shared" si="117"/>
        <v>78.493</v>
      </c>
      <c r="O1611" s="273">
        <f t="shared" si="118"/>
        <v>82.732</v>
      </c>
      <c r="P1611" s="273">
        <f t="shared" si="119"/>
        <v>86.347</v>
      </c>
      <c r="Q1611" s="273">
        <f t="shared" si="120"/>
        <v>88.393</v>
      </c>
      <c r="R1611" s="273">
        <f t="shared" si="121"/>
        <v>90.939</v>
      </c>
    </row>
    <row r="1612" ht="14.25" hidden="1" customHeight="1">
      <c r="L1612" s="251"/>
      <c r="M1612" s="272">
        <v>3.78</v>
      </c>
      <c r="N1612" s="273">
        <f t="shared" si="117"/>
        <v>78.502</v>
      </c>
      <c r="O1612" s="273">
        <f t="shared" si="118"/>
        <v>82.748</v>
      </c>
      <c r="P1612" s="273">
        <f t="shared" si="119"/>
        <v>86.358</v>
      </c>
      <c r="Q1612" s="273">
        <f t="shared" si="120"/>
        <v>88.402</v>
      </c>
      <c r="R1612" s="273">
        <f t="shared" si="121"/>
        <v>90.946</v>
      </c>
    </row>
    <row r="1613" ht="14.25" hidden="1" customHeight="1">
      <c r="L1613" s="251"/>
      <c r="M1613" s="272">
        <v>3.79</v>
      </c>
      <c r="N1613" s="273">
        <f t="shared" si="117"/>
        <v>78.511</v>
      </c>
      <c r="O1613" s="273">
        <f t="shared" si="118"/>
        <v>82.764</v>
      </c>
      <c r="P1613" s="273">
        <f t="shared" si="119"/>
        <v>86.369</v>
      </c>
      <c r="Q1613" s="273">
        <f t="shared" si="120"/>
        <v>88.411</v>
      </c>
      <c r="R1613" s="273">
        <f t="shared" si="121"/>
        <v>90.953</v>
      </c>
    </row>
    <row r="1614" ht="14.25" hidden="1" customHeight="1">
      <c r="L1614" s="251"/>
      <c r="M1614" s="272">
        <v>3.8</v>
      </c>
      <c r="N1614" s="273">
        <f t="shared" si="117"/>
        <v>78.52</v>
      </c>
      <c r="O1614" s="273">
        <f t="shared" si="118"/>
        <v>82.78</v>
      </c>
      <c r="P1614" s="273">
        <f t="shared" si="119"/>
        <v>86.38</v>
      </c>
      <c r="Q1614" s="273">
        <f t="shared" si="120"/>
        <v>88.42</v>
      </c>
      <c r="R1614" s="273">
        <f t="shared" si="121"/>
        <v>90.96</v>
      </c>
    </row>
    <row r="1615" ht="14.25" hidden="1" customHeight="1">
      <c r="L1615" s="251"/>
      <c r="M1615" s="272">
        <v>3.81</v>
      </c>
      <c r="N1615" s="273">
        <f t="shared" si="117"/>
        <v>78.529</v>
      </c>
      <c r="O1615" s="273">
        <f t="shared" si="118"/>
        <v>82.796</v>
      </c>
      <c r="P1615" s="273">
        <f t="shared" si="119"/>
        <v>86.391</v>
      </c>
      <c r="Q1615" s="273">
        <f t="shared" si="120"/>
        <v>88.429</v>
      </c>
      <c r="R1615" s="273">
        <f t="shared" si="121"/>
        <v>90.967</v>
      </c>
    </row>
    <row r="1616" ht="14.25" hidden="1" customHeight="1">
      <c r="L1616" s="251"/>
      <c r="M1616" s="272">
        <v>3.82</v>
      </c>
      <c r="N1616" s="273">
        <f t="shared" si="117"/>
        <v>78.538</v>
      </c>
      <c r="O1616" s="273">
        <f t="shared" si="118"/>
        <v>82.812</v>
      </c>
      <c r="P1616" s="273">
        <f t="shared" si="119"/>
        <v>86.402</v>
      </c>
      <c r="Q1616" s="273">
        <f t="shared" si="120"/>
        <v>88.438</v>
      </c>
      <c r="R1616" s="273">
        <f t="shared" si="121"/>
        <v>90.974</v>
      </c>
    </row>
    <row r="1617" ht="14.25" hidden="1" customHeight="1">
      <c r="L1617" s="251"/>
      <c r="M1617" s="272">
        <v>3.83</v>
      </c>
      <c r="N1617" s="273">
        <f t="shared" si="117"/>
        <v>78.547</v>
      </c>
      <c r="O1617" s="273">
        <f t="shared" si="118"/>
        <v>82.828</v>
      </c>
      <c r="P1617" s="273">
        <f t="shared" si="119"/>
        <v>86.413</v>
      </c>
      <c r="Q1617" s="273">
        <f t="shared" si="120"/>
        <v>88.447</v>
      </c>
      <c r="R1617" s="273">
        <f t="shared" si="121"/>
        <v>90.981</v>
      </c>
    </row>
    <row r="1618" ht="14.25" hidden="1" customHeight="1">
      <c r="L1618" s="251"/>
      <c r="M1618" s="272">
        <v>3.84</v>
      </c>
      <c r="N1618" s="273">
        <f t="shared" si="117"/>
        <v>78.556</v>
      </c>
      <c r="O1618" s="273">
        <f t="shared" si="118"/>
        <v>82.844</v>
      </c>
      <c r="P1618" s="273">
        <f t="shared" si="119"/>
        <v>86.424</v>
      </c>
      <c r="Q1618" s="273">
        <f t="shared" si="120"/>
        <v>88.456</v>
      </c>
      <c r="R1618" s="273">
        <f t="shared" si="121"/>
        <v>90.988</v>
      </c>
    </row>
    <row r="1619" ht="14.25" hidden="1" customHeight="1">
      <c r="L1619" s="251"/>
      <c r="M1619" s="272">
        <v>3.85</v>
      </c>
      <c r="N1619" s="273">
        <f t="shared" si="117"/>
        <v>78.565</v>
      </c>
      <c r="O1619" s="273">
        <f t="shared" si="118"/>
        <v>82.86</v>
      </c>
      <c r="P1619" s="273">
        <f t="shared" si="119"/>
        <v>86.435</v>
      </c>
      <c r="Q1619" s="273">
        <f t="shared" si="120"/>
        <v>88.465</v>
      </c>
      <c r="R1619" s="273">
        <f t="shared" si="121"/>
        <v>90.995</v>
      </c>
    </row>
    <row r="1620" ht="14.25" hidden="1" customHeight="1">
      <c r="L1620" s="251"/>
      <c r="M1620" s="272">
        <v>3.86</v>
      </c>
      <c r="N1620" s="273">
        <f t="shared" si="117"/>
        <v>78.574</v>
      </c>
      <c r="O1620" s="273">
        <f t="shared" si="118"/>
        <v>82.876</v>
      </c>
      <c r="P1620" s="273">
        <f t="shared" si="119"/>
        <v>86.446</v>
      </c>
      <c r="Q1620" s="273">
        <f t="shared" si="120"/>
        <v>88.474</v>
      </c>
      <c r="R1620" s="273">
        <f t="shared" si="121"/>
        <v>91.002</v>
      </c>
    </row>
    <row r="1621" ht="14.25" hidden="1" customHeight="1">
      <c r="L1621" s="251"/>
      <c r="M1621" s="272">
        <v>3.87</v>
      </c>
      <c r="N1621" s="273">
        <f t="shared" si="117"/>
        <v>78.583</v>
      </c>
      <c r="O1621" s="273">
        <f t="shared" si="118"/>
        <v>82.892</v>
      </c>
      <c r="P1621" s="273">
        <f t="shared" si="119"/>
        <v>86.457</v>
      </c>
      <c r="Q1621" s="273">
        <f t="shared" si="120"/>
        <v>88.483</v>
      </c>
      <c r="R1621" s="273">
        <f t="shared" si="121"/>
        <v>91.009</v>
      </c>
    </row>
    <row r="1622" ht="14.25" hidden="1" customHeight="1">
      <c r="L1622" s="251"/>
      <c r="M1622" s="272">
        <v>3.88</v>
      </c>
      <c r="N1622" s="273">
        <f t="shared" si="117"/>
        <v>78.592</v>
      </c>
      <c r="O1622" s="273">
        <f t="shared" si="118"/>
        <v>82.908</v>
      </c>
      <c r="P1622" s="273">
        <f t="shared" si="119"/>
        <v>86.468</v>
      </c>
      <c r="Q1622" s="273">
        <f t="shared" si="120"/>
        <v>88.492</v>
      </c>
      <c r="R1622" s="273">
        <f t="shared" si="121"/>
        <v>91.016</v>
      </c>
    </row>
    <row r="1623" ht="14.25" hidden="1" customHeight="1">
      <c r="L1623" s="251"/>
      <c r="M1623" s="272">
        <v>3.89</v>
      </c>
      <c r="N1623" s="273">
        <f t="shared" si="117"/>
        <v>78.601</v>
      </c>
      <c r="O1623" s="273">
        <f t="shared" si="118"/>
        <v>82.924</v>
      </c>
      <c r="P1623" s="273">
        <f t="shared" si="119"/>
        <v>86.479</v>
      </c>
      <c r="Q1623" s="273">
        <f t="shared" si="120"/>
        <v>88.501</v>
      </c>
      <c r="R1623" s="273">
        <f t="shared" si="121"/>
        <v>91.023</v>
      </c>
    </row>
    <row r="1624" ht="14.25" hidden="1" customHeight="1">
      <c r="L1624" s="251"/>
      <c r="M1624" s="272">
        <v>3.9</v>
      </c>
      <c r="N1624" s="273">
        <f t="shared" si="117"/>
        <v>78.61</v>
      </c>
      <c r="O1624" s="273">
        <f t="shared" si="118"/>
        <v>82.94</v>
      </c>
      <c r="P1624" s="273">
        <f t="shared" si="119"/>
        <v>86.49</v>
      </c>
      <c r="Q1624" s="273">
        <f t="shared" si="120"/>
        <v>88.51</v>
      </c>
      <c r="R1624" s="273">
        <f t="shared" si="121"/>
        <v>91.03</v>
      </c>
    </row>
    <row r="1625" ht="14.25" hidden="1" customHeight="1">
      <c r="L1625" s="251"/>
      <c r="M1625" s="272">
        <v>3.91</v>
      </c>
      <c r="N1625" s="273">
        <f t="shared" si="117"/>
        <v>78.619</v>
      </c>
      <c r="O1625" s="273">
        <f t="shared" si="118"/>
        <v>82.956</v>
      </c>
      <c r="P1625" s="273">
        <f t="shared" si="119"/>
        <v>86.501</v>
      </c>
      <c r="Q1625" s="273">
        <f t="shared" si="120"/>
        <v>88.519</v>
      </c>
      <c r="R1625" s="273">
        <f t="shared" si="121"/>
        <v>91.037</v>
      </c>
    </row>
    <row r="1626" ht="14.25" hidden="1" customHeight="1">
      <c r="L1626" s="251"/>
      <c r="M1626" s="272">
        <v>3.92</v>
      </c>
      <c r="N1626" s="273">
        <f t="shared" si="117"/>
        <v>78.628</v>
      </c>
      <c r="O1626" s="273">
        <f t="shared" si="118"/>
        <v>82.972</v>
      </c>
      <c r="P1626" s="273">
        <f t="shared" si="119"/>
        <v>86.512</v>
      </c>
      <c r="Q1626" s="273">
        <f t="shared" si="120"/>
        <v>88.528</v>
      </c>
      <c r="R1626" s="273">
        <f t="shared" si="121"/>
        <v>91.044</v>
      </c>
    </row>
    <row r="1627" ht="14.25" hidden="1" customHeight="1">
      <c r="L1627" s="251"/>
      <c r="M1627" s="272">
        <v>3.93</v>
      </c>
      <c r="N1627" s="273">
        <f t="shared" si="117"/>
        <v>78.637</v>
      </c>
      <c r="O1627" s="273">
        <f t="shared" si="118"/>
        <v>82.988</v>
      </c>
      <c r="P1627" s="273">
        <f t="shared" si="119"/>
        <v>86.523</v>
      </c>
      <c r="Q1627" s="273">
        <f t="shared" si="120"/>
        <v>88.537</v>
      </c>
      <c r="R1627" s="273">
        <f t="shared" si="121"/>
        <v>91.051</v>
      </c>
    </row>
    <row r="1628" ht="14.25" hidden="1" customHeight="1">
      <c r="L1628" s="251"/>
      <c r="M1628" s="272">
        <v>3.94</v>
      </c>
      <c r="N1628" s="273">
        <f t="shared" si="117"/>
        <v>78.646</v>
      </c>
      <c r="O1628" s="273">
        <f t="shared" si="118"/>
        <v>83.004</v>
      </c>
      <c r="P1628" s="273">
        <f t="shared" si="119"/>
        <v>86.534</v>
      </c>
      <c r="Q1628" s="273">
        <f t="shared" si="120"/>
        <v>88.546</v>
      </c>
      <c r="R1628" s="273">
        <f t="shared" si="121"/>
        <v>91.058</v>
      </c>
    </row>
    <row r="1629" ht="14.25" hidden="1" customHeight="1">
      <c r="L1629" s="251"/>
      <c r="M1629" s="272">
        <v>3.95</v>
      </c>
      <c r="N1629" s="273">
        <f t="shared" si="117"/>
        <v>78.655</v>
      </c>
      <c r="O1629" s="273">
        <f t="shared" si="118"/>
        <v>83.02</v>
      </c>
      <c r="P1629" s="273">
        <f t="shared" si="119"/>
        <v>86.545</v>
      </c>
      <c r="Q1629" s="273">
        <f t="shared" si="120"/>
        <v>88.555</v>
      </c>
      <c r="R1629" s="273">
        <f t="shared" si="121"/>
        <v>91.065</v>
      </c>
    </row>
    <row r="1630" ht="14.25" hidden="1" customHeight="1">
      <c r="L1630" s="251"/>
      <c r="M1630" s="272">
        <v>3.96</v>
      </c>
      <c r="N1630" s="273">
        <f t="shared" si="117"/>
        <v>78.664</v>
      </c>
      <c r="O1630" s="273">
        <f t="shared" si="118"/>
        <v>83.036</v>
      </c>
      <c r="P1630" s="273">
        <f t="shared" si="119"/>
        <v>86.556</v>
      </c>
      <c r="Q1630" s="273">
        <f t="shared" si="120"/>
        <v>88.564</v>
      </c>
      <c r="R1630" s="273">
        <f t="shared" si="121"/>
        <v>91.072</v>
      </c>
    </row>
    <row r="1631" ht="14.25" hidden="1" customHeight="1">
      <c r="L1631" s="251"/>
      <c r="M1631" s="272">
        <v>3.97</v>
      </c>
      <c r="N1631" s="273">
        <f t="shared" si="117"/>
        <v>78.673</v>
      </c>
      <c r="O1631" s="273">
        <f t="shared" si="118"/>
        <v>83.052</v>
      </c>
      <c r="P1631" s="273">
        <f t="shared" si="119"/>
        <v>86.567</v>
      </c>
      <c r="Q1631" s="273">
        <f t="shared" si="120"/>
        <v>88.573</v>
      </c>
      <c r="R1631" s="273">
        <f t="shared" si="121"/>
        <v>91.079</v>
      </c>
    </row>
    <row r="1632" ht="14.25" hidden="1" customHeight="1">
      <c r="L1632" s="251"/>
      <c r="M1632" s="272">
        <v>3.98</v>
      </c>
      <c r="N1632" s="273">
        <f t="shared" si="117"/>
        <v>78.682</v>
      </c>
      <c r="O1632" s="273">
        <f t="shared" si="118"/>
        <v>83.068</v>
      </c>
      <c r="P1632" s="273">
        <f t="shared" si="119"/>
        <v>86.578</v>
      </c>
      <c r="Q1632" s="273">
        <f t="shared" si="120"/>
        <v>88.582</v>
      </c>
      <c r="R1632" s="273">
        <f t="shared" si="121"/>
        <v>91.086</v>
      </c>
    </row>
    <row r="1633" ht="14.25" hidden="1" customHeight="1">
      <c r="L1633" s="251"/>
      <c r="M1633" s="272">
        <v>3.99</v>
      </c>
      <c r="N1633" s="273">
        <f t="shared" si="117"/>
        <v>78.691</v>
      </c>
      <c r="O1633" s="273">
        <f t="shared" si="118"/>
        <v>83.084</v>
      </c>
      <c r="P1633" s="273">
        <f t="shared" si="119"/>
        <v>86.589</v>
      </c>
      <c r="Q1633" s="273">
        <f t="shared" si="120"/>
        <v>88.591</v>
      </c>
      <c r="R1633" s="273">
        <f t="shared" si="121"/>
        <v>91.093</v>
      </c>
    </row>
    <row r="1634" ht="14.25" hidden="1" customHeight="1">
      <c r="L1634" s="251"/>
      <c r="M1634" s="272">
        <v>4.0</v>
      </c>
      <c r="N1634" s="273">
        <v>79.7</v>
      </c>
      <c r="O1634" s="273">
        <v>83.1</v>
      </c>
      <c r="P1634" s="273">
        <v>86.6</v>
      </c>
      <c r="Q1634" s="273">
        <v>88.6</v>
      </c>
      <c r="R1634" s="273">
        <v>91.1</v>
      </c>
    </row>
    <row r="1635" ht="14.25" hidden="1" customHeight="1">
      <c r="L1635" s="251"/>
      <c r="M1635" s="272">
        <v>4.01</v>
      </c>
      <c r="N1635" s="273">
        <f t="shared" ref="N1635:N1783" si="122">N1634+0.0126666666666667</f>
        <v>79.71266667</v>
      </c>
      <c r="O1635" s="273">
        <f t="shared" ref="O1635:O1783" si="123">O1634+0.0106666666666667</f>
        <v>83.11066667</v>
      </c>
      <c r="P1635" s="273">
        <f t="shared" ref="P1635:P1783" si="124">P1634+0.0073333333333333</f>
        <v>86.60733333</v>
      </c>
      <c r="Q1635" s="273">
        <f t="shared" ref="Q1635:Q1783" si="125">Q1634+0.0066666666666667</f>
        <v>88.60666667</v>
      </c>
      <c r="R1635" s="273">
        <f t="shared" ref="R1635:R1783" si="126">R1634+0.0053333333333333</f>
        <v>91.10533333</v>
      </c>
    </row>
    <row r="1636" ht="14.25" hidden="1" customHeight="1">
      <c r="L1636" s="251"/>
      <c r="M1636" s="272">
        <v>4.02</v>
      </c>
      <c r="N1636" s="273">
        <f t="shared" si="122"/>
        <v>79.72533333</v>
      </c>
      <c r="O1636" s="273">
        <f t="shared" si="123"/>
        <v>83.12133333</v>
      </c>
      <c r="P1636" s="273">
        <f t="shared" si="124"/>
        <v>86.61466667</v>
      </c>
      <c r="Q1636" s="273">
        <f t="shared" si="125"/>
        <v>88.61333333</v>
      </c>
      <c r="R1636" s="273">
        <f t="shared" si="126"/>
        <v>91.11066667</v>
      </c>
    </row>
    <row r="1637" ht="14.25" hidden="1" customHeight="1">
      <c r="L1637" s="251"/>
      <c r="M1637" s="272">
        <v>4.03</v>
      </c>
      <c r="N1637" s="273">
        <f t="shared" si="122"/>
        <v>79.738</v>
      </c>
      <c r="O1637" s="273">
        <f t="shared" si="123"/>
        <v>83.132</v>
      </c>
      <c r="P1637" s="273">
        <f t="shared" si="124"/>
        <v>86.622</v>
      </c>
      <c r="Q1637" s="273">
        <f t="shared" si="125"/>
        <v>88.62</v>
      </c>
      <c r="R1637" s="273">
        <f t="shared" si="126"/>
        <v>91.116</v>
      </c>
    </row>
    <row r="1638" ht="14.25" hidden="1" customHeight="1">
      <c r="L1638" s="251"/>
      <c r="M1638" s="272">
        <v>4.04</v>
      </c>
      <c r="N1638" s="273">
        <f t="shared" si="122"/>
        <v>79.75066667</v>
      </c>
      <c r="O1638" s="273">
        <f t="shared" si="123"/>
        <v>83.14266667</v>
      </c>
      <c r="P1638" s="273">
        <f t="shared" si="124"/>
        <v>86.62933333</v>
      </c>
      <c r="Q1638" s="273">
        <f t="shared" si="125"/>
        <v>88.62666667</v>
      </c>
      <c r="R1638" s="273">
        <f t="shared" si="126"/>
        <v>91.12133333</v>
      </c>
    </row>
    <row r="1639" ht="14.25" hidden="1" customHeight="1">
      <c r="L1639" s="251"/>
      <c r="M1639" s="272">
        <v>4.05</v>
      </c>
      <c r="N1639" s="273">
        <f t="shared" si="122"/>
        <v>79.76333333</v>
      </c>
      <c r="O1639" s="273">
        <f t="shared" si="123"/>
        <v>83.15333333</v>
      </c>
      <c r="P1639" s="273">
        <f t="shared" si="124"/>
        <v>86.63666667</v>
      </c>
      <c r="Q1639" s="273">
        <f t="shared" si="125"/>
        <v>88.63333333</v>
      </c>
      <c r="R1639" s="273">
        <f t="shared" si="126"/>
        <v>91.12666667</v>
      </c>
    </row>
    <row r="1640" ht="14.25" hidden="1" customHeight="1">
      <c r="L1640" s="251"/>
      <c r="M1640" s="272">
        <v>4.06</v>
      </c>
      <c r="N1640" s="273">
        <f t="shared" si="122"/>
        <v>79.776</v>
      </c>
      <c r="O1640" s="273">
        <f t="shared" si="123"/>
        <v>83.164</v>
      </c>
      <c r="P1640" s="273">
        <f t="shared" si="124"/>
        <v>86.644</v>
      </c>
      <c r="Q1640" s="273">
        <f t="shared" si="125"/>
        <v>88.64</v>
      </c>
      <c r="R1640" s="273">
        <f t="shared" si="126"/>
        <v>91.132</v>
      </c>
    </row>
    <row r="1641" ht="14.25" hidden="1" customHeight="1">
      <c r="L1641" s="251"/>
      <c r="M1641" s="272">
        <v>4.07</v>
      </c>
      <c r="N1641" s="273">
        <f t="shared" si="122"/>
        <v>79.78866667</v>
      </c>
      <c r="O1641" s="273">
        <f t="shared" si="123"/>
        <v>83.17466667</v>
      </c>
      <c r="P1641" s="273">
        <f t="shared" si="124"/>
        <v>86.65133333</v>
      </c>
      <c r="Q1641" s="273">
        <f t="shared" si="125"/>
        <v>88.64666667</v>
      </c>
      <c r="R1641" s="273">
        <f t="shared" si="126"/>
        <v>91.13733333</v>
      </c>
    </row>
    <row r="1642" ht="14.25" hidden="1" customHeight="1">
      <c r="L1642" s="251"/>
      <c r="M1642" s="272">
        <v>4.08</v>
      </c>
      <c r="N1642" s="273">
        <f t="shared" si="122"/>
        <v>79.80133333</v>
      </c>
      <c r="O1642" s="273">
        <f t="shared" si="123"/>
        <v>83.18533333</v>
      </c>
      <c r="P1642" s="273">
        <f t="shared" si="124"/>
        <v>86.65866667</v>
      </c>
      <c r="Q1642" s="273">
        <f t="shared" si="125"/>
        <v>88.65333333</v>
      </c>
      <c r="R1642" s="273">
        <f t="shared" si="126"/>
        <v>91.14266667</v>
      </c>
    </row>
    <row r="1643" ht="14.25" hidden="1" customHeight="1">
      <c r="L1643" s="251"/>
      <c r="M1643" s="272">
        <v>4.09</v>
      </c>
      <c r="N1643" s="273">
        <f t="shared" si="122"/>
        <v>79.814</v>
      </c>
      <c r="O1643" s="273">
        <f t="shared" si="123"/>
        <v>83.196</v>
      </c>
      <c r="P1643" s="273">
        <f t="shared" si="124"/>
        <v>86.666</v>
      </c>
      <c r="Q1643" s="273">
        <f t="shared" si="125"/>
        <v>88.66</v>
      </c>
      <c r="R1643" s="273">
        <f t="shared" si="126"/>
        <v>91.148</v>
      </c>
    </row>
    <row r="1644" ht="14.25" hidden="1" customHeight="1">
      <c r="L1644" s="251"/>
      <c r="M1644" s="272">
        <v>4.1</v>
      </c>
      <c r="N1644" s="273">
        <f t="shared" si="122"/>
        <v>79.82666667</v>
      </c>
      <c r="O1644" s="273">
        <f t="shared" si="123"/>
        <v>83.20666667</v>
      </c>
      <c r="P1644" s="273">
        <f t="shared" si="124"/>
        <v>86.67333333</v>
      </c>
      <c r="Q1644" s="273">
        <f t="shared" si="125"/>
        <v>88.66666667</v>
      </c>
      <c r="R1644" s="273">
        <f t="shared" si="126"/>
        <v>91.15333333</v>
      </c>
    </row>
    <row r="1645" ht="14.25" hidden="1" customHeight="1">
      <c r="L1645" s="251"/>
      <c r="M1645" s="272">
        <v>4.11</v>
      </c>
      <c r="N1645" s="273">
        <f t="shared" si="122"/>
        <v>79.83933333</v>
      </c>
      <c r="O1645" s="273">
        <f t="shared" si="123"/>
        <v>83.21733333</v>
      </c>
      <c r="P1645" s="273">
        <f t="shared" si="124"/>
        <v>86.68066667</v>
      </c>
      <c r="Q1645" s="273">
        <f t="shared" si="125"/>
        <v>88.67333333</v>
      </c>
      <c r="R1645" s="273">
        <f t="shared" si="126"/>
        <v>91.15866667</v>
      </c>
    </row>
    <row r="1646" ht="14.25" hidden="1" customHeight="1">
      <c r="L1646" s="251"/>
      <c r="M1646" s="272">
        <v>4.12</v>
      </c>
      <c r="N1646" s="273">
        <f t="shared" si="122"/>
        <v>79.852</v>
      </c>
      <c r="O1646" s="273">
        <f t="shared" si="123"/>
        <v>83.228</v>
      </c>
      <c r="P1646" s="273">
        <f t="shared" si="124"/>
        <v>86.688</v>
      </c>
      <c r="Q1646" s="273">
        <f t="shared" si="125"/>
        <v>88.68</v>
      </c>
      <c r="R1646" s="273">
        <f t="shared" si="126"/>
        <v>91.164</v>
      </c>
    </row>
    <row r="1647" ht="14.25" hidden="1" customHeight="1">
      <c r="L1647" s="251"/>
      <c r="M1647" s="272">
        <v>4.13</v>
      </c>
      <c r="N1647" s="273">
        <f t="shared" si="122"/>
        <v>79.86466667</v>
      </c>
      <c r="O1647" s="273">
        <f t="shared" si="123"/>
        <v>83.23866667</v>
      </c>
      <c r="P1647" s="273">
        <f t="shared" si="124"/>
        <v>86.69533333</v>
      </c>
      <c r="Q1647" s="273">
        <f t="shared" si="125"/>
        <v>88.68666667</v>
      </c>
      <c r="R1647" s="273">
        <f t="shared" si="126"/>
        <v>91.16933333</v>
      </c>
    </row>
    <row r="1648" ht="14.25" hidden="1" customHeight="1">
      <c r="L1648" s="251"/>
      <c r="M1648" s="272">
        <v>4.14</v>
      </c>
      <c r="N1648" s="273">
        <f t="shared" si="122"/>
        <v>79.87733333</v>
      </c>
      <c r="O1648" s="273">
        <f t="shared" si="123"/>
        <v>83.24933333</v>
      </c>
      <c r="P1648" s="273">
        <f t="shared" si="124"/>
        <v>86.70266667</v>
      </c>
      <c r="Q1648" s="273">
        <f t="shared" si="125"/>
        <v>88.69333333</v>
      </c>
      <c r="R1648" s="273">
        <f t="shared" si="126"/>
        <v>91.17466667</v>
      </c>
    </row>
    <row r="1649" ht="14.25" hidden="1" customHeight="1">
      <c r="L1649" s="251"/>
      <c r="M1649" s="272">
        <v>4.15</v>
      </c>
      <c r="N1649" s="273">
        <f t="shared" si="122"/>
        <v>79.89</v>
      </c>
      <c r="O1649" s="273">
        <f t="shared" si="123"/>
        <v>83.26</v>
      </c>
      <c r="P1649" s="273">
        <f t="shared" si="124"/>
        <v>86.71</v>
      </c>
      <c r="Q1649" s="273">
        <f t="shared" si="125"/>
        <v>88.7</v>
      </c>
      <c r="R1649" s="273">
        <f t="shared" si="126"/>
        <v>91.18</v>
      </c>
    </row>
    <row r="1650" ht="14.25" hidden="1" customHeight="1">
      <c r="L1650" s="251"/>
      <c r="M1650" s="272">
        <v>4.16</v>
      </c>
      <c r="N1650" s="273">
        <f t="shared" si="122"/>
        <v>79.90266667</v>
      </c>
      <c r="O1650" s="273">
        <f t="shared" si="123"/>
        <v>83.27066667</v>
      </c>
      <c r="P1650" s="273">
        <f t="shared" si="124"/>
        <v>86.71733333</v>
      </c>
      <c r="Q1650" s="273">
        <f t="shared" si="125"/>
        <v>88.70666667</v>
      </c>
      <c r="R1650" s="273">
        <f t="shared" si="126"/>
        <v>91.18533333</v>
      </c>
    </row>
    <row r="1651" ht="14.25" hidden="1" customHeight="1">
      <c r="L1651" s="251"/>
      <c r="M1651" s="272">
        <v>4.17</v>
      </c>
      <c r="N1651" s="273">
        <f t="shared" si="122"/>
        <v>79.91533333</v>
      </c>
      <c r="O1651" s="273">
        <f t="shared" si="123"/>
        <v>83.28133333</v>
      </c>
      <c r="P1651" s="273">
        <f t="shared" si="124"/>
        <v>86.72466667</v>
      </c>
      <c r="Q1651" s="273">
        <f t="shared" si="125"/>
        <v>88.71333333</v>
      </c>
      <c r="R1651" s="273">
        <f t="shared" si="126"/>
        <v>91.19066667</v>
      </c>
    </row>
    <row r="1652" ht="14.25" hidden="1" customHeight="1">
      <c r="L1652" s="251"/>
      <c r="M1652" s="272">
        <v>4.18</v>
      </c>
      <c r="N1652" s="273">
        <f t="shared" si="122"/>
        <v>79.928</v>
      </c>
      <c r="O1652" s="273">
        <f t="shared" si="123"/>
        <v>83.292</v>
      </c>
      <c r="P1652" s="273">
        <f t="shared" si="124"/>
        <v>86.732</v>
      </c>
      <c r="Q1652" s="273">
        <f t="shared" si="125"/>
        <v>88.72</v>
      </c>
      <c r="R1652" s="273">
        <f t="shared" si="126"/>
        <v>91.196</v>
      </c>
    </row>
    <row r="1653" ht="14.25" hidden="1" customHeight="1">
      <c r="L1653" s="251"/>
      <c r="M1653" s="272">
        <v>4.19</v>
      </c>
      <c r="N1653" s="273">
        <f t="shared" si="122"/>
        <v>79.94066667</v>
      </c>
      <c r="O1653" s="273">
        <f t="shared" si="123"/>
        <v>83.30266667</v>
      </c>
      <c r="P1653" s="273">
        <f t="shared" si="124"/>
        <v>86.73933333</v>
      </c>
      <c r="Q1653" s="273">
        <f t="shared" si="125"/>
        <v>88.72666667</v>
      </c>
      <c r="R1653" s="273">
        <f t="shared" si="126"/>
        <v>91.20133333</v>
      </c>
    </row>
    <row r="1654" ht="14.25" hidden="1" customHeight="1">
      <c r="L1654" s="251"/>
      <c r="M1654" s="272">
        <v>4.2</v>
      </c>
      <c r="N1654" s="273">
        <f t="shared" si="122"/>
        <v>79.95333333</v>
      </c>
      <c r="O1654" s="273">
        <f t="shared" si="123"/>
        <v>83.31333333</v>
      </c>
      <c r="P1654" s="273">
        <f t="shared" si="124"/>
        <v>86.74666667</v>
      </c>
      <c r="Q1654" s="273">
        <f t="shared" si="125"/>
        <v>88.73333333</v>
      </c>
      <c r="R1654" s="273">
        <f t="shared" si="126"/>
        <v>91.20666667</v>
      </c>
    </row>
    <row r="1655" ht="14.25" hidden="1" customHeight="1">
      <c r="L1655" s="251"/>
      <c r="M1655" s="272">
        <v>4.21</v>
      </c>
      <c r="N1655" s="273">
        <f t="shared" si="122"/>
        <v>79.966</v>
      </c>
      <c r="O1655" s="273">
        <f t="shared" si="123"/>
        <v>83.324</v>
      </c>
      <c r="P1655" s="273">
        <f t="shared" si="124"/>
        <v>86.754</v>
      </c>
      <c r="Q1655" s="273">
        <f t="shared" si="125"/>
        <v>88.74</v>
      </c>
      <c r="R1655" s="273">
        <f t="shared" si="126"/>
        <v>91.212</v>
      </c>
    </row>
    <row r="1656" ht="14.25" hidden="1" customHeight="1">
      <c r="L1656" s="251"/>
      <c r="M1656" s="272">
        <v>4.22</v>
      </c>
      <c r="N1656" s="273">
        <f t="shared" si="122"/>
        <v>79.97866667</v>
      </c>
      <c r="O1656" s="273">
        <f t="shared" si="123"/>
        <v>83.33466667</v>
      </c>
      <c r="P1656" s="273">
        <f t="shared" si="124"/>
        <v>86.76133333</v>
      </c>
      <c r="Q1656" s="273">
        <f t="shared" si="125"/>
        <v>88.74666667</v>
      </c>
      <c r="R1656" s="273">
        <f t="shared" si="126"/>
        <v>91.21733333</v>
      </c>
    </row>
    <row r="1657" ht="14.25" hidden="1" customHeight="1">
      <c r="L1657" s="251"/>
      <c r="M1657" s="272">
        <v>4.23</v>
      </c>
      <c r="N1657" s="273">
        <f t="shared" si="122"/>
        <v>79.99133333</v>
      </c>
      <c r="O1657" s="273">
        <f t="shared" si="123"/>
        <v>83.34533333</v>
      </c>
      <c r="P1657" s="273">
        <f t="shared" si="124"/>
        <v>86.76866667</v>
      </c>
      <c r="Q1657" s="273">
        <f t="shared" si="125"/>
        <v>88.75333333</v>
      </c>
      <c r="R1657" s="273">
        <f t="shared" si="126"/>
        <v>91.22266667</v>
      </c>
    </row>
    <row r="1658" ht="14.25" hidden="1" customHeight="1">
      <c r="L1658" s="251"/>
      <c r="M1658" s="272">
        <v>4.24</v>
      </c>
      <c r="N1658" s="273">
        <f t="shared" si="122"/>
        <v>80.004</v>
      </c>
      <c r="O1658" s="273">
        <f t="shared" si="123"/>
        <v>83.356</v>
      </c>
      <c r="P1658" s="273">
        <f t="shared" si="124"/>
        <v>86.776</v>
      </c>
      <c r="Q1658" s="273">
        <f t="shared" si="125"/>
        <v>88.76</v>
      </c>
      <c r="R1658" s="273">
        <f t="shared" si="126"/>
        <v>91.228</v>
      </c>
    </row>
    <row r="1659" ht="14.25" hidden="1" customHeight="1">
      <c r="L1659" s="251"/>
      <c r="M1659" s="272">
        <v>4.25</v>
      </c>
      <c r="N1659" s="273">
        <f t="shared" si="122"/>
        <v>80.01666667</v>
      </c>
      <c r="O1659" s="273">
        <f t="shared" si="123"/>
        <v>83.36666667</v>
      </c>
      <c r="P1659" s="273">
        <f t="shared" si="124"/>
        <v>86.78333333</v>
      </c>
      <c r="Q1659" s="273">
        <f t="shared" si="125"/>
        <v>88.76666667</v>
      </c>
      <c r="R1659" s="273">
        <f t="shared" si="126"/>
        <v>91.23333333</v>
      </c>
    </row>
    <row r="1660" ht="14.25" hidden="1" customHeight="1">
      <c r="L1660" s="251"/>
      <c r="M1660" s="272">
        <v>4.26</v>
      </c>
      <c r="N1660" s="273">
        <f t="shared" si="122"/>
        <v>80.02933333</v>
      </c>
      <c r="O1660" s="273">
        <f t="shared" si="123"/>
        <v>83.37733333</v>
      </c>
      <c r="P1660" s="273">
        <f t="shared" si="124"/>
        <v>86.79066667</v>
      </c>
      <c r="Q1660" s="273">
        <f t="shared" si="125"/>
        <v>88.77333333</v>
      </c>
      <c r="R1660" s="273">
        <f t="shared" si="126"/>
        <v>91.23866667</v>
      </c>
    </row>
    <row r="1661" ht="14.25" hidden="1" customHeight="1">
      <c r="L1661" s="251"/>
      <c r="M1661" s="272">
        <v>4.27</v>
      </c>
      <c r="N1661" s="273">
        <f t="shared" si="122"/>
        <v>80.042</v>
      </c>
      <c r="O1661" s="273">
        <f t="shared" si="123"/>
        <v>83.388</v>
      </c>
      <c r="P1661" s="273">
        <f t="shared" si="124"/>
        <v>86.798</v>
      </c>
      <c r="Q1661" s="273">
        <f t="shared" si="125"/>
        <v>88.78</v>
      </c>
      <c r="R1661" s="273">
        <f t="shared" si="126"/>
        <v>91.244</v>
      </c>
    </row>
    <row r="1662" ht="14.25" hidden="1" customHeight="1">
      <c r="L1662" s="251"/>
      <c r="M1662" s="272">
        <v>4.28</v>
      </c>
      <c r="N1662" s="273">
        <f t="shared" si="122"/>
        <v>80.05466667</v>
      </c>
      <c r="O1662" s="273">
        <f t="shared" si="123"/>
        <v>83.39866667</v>
      </c>
      <c r="P1662" s="273">
        <f t="shared" si="124"/>
        <v>86.80533333</v>
      </c>
      <c r="Q1662" s="273">
        <f t="shared" si="125"/>
        <v>88.78666667</v>
      </c>
      <c r="R1662" s="273">
        <f t="shared" si="126"/>
        <v>91.24933333</v>
      </c>
    </row>
    <row r="1663" ht="14.25" hidden="1" customHeight="1">
      <c r="L1663" s="251"/>
      <c r="M1663" s="272">
        <v>4.29</v>
      </c>
      <c r="N1663" s="273">
        <f t="shared" si="122"/>
        <v>80.06733333</v>
      </c>
      <c r="O1663" s="273">
        <f t="shared" si="123"/>
        <v>83.40933333</v>
      </c>
      <c r="P1663" s="273">
        <f t="shared" si="124"/>
        <v>86.81266667</v>
      </c>
      <c r="Q1663" s="273">
        <f t="shared" si="125"/>
        <v>88.79333333</v>
      </c>
      <c r="R1663" s="273">
        <f t="shared" si="126"/>
        <v>91.25466667</v>
      </c>
    </row>
    <row r="1664" ht="14.25" hidden="1" customHeight="1">
      <c r="L1664" s="251"/>
      <c r="M1664" s="272">
        <v>4.3</v>
      </c>
      <c r="N1664" s="273">
        <f t="shared" si="122"/>
        <v>80.08</v>
      </c>
      <c r="O1664" s="273">
        <f t="shared" si="123"/>
        <v>83.42</v>
      </c>
      <c r="P1664" s="273">
        <f t="shared" si="124"/>
        <v>86.82</v>
      </c>
      <c r="Q1664" s="273">
        <f t="shared" si="125"/>
        <v>88.8</v>
      </c>
      <c r="R1664" s="273">
        <f t="shared" si="126"/>
        <v>91.26</v>
      </c>
    </row>
    <row r="1665" ht="14.25" hidden="1" customHeight="1">
      <c r="L1665" s="251"/>
      <c r="M1665" s="272">
        <v>4.31</v>
      </c>
      <c r="N1665" s="273">
        <f t="shared" si="122"/>
        <v>80.09266667</v>
      </c>
      <c r="O1665" s="273">
        <f t="shared" si="123"/>
        <v>83.43066667</v>
      </c>
      <c r="P1665" s="273">
        <f t="shared" si="124"/>
        <v>86.82733333</v>
      </c>
      <c r="Q1665" s="273">
        <f t="shared" si="125"/>
        <v>88.80666667</v>
      </c>
      <c r="R1665" s="273">
        <f t="shared" si="126"/>
        <v>91.26533333</v>
      </c>
    </row>
    <row r="1666" ht="14.25" hidden="1" customHeight="1">
      <c r="L1666" s="251"/>
      <c r="M1666" s="272">
        <v>4.32</v>
      </c>
      <c r="N1666" s="273">
        <f t="shared" si="122"/>
        <v>80.10533333</v>
      </c>
      <c r="O1666" s="273">
        <f t="shared" si="123"/>
        <v>83.44133333</v>
      </c>
      <c r="P1666" s="273">
        <f t="shared" si="124"/>
        <v>86.83466667</v>
      </c>
      <c r="Q1666" s="273">
        <f t="shared" si="125"/>
        <v>88.81333333</v>
      </c>
      <c r="R1666" s="273">
        <f t="shared" si="126"/>
        <v>91.27066667</v>
      </c>
    </row>
    <row r="1667" ht="14.25" hidden="1" customHeight="1">
      <c r="L1667" s="251"/>
      <c r="M1667" s="272">
        <v>4.33</v>
      </c>
      <c r="N1667" s="273">
        <f t="shared" si="122"/>
        <v>80.118</v>
      </c>
      <c r="O1667" s="273">
        <f t="shared" si="123"/>
        <v>83.452</v>
      </c>
      <c r="P1667" s="273">
        <f t="shared" si="124"/>
        <v>86.842</v>
      </c>
      <c r="Q1667" s="273">
        <f t="shared" si="125"/>
        <v>88.82</v>
      </c>
      <c r="R1667" s="273">
        <f t="shared" si="126"/>
        <v>91.276</v>
      </c>
    </row>
    <row r="1668" ht="14.25" hidden="1" customHeight="1">
      <c r="L1668" s="251"/>
      <c r="M1668" s="272">
        <v>4.34</v>
      </c>
      <c r="N1668" s="273">
        <f t="shared" si="122"/>
        <v>80.13066667</v>
      </c>
      <c r="O1668" s="273">
        <f t="shared" si="123"/>
        <v>83.46266667</v>
      </c>
      <c r="P1668" s="273">
        <f t="shared" si="124"/>
        <v>86.84933333</v>
      </c>
      <c r="Q1668" s="273">
        <f t="shared" si="125"/>
        <v>88.82666667</v>
      </c>
      <c r="R1668" s="273">
        <f t="shared" si="126"/>
        <v>91.28133333</v>
      </c>
    </row>
    <row r="1669" ht="14.25" hidden="1" customHeight="1">
      <c r="L1669" s="251"/>
      <c r="M1669" s="272">
        <v>4.35</v>
      </c>
      <c r="N1669" s="273">
        <f t="shared" si="122"/>
        <v>80.14333333</v>
      </c>
      <c r="O1669" s="273">
        <f t="shared" si="123"/>
        <v>83.47333333</v>
      </c>
      <c r="P1669" s="273">
        <f t="shared" si="124"/>
        <v>86.85666667</v>
      </c>
      <c r="Q1669" s="273">
        <f t="shared" si="125"/>
        <v>88.83333333</v>
      </c>
      <c r="R1669" s="273">
        <f t="shared" si="126"/>
        <v>91.28666667</v>
      </c>
    </row>
    <row r="1670" ht="14.25" hidden="1" customHeight="1">
      <c r="L1670" s="251"/>
      <c r="M1670" s="272">
        <v>4.36</v>
      </c>
      <c r="N1670" s="273">
        <f t="shared" si="122"/>
        <v>80.156</v>
      </c>
      <c r="O1670" s="273">
        <f t="shared" si="123"/>
        <v>83.484</v>
      </c>
      <c r="P1670" s="273">
        <f t="shared" si="124"/>
        <v>86.864</v>
      </c>
      <c r="Q1670" s="273">
        <f t="shared" si="125"/>
        <v>88.84</v>
      </c>
      <c r="R1670" s="273">
        <f t="shared" si="126"/>
        <v>91.292</v>
      </c>
    </row>
    <row r="1671" ht="14.25" hidden="1" customHeight="1">
      <c r="L1671" s="251"/>
      <c r="M1671" s="272">
        <v>4.37</v>
      </c>
      <c r="N1671" s="273">
        <f t="shared" si="122"/>
        <v>80.16866667</v>
      </c>
      <c r="O1671" s="273">
        <f t="shared" si="123"/>
        <v>83.49466667</v>
      </c>
      <c r="P1671" s="273">
        <f t="shared" si="124"/>
        <v>86.87133333</v>
      </c>
      <c r="Q1671" s="273">
        <f t="shared" si="125"/>
        <v>88.84666667</v>
      </c>
      <c r="R1671" s="273">
        <f t="shared" si="126"/>
        <v>91.29733333</v>
      </c>
    </row>
    <row r="1672" ht="14.25" hidden="1" customHeight="1">
      <c r="L1672" s="251"/>
      <c r="M1672" s="272">
        <v>4.38</v>
      </c>
      <c r="N1672" s="273">
        <f t="shared" si="122"/>
        <v>80.18133333</v>
      </c>
      <c r="O1672" s="273">
        <f t="shared" si="123"/>
        <v>83.50533333</v>
      </c>
      <c r="P1672" s="273">
        <f t="shared" si="124"/>
        <v>86.87866667</v>
      </c>
      <c r="Q1672" s="273">
        <f t="shared" si="125"/>
        <v>88.85333333</v>
      </c>
      <c r="R1672" s="273">
        <f t="shared" si="126"/>
        <v>91.30266667</v>
      </c>
    </row>
    <row r="1673" ht="14.25" hidden="1" customHeight="1">
      <c r="L1673" s="251"/>
      <c r="M1673" s="272">
        <v>4.39</v>
      </c>
      <c r="N1673" s="273">
        <f t="shared" si="122"/>
        <v>80.194</v>
      </c>
      <c r="O1673" s="273">
        <f t="shared" si="123"/>
        <v>83.516</v>
      </c>
      <c r="P1673" s="273">
        <f t="shared" si="124"/>
        <v>86.886</v>
      </c>
      <c r="Q1673" s="273">
        <f t="shared" si="125"/>
        <v>88.86</v>
      </c>
      <c r="R1673" s="273">
        <f t="shared" si="126"/>
        <v>91.308</v>
      </c>
    </row>
    <row r="1674" ht="14.25" hidden="1" customHeight="1">
      <c r="L1674" s="251"/>
      <c r="M1674" s="272">
        <v>4.4</v>
      </c>
      <c r="N1674" s="273">
        <f t="shared" si="122"/>
        <v>80.20666667</v>
      </c>
      <c r="O1674" s="273">
        <f t="shared" si="123"/>
        <v>83.52666667</v>
      </c>
      <c r="P1674" s="273">
        <f t="shared" si="124"/>
        <v>86.89333333</v>
      </c>
      <c r="Q1674" s="273">
        <f t="shared" si="125"/>
        <v>88.86666667</v>
      </c>
      <c r="R1674" s="273">
        <f t="shared" si="126"/>
        <v>91.31333333</v>
      </c>
    </row>
    <row r="1675" ht="14.25" hidden="1" customHeight="1">
      <c r="L1675" s="251"/>
      <c r="M1675" s="272">
        <v>4.41</v>
      </c>
      <c r="N1675" s="273">
        <f t="shared" si="122"/>
        <v>80.21933333</v>
      </c>
      <c r="O1675" s="273">
        <f t="shared" si="123"/>
        <v>83.53733333</v>
      </c>
      <c r="P1675" s="273">
        <f t="shared" si="124"/>
        <v>86.90066667</v>
      </c>
      <c r="Q1675" s="273">
        <f t="shared" si="125"/>
        <v>88.87333333</v>
      </c>
      <c r="R1675" s="273">
        <f t="shared" si="126"/>
        <v>91.31866667</v>
      </c>
    </row>
    <row r="1676" ht="14.25" hidden="1" customHeight="1">
      <c r="L1676" s="251"/>
      <c r="M1676" s="272">
        <v>4.42</v>
      </c>
      <c r="N1676" s="273">
        <f t="shared" si="122"/>
        <v>80.232</v>
      </c>
      <c r="O1676" s="273">
        <f t="shared" si="123"/>
        <v>83.548</v>
      </c>
      <c r="P1676" s="273">
        <f t="shared" si="124"/>
        <v>86.908</v>
      </c>
      <c r="Q1676" s="273">
        <f t="shared" si="125"/>
        <v>88.88</v>
      </c>
      <c r="R1676" s="273">
        <f t="shared" si="126"/>
        <v>91.324</v>
      </c>
    </row>
    <row r="1677" ht="14.25" hidden="1" customHeight="1">
      <c r="L1677" s="251"/>
      <c r="M1677" s="272">
        <v>4.43</v>
      </c>
      <c r="N1677" s="273">
        <f t="shared" si="122"/>
        <v>80.24466667</v>
      </c>
      <c r="O1677" s="273">
        <f t="shared" si="123"/>
        <v>83.55866667</v>
      </c>
      <c r="P1677" s="273">
        <f t="shared" si="124"/>
        <v>86.91533333</v>
      </c>
      <c r="Q1677" s="273">
        <f t="shared" si="125"/>
        <v>88.88666667</v>
      </c>
      <c r="R1677" s="273">
        <f t="shared" si="126"/>
        <v>91.32933333</v>
      </c>
    </row>
    <row r="1678" ht="14.25" hidden="1" customHeight="1">
      <c r="L1678" s="251"/>
      <c r="M1678" s="272">
        <v>4.44</v>
      </c>
      <c r="N1678" s="273">
        <f t="shared" si="122"/>
        <v>80.25733333</v>
      </c>
      <c r="O1678" s="273">
        <f t="shared" si="123"/>
        <v>83.56933333</v>
      </c>
      <c r="P1678" s="273">
        <f t="shared" si="124"/>
        <v>86.92266667</v>
      </c>
      <c r="Q1678" s="273">
        <f t="shared" si="125"/>
        <v>88.89333333</v>
      </c>
      <c r="R1678" s="273">
        <f t="shared" si="126"/>
        <v>91.33466667</v>
      </c>
    </row>
    <row r="1679" ht="14.25" hidden="1" customHeight="1">
      <c r="L1679" s="251"/>
      <c r="M1679" s="272">
        <v>4.45</v>
      </c>
      <c r="N1679" s="273">
        <f t="shared" si="122"/>
        <v>80.27</v>
      </c>
      <c r="O1679" s="273">
        <f t="shared" si="123"/>
        <v>83.58</v>
      </c>
      <c r="P1679" s="273">
        <f t="shared" si="124"/>
        <v>86.93</v>
      </c>
      <c r="Q1679" s="273">
        <f t="shared" si="125"/>
        <v>88.9</v>
      </c>
      <c r="R1679" s="273">
        <f t="shared" si="126"/>
        <v>91.34</v>
      </c>
    </row>
    <row r="1680" ht="14.25" hidden="1" customHeight="1">
      <c r="L1680" s="251"/>
      <c r="M1680" s="272">
        <v>4.46</v>
      </c>
      <c r="N1680" s="273">
        <f t="shared" si="122"/>
        <v>80.28266667</v>
      </c>
      <c r="O1680" s="273">
        <f t="shared" si="123"/>
        <v>83.59066667</v>
      </c>
      <c r="P1680" s="273">
        <f t="shared" si="124"/>
        <v>86.93733333</v>
      </c>
      <c r="Q1680" s="273">
        <f t="shared" si="125"/>
        <v>88.90666667</v>
      </c>
      <c r="R1680" s="273">
        <f t="shared" si="126"/>
        <v>91.34533333</v>
      </c>
    </row>
    <row r="1681" ht="14.25" hidden="1" customHeight="1">
      <c r="L1681" s="251"/>
      <c r="M1681" s="272">
        <v>4.47</v>
      </c>
      <c r="N1681" s="273">
        <f t="shared" si="122"/>
        <v>80.29533333</v>
      </c>
      <c r="O1681" s="273">
        <f t="shared" si="123"/>
        <v>83.60133333</v>
      </c>
      <c r="P1681" s="273">
        <f t="shared" si="124"/>
        <v>86.94466667</v>
      </c>
      <c r="Q1681" s="273">
        <f t="shared" si="125"/>
        <v>88.91333333</v>
      </c>
      <c r="R1681" s="273">
        <f t="shared" si="126"/>
        <v>91.35066667</v>
      </c>
    </row>
    <row r="1682" ht="14.25" hidden="1" customHeight="1">
      <c r="L1682" s="251"/>
      <c r="M1682" s="272">
        <v>4.48</v>
      </c>
      <c r="N1682" s="273">
        <f t="shared" si="122"/>
        <v>80.308</v>
      </c>
      <c r="O1682" s="273">
        <f t="shared" si="123"/>
        <v>83.612</v>
      </c>
      <c r="P1682" s="273">
        <f t="shared" si="124"/>
        <v>86.952</v>
      </c>
      <c r="Q1682" s="273">
        <f t="shared" si="125"/>
        <v>88.92</v>
      </c>
      <c r="R1682" s="273">
        <f t="shared" si="126"/>
        <v>91.356</v>
      </c>
    </row>
    <row r="1683" ht="14.25" hidden="1" customHeight="1">
      <c r="L1683" s="251"/>
      <c r="M1683" s="272">
        <v>4.49</v>
      </c>
      <c r="N1683" s="273">
        <f t="shared" si="122"/>
        <v>80.32066667</v>
      </c>
      <c r="O1683" s="273">
        <f t="shared" si="123"/>
        <v>83.62266667</v>
      </c>
      <c r="P1683" s="273">
        <f t="shared" si="124"/>
        <v>86.95933333</v>
      </c>
      <c r="Q1683" s="273">
        <f t="shared" si="125"/>
        <v>88.92666667</v>
      </c>
      <c r="R1683" s="273">
        <f t="shared" si="126"/>
        <v>91.36133333</v>
      </c>
    </row>
    <row r="1684" ht="14.25" hidden="1" customHeight="1">
      <c r="L1684" s="251"/>
      <c r="M1684" s="272">
        <v>4.5</v>
      </c>
      <c r="N1684" s="273">
        <f t="shared" si="122"/>
        <v>80.33333333</v>
      </c>
      <c r="O1684" s="273">
        <f t="shared" si="123"/>
        <v>83.63333333</v>
      </c>
      <c r="P1684" s="273">
        <f t="shared" si="124"/>
        <v>86.96666667</v>
      </c>
      <c r="Q1684" s="273">
        <f t="shared" si="125"/>
        <v>88.93333333</v>
      </c>
      <c r="R1684" s="273">
        <f t="shared" si="126"/>
        <v>91.36666667</v>
      </c>
    </row>
    <row r="1685" ht="14.25" hidden="1" customHeight="1">
      <c r="L1685" s="251"/>
      <c r="M1685" s="272">
        <v>4.51</v>
      </c>
      <c r="N1685" s="273">
        <f t="shared" si="122"/>
        <v>80.346</v>
      </c>
      <c r="O1685" s="273">
        <f t="shared" si="123"/>
        <v>83.644</v>
      </c>
      <c r="P1685" s="273">
        <f t="shared" si="124"/>
        <v>86.974</v>
      </c>
      <c r="Q1685" s="273">
        <f t="shared" si="125"/>
        <v>88.94</v>
      </c>
      <c r="R1685" s="273">
        <f t="shared" si="126"/>
        <v>91.372</v>
      </c>
    </row>
    <row r="1686" ht="14.25" hidden="1" customHeight="1">
      <c r="L1686" s="251"/>
      <c r="M1686" s="272">
        <v>4.52</v>
      </c>
      <c r="N1686" s="273">
        <f t="shared" si="122"/>
        <v>80.35866667</v>
      </c>
      <c r="O1686" s="273">
        <f t="shared" si="123"/>
        <v>83.65466667</v>
      </c>
      <c r="P1686" s="273">
        <f t="shared" si="124"/>
        <v>86.98133333</v>
      </c>
      <c r="Q1686" s="273">
        <f t="shared" si="125"/>
        <v>88.94666667</v>
      </c>
      <c r="R1686" s="273">
        <f t="shared" si="126"/>
        <v>91.37733333</v>
      </c>
    </row>
    <row r="1687" ht="14.25" hidden="1" customHeight="1">
      <c r="L1687" s="251"/>
      <c r="M1687" s="272">
        <v>4.53</v>
      </c>
      <c r="N1687" s="273">
        <f t="shared" si="122"/>
        <v>80.37133333</v>
      </c>
      <c r="O1687" s="273">
        <f t="shared" si="123"/>
        <v>83.66533333</v>
      </c>
      <c r="P1687" s="273">
        <f t="shared" si="124"/>
        <v>86.98866667</v>
      </c>
      <c r="Q1687" s="273">
        <f t="shared" si="125"/>
        <v>88.95333333</v>
      </c>
      <c r="R1687" s="273">
        <f t="shared" si="126"/>
        <v>91.38266667</v>
      </c>
    </row>
    <row r="1688" ht="14.25" hidden="1" customHeight="1">
      <c r="L1688" s="251"/>
      <c r="M1688" s="272">
        <v>4.54</v>
      </c>
      <c r="N1688" s="273">
        <f t="shared" si="122"/>
        <v>80.384</v>
      </c>
      <c r="O1688" s="273">
        <f t="shared" si="123"/>
        <v>83.676</v>
      </c>
      <c r="P1688" s="273">
        <f t="shared" si="124"/>
        <v>86.996</v>
      </c>
      <c r="Q1688" s="273">
        <f t="shared" si="125"/>
        <v>88.96</v>
      </c>
      <c r="R1688" s="273">
        <f t="shared" si="126"/>
        <v>91.388</v>
      </c>
    </row>
    <row r="1689" ht="14.25" hidden="1" customHeight="1">
      <c r="L1689" s="251"/>
      <c r="M1689" s="272">
        <v>4.55</v>
      </c>
      <c r="N1689" s="273">
        <f t="shared" si="122"/>
        <v>80.39666667</v>
      </c>
      <c r="O1689" s="273">
        <f t="shared" si="123"/>
        <v>83.68666667</v>
      </c>
      <c r="P1689" s="273">
        <f t="shared" si="124"/>
        <v>87.00333333</v>
      </c>
      <c r="Q1689" s="273">
        <f t="shared" si="125"/>
        <v>88.96666667</v>
      </c>
      <c r="R1689" s="273">
        <f t="shared" si="126"/>
        <v>91.39333333</v>
      </c>
    </row>
    <row r="1690" ht="14.25" hidden="1" customHeight="1">
      <c r="L1690" s="251"/>
      <c r="M1690" s="272">
        <v>4.56</v>
      </c>
      <c r="N1690" s="273">
        <f t="shared" si="122"/>
        <v>80.40933333</v>
      </c>
      <c r="O1690" s="273">
        <f t="shared" si="123"/>
        <v>83.69733333</v>
      </c>
      <c r="P1690" s="273">
        <f t="shared" si="124"/>
        <v>87.01066667</v>
      </c>
      <c r="Q1690" s="273">
        <f t="shared" si="125"/>
        <v>88.97333333</v>
      </c>
      <c r="R1690" s="273">
        <f t="shared" si="126"/>
        <v>91.39866667</v>
      </c>
    </row>
    <row r="1691" ht="14.25" hidden="1" customHeight="1">
      <c r="L1691" s="251"/>
      <c r="M1691" s="272">
        <v>4.57</v>
      </c>
      <c r="N1691" s="273">
        <f t="shared" si="122"/>
        <v>80.422</v>
      </c>
      <c r="O1691" s="273">
        <f t="shared" si="123"/>
        <v>83.708</v>
      </c>
      <c r="P1691" s="273">
        <f t="shared" si="124"/>
        <v>87.018</v>
      </c>
      <c r="Q1691" s="273">
        <f t="shared" si="125"/>
        <v>88.98</v>
      </c>
      <c r="R1691" s="273">
        <f t="shared" si="126"/>
        <v>91.404</v>
      </c>
    </row>
    <row r="1692" ht="14.25" hidden="1" customHeight="1">
      <c r="L1692" s="251"/>
      <c r="M1692" s="272">
        <v>4.58</v>
      </c>
      <c r="N1692" s="273">
        <f t="shared" si="122"/>
        <v>80.43466667</v>
      </c>
      <c r="O1692" s="273">
        <f t="shared" si="123"/>
        <v>83.71866667</v>
      </c>
      <c r="P1692" s="273">
        <f t="shared" si="124"/>
        <v>87.02533333</v>
      </c>
      <c r="Q1692" s="273">
        <f t="shared" si="125"/>
        <v>88.98666667</v>
      </c>
      <c r="R1692" s="273">
        <f t="shared" si="126"/>
        <v>91.40933333</v>
      </c>
    </row>
    <row r="1693" ht="14.25" hidden="1" customHeight="1">
      <c r="L1693" s="251"/>
      <c r="M1693" s="272">
        <v>4.59</v>
      </c>
      <c r="N1693" s="273">
        <f t="shared" si="122"/>
        <v>80.44733333</v>
      </c>
      <c r="O1693" s="273">
        <f t="shared" si="123"/>
        <v>83.72933333</v>
      </c>
      <c r="P1693" s="273">
        <f t="shared" si="124"/>
        <v>87.03266667</v>
      </c>
      <c r="Q1693" s="273">
        <f t="shared" si="125"/>
        <v>88.99333333</v>
      </c>
      <c r="R1693" s="273">
        <f t="shared" si="126"/>
        <v>91.41466667</v>
      </c>
    </row>
    <row r="1694" ht="14.25" hidden="1" customHeight="1">
      <c r="L1694" s="251"/>
      <c r="M1694" s="272">
        <v>4.6</v>
      </c>
      <c r="N1694" s="273">
        <f t="shared" si="122"/>
        <v>80.46</v>
      </c>
      <c r="O1694" s="273">
        <f t="shared" si="123"/>
        <v>83.74</v>
      </c>
      <c r="P1694" s="273">
        <f t="shared" si="124"/>
        <v>87.04</v>
      </c>
      <c r="Q1694" s="273">
        <f t="shared" si="125"/>
        <v>89</v>
      </c>
      <c r="R1694" s="273">
        <f t="shared" si="126"/>
        <v>91.42</v>
      </c>
    </row>
    <row r="1695" ht="14.25" hidden="1" customHeight="1">
      <c r="L1695" s="251"/>
      <c r="M1695" s="272">
        <v>4.61</v>
      </c>
      <c r="N1695" s="273">
        <f t="shared" si="122"/>
        <v>80.47266667</v>
      </c>
      <c r="O1695" s="273">
        <f t="shared" si="123"/>
        <v>83.75066667</v>
      </c>
      <c r="P1695" s="273">
        <f t="shared" si="124"/>
        <v>87.04733333</v>
      </c>
      <c r="Q1695" s="273">
        <f t="shared" si="125"/>
        <v>89.00666667</v>
      </c>
      <c r="R1695" s="273">
        <f t="shared" si="126"/>
        <v>91.42533333</v>
      </c>
    </row>
    <row r="1696" ht="14.25" hidden="1" customHeight="1">
      <c r="L1696" s="251"/>
      <c r="M1696" s="272">
        <v>4.62</v>
      </c>
      <c r="N1696" s="273">
        <f t="shared" si="122"/>
        <v>80.48533333</v>
      </c>
      <c r="O1696" s="273">
        <f t="shared" si="123"/>
        <v>83.76133333</v>
      </c>
      <c r="P1696" s="273">
        <f t="shared" si="124"/>
        <v>87.05466667</v>
      </c>
      <c r="Q1696" s="273">
        <f t="shared" si="125"/>
        <v>89.01333333</v>
      </c>
      <c r="R1696" s="273">
        <f t="shared" si="126"/>
        <v>91.43066667</v>
      </c>
    </row>
    <row r="1697" ht="14.25" hidden="1" customHeight="1">
      <c r="L1697" s="251"/>
      <c r="M1697" s="272">
        <v>4.63</v>
      </c>
      <c r="N1697" s="273">
        <f t="shared" si="122"/>
        <v>80.498</v>
      </c>
      <c r="O1697" s="273">
        <f t="shared" si="123"/>
        <v>83.772</v>
      </c>
      <c r="P1697" s="273">
        <f t="shared" si="124"/>
        <v>87.062</v>
      </c>
      <c r="Q1697" s="273">
        <f t="shared" si="125"/>
        <v>89.02</v>
      </c>
      <c r="R1697" s="273">
        <f t="shared" si="126"/>
        <v>91.436</v>
      </c>
    </row>
    <row r="1698" ht="14.25" hidden="1" customHeight="1">
      <c r="L1698" s="251"/>
      <c r="M1698" s="272">
        <v>4.64</v>
      </c>
      <c r="N1698" s="273">
        <f t="shared" si="122"/>
        <v>80.51066667</v>
      </c>
      <c r="O1698" s="273">
        <f t="shared" si="123"/>
        <v>83.78266667</v>
      </c>
      <c r="P1698" s="273">
        <f t="shared" si="124"/>
        <v>87.06933333</v>
      </c>
      <c r="Q1698" s="273">
        <f t="shared" si="125"/>
        <v>89.02666667</v>
      </c>
      <c r="R1698" s="273">
        <f t="shared" si="126"/>
        <v>91.44133333</v>
      </c>
    </row>
    <row r="1699" ht="14.25" hidden="1" customHeight="1">
      <c r="L1699" s="251"/>
      <c r="M1699" s="272">
        <v>4.65</v>
      </c>
      <c r="N1699" s="273">
        <f t="shared" si="122"/>
        <v>80.52333333</v>
      </c>
      <c r="O1699" s="273">
        <f t="shared" si="123"/>
        <v>83.79333333</v>
      </c>
      <c r="P1699" s="273">
        <f t="shared" si="124"/>
        <v>87.07666667</v>
      </c>
      <c r="Q1699" s="273">
        <f t="shared" si="125"/>
        <v>89.03333333</v>
      </c>
      <c r="R1699" s="273">
        <f t="shared" si="126"/>
        <v>91.44666667</v>
      </c>
    </row>
    <row r="1700" ht="14.25" hidden="1" customHeight="1">
      <c r="L1700" s="251"/>
      <c r="M1700" s="272">
        <v>4.66</v>
      </c>
      <c r="N1700" s="273">
        <f t="shared" si="122"/>
        <v>80.536</v>
      </c>
      <c r="O1700" s="273">
        <f t="shared" si="123"/>
        <v>83.804</v>
      </c>
      <c r="P1700" s="273">
        <f t="shared" si="124"/>
        <v>87.084</v>
      </c>
      <c r="Q1700" s="273">
        <f t="shared" si="125"/>
        <v>89.04</v>
      </c>
      <c r="R1700" s="273">
        <f t="shared" si="126"/>
        <v>91.452</v>
      </c>
    </row>
    <row r="1701" ht="14.25" hidden="1" customHeight="1">
      <c r="L1701" s="251"/>
      <c r="M1701" s="272">
        <v>4.67</v>
      </c>
      <c r="N1701" s="273">
        <f t="shared" si="122"/>
        <v>80.54866667</v>
      </c>
      <c r="O1701" s="273">
        <f t="shared" si="123"/>
        <v>83.81466667</v>
      </c>
      <c r="P1701" s="273">
        <f t="shared" si="124"/>
        <v>87.09133333</v>
      </c>
      <c r="Q1701" s="273">
        <f t="shared" si="125"/>
        <v>89.04666667</v>
      </c>
      <c r="R1701" s="273">
        <f t="shared" si="126"/>
        <v>91.45733333</v>
      </c>
    </row>
    <row r="1702" ht="14.25" hidden="1" customHeight="1">
      <c r="L1702" s="251"/>
      <c r="M1702" s="272">
        <v>4.68</v>
      </c>
      <c r="N1702" s="273">
        <f t="shared" si="122"/>
        <v>80.56133333</v>
      </c>
      <c r="O1702" s="273">
        <f t="shared" si="123"/>
        <v>83.82533333</v>
      </c>
      <c r="P1702" s="273">
        <f t="shared" si="124"/>
        <v>87.09866667</v>
      </c>
      <c r="Q1702" s="273">
        <f t="shared" si="125"/>
        <v>89.05333333</v>
      </c>
      <c r="R1702" s="273">
        <f t="shared" si="126"/>
        <v>91.46266667</v>
      </c>
    </row>
    <row r="1703" ht="14.25" hidden="1" customHeight="1">
      <c r="L1703" s="251"/>
      <c r="M1703" s="272">
        <v>4.69</v>
      </c>
      <c r="N1703" s="273">
        <f t="shared" si="122"/>
        <v>80.574</v>
      </c>
      <c r="O1703" s="273">
        <f t="shared" si="123"/>
        <v>83.836</v>
      </c>
      <c r="P1703" s="273">
        <f t="shared" si="124"/>
        <v>87.106</v>
      </c>
      <c r="Q1703" s="273">
        <f t="shared" si="125"/>
        <v>89.06</v>
      </c>
      <c r="R1703" s="273">
        <f t="shared" si="126"/>
        <v>91.468</v>
      </c>
    </row>
    <row r="1704" ht="14.25" hidden="1" customHeight="1">
      <c r="L1704" s="251"/>
      <c r="M1704" s="272">
        <v>4.7</v>
      </c>
      <c r="N1704" s="273">
        <f t="shared" si="122"/>
        <v>80.58666667</v>
      </c>
      <c r="O1704" s="273">
        <f t="shared" si="123"/>
        <v>83.84666667</v>
      </c>
      <c r="P1704" s="273">
        <f t="shared" si="124"/>
        <v>87.11333333</v>
      </c>
      <c r="Q1704" s="273">
        <f t="shared" si="125"/>
        <v>89.06666667</v>
      </c>
      <c r="R1704" s="273">
        <f t="shared" si="126"/>
        <v>91.47333333</v>
      </c>
    </row>
    <row r="1705" ht="14.25" hidden="1" customHeight="1">
      <c r="L1705" s="251"/>
      <c r="M1705" s="272">
        <v>4.71</v>
      </c>
      <c r="N1705" s="273">
        <f t="shared" si="122"/>
        <v>80.59933333</v>
      </c>
      <c r="O1705" s="273">
        <f t="shared" si="123"/>
        <v>83.85733333</v>
      </c>
      <c r="P1705" s="273">
        <f t="shared" si="124"/>
        <v>87.12066667</v>
      </c>
      <c r="Q1705" s="273">
        <f t="shared" si="125"/>
        <v>89.07333333</v>
      </c>
      <c r="R1705" s="273">
        <f t="shared" si="126"/>
        <v>91.47866667</v>
      </c>
    </row>
    <row r="1706" ht="14.25" hidden="1" customHeight="1">
      <c r="L1706" s="251"/>
      <c r="M1706" s="272">
        <v>4.72</v>
      </c>
      <c r="N1706" s="273">
        <f t="shared" si="122"/>
        <v>80.612</v>
      </c>
      <c r="O1706" s="273">
        <f t="shared" si="123"/>
        <v>83.868</v>
      </c>
      <c r="P1706" s="273">
        <f t="shared" si="124"/>
        <v>87.128</v>
      </c>
      <c r="Q1706" s="273">
        <f t="shared" si="125"/>
        <v>89.08</v>
      </c>
      <c r="R1706" s="273">
        <f t="shared" si="126"/>
        <v>91.484</v>
      </c>
    </row>
    <row r="1707" ht="14.25" hidden="1" customHeight="1">
      <c r="L1707" s="251"/>
      <c r="M1707" s="272">
        <v>4.73</v>
      </c>
      <c r="N1707" s="273">
        <f t="shared" si="122"/>
        <v>80.62466667</v>
      </c>
      <c r="O1707" s="273">
        <f t="shared" si="123"/>
        <v>83.87866667</v>
      </c>
      <c r="P1707" s="273">
        <f t="shared" si="124"/>
        <v>87.13533333</v>
      </c>
      <c r="Q1707" s="273">
        <f t="shared" si="125"/>
        <v>89.08666667</v>
      </c>
      <c r="R1707" s="273">
        <f t="shared" si="126"/>
        <v>91.48933333</v>
      </c>
    </row>
    <row r="1708" ht="14.25" hidden="1" customHeight="1">
      <c r="L1708" s="251"/>
      <c r="M1708" s="272">
        <v>4.74</v>
      </c>
      <c r="N1708" s="273">
        <f t="shared" si="122"/>
        <v>80.63733333</v>
      </c>
      <c r="O1708" s="273">
        <f t="shared" si="123"/>
        <v>83.88933333</v>
      </c>
      <c r="P1708" s="273">
        <f t="shared" si="124"/>
        <v>87.14266667</v>
      </c>
      <c r="Q1708" s="273">
        <f t="shared" si="125"/>
        <v>89.09333333</v>
      </c>
      <c r="R1708" s="273">
        <f t="shared" si="126"/>
        <v>91.49466667</v>
      </c>
    </row>
    <row r="1709" ht="14.25" hidden="1" customHeight="1">
      <c r="L1709" s="251"/>
      <c r="M1709" s="272">
        <v>4.75</v>
      </c>
      <c r="N1709" s="273">
        <f t="shared" si="122"/>
        <v>80.65</v>
      </c>
      <c r="O1709" s="273">
        <f t="shared" si="123"/>
        <v>83.9</v>
      </c>
      <c r="P1709" s="273">
        <f t="shared" si="124"/>
        <v>87.15</v>
      </c>
      <c r="Q1709" s="273">
        <f t="shared" si="125"/>
        <v>89.1</v>
      </c>
      <c r="R1709" s="273">
        <f t="shared" si="126"/>
        <v>91.5</v>
      </c>
    </row>
    <row r="1710" ht="14.25" hidden="1" customHeight="1">
      <c r="L1710" s="251"/>
      <c r="M1710" s="272">
        <v>4.76</v>
      </c>
      <c r="N1710" s="273">
        <f t="shared" si="122"/>
        <v>80.66266667</v>
      </c>
      <c r="O1710" s="273">
        <f t="shared" si="123"/>
        <v>83.91066667</v>
      </c>
      <c r="P1710" s="273">
        <f t="shared" si="124"/>
        <v>87.15733333</v>
      </c>
      <c r="Q1710" s="273">
        <f t="shared" si="125"/>
        <v>89.10666667</v>
      </c>
      <c r="R1710" s="273">
        <f t="shared" si="126"/>
        <v>91.50533333</v>
      </c>
    </row>
    <row r="1711" ht="14.25" hidden="1" customHeight="1">
      <c r="L1711" s="251"/>
      <c r="M1711" s="272">
        <v>4.77</v>
      </c>
      <c r="N1711" s="273">
        <f t="shared" si="122"/>
        <v>80.67533333</v>
      </c>
      <c r="O1711" s="273">
        <f t="shared" si="123"/>
        <v>83.92133333</v>
      </c>
      <c r="P1711" s="273">
        <f t="shared" si="124"/>
        <v>87.16466667</v>
      </c>
      <c r="Q1711" s="273">
        <f t="shared" si="125"/>
        <v>89.11333333</v>
      </c>
      <c r="R1711" s="273">
        <f t="shared" si="126"/>
        <v>91.51066667</v>
      </c>
    </row>
    <row r="1712" ht="14.25" hidden="1" customHeight="1">
      <c r="L1712" s="251"/>
      <c r="M1712" s="272">
        <v>4.78</v>
      </c>
      <c r="N1712" s="273">
        <f t="shared" si="122"/>
        <v>80.688</v>
      </c>
      <c r="O1712" s="273">
        <f t="shared" si="123"/>
        <v>83.932</v>
      </c>
      <c r="P1712" s="273">
        <f t="shared" si="124"/>
        <v>87.172</v>
      </c>
      <c r="Q1712" s="273">
        <f t="shared" si="125"/>
        <v>89.12</v>
      </c>
      <c r="R1712" s="273">
        <f t="shared" si="126"/>
        <v>91.516</v>
      </c>
    </row>
    <row r="1713" ht="14.25" hidden="1" customHeight="1">
      <c r="L1713" s="251"/>
      <c r="M1713" s="272">
        <v>4.79</v>
      </c>
      <c r="N1713" s="273">
        <f t="shared" si="122"/>
        <v>80.70066667</v>
      </c>
      <c r="O1713" s="273">
        <f t="shared" si="123"/>
        <v>83.94266667</v>
      </c>
      <c r="P1713" s="273">
        <f t="shared" si="124"/>
        <v>87.17933333</v>
      </c>
      <c r="Q1713" s="273">
        <f t="shared" si="125"/>
        <v>89.12666667</v>
      </c>
      <c r="R1713" s="273">
        <f t="shared" si="126"/>
        <v>91.52133333</v>
      </c>
    </row>
    <row r="1714" ht="14.25" hidden="1" customHeight="1">
      <c r="L1714" s="251"/>
      <c r="M1714" s="272">
        <v>4.8</v>
      </c>
      <c r="N1714" s="273">
        <f t="shared" si="122"/>
        <v>80.71333333</v>
      </c>
      <c r="O1714" s="273">
        <f t="shared" si="123"/>
        <v>83.95333333</v>
      </c>
      <c r="P1714" s="273">
        <f t="shared" si="124"/>
        <v>87.18666667</v>
      </c>
      <c r="Q1714" s="273">
        <f t="shared" si="125"/>
        <v>89.13333333</v>
      </c>
      <c r="R1714" s="273">
        <f t="shared" si="126"/>
        <v>91.52666667</v>
      </c>
    </row>
    <row r="1715" ht="14.25" hidden="1" customHeight="1">
      <c r="L1715" s="251"/>
      <c r="M1715" s="272">
        <v>4.81</v>
      </c>
      <c r="N1715" s="273">
        <f t="shared" si="122"/>
        <v>80.726</v>
      </c>
      <c r="O1715" s="273">
        <f t="shared" si="123"/>
        <v>83.964</v>
      </c>
      <c r="P1715" s="273">
        <f t="shared" si="124"/>
        <v>87.194</v>
      </c>
      <c r="Q1715" s="273">
        <f t="shared" si="125"/>
        <v>89.14</v>
      </c>
      <c r="R1715" s="273">
        <f t="shared" si="126"/>
        <v>91.532</v>
      </c>
    </row>
    <row r="1716" ht="14.25" hidden="1" customHeight="1">
      <c r="L1716" s="251"/>
      <c r="M1716" s="272">
        <v>4.82</v>
      </c>
      <c r="N1716" s="273">
        <f t="shared" si="122"/>
        <v>80.73866667</v>
      </c>
      <c r="O1716" s="273">
        <f t="shared" si="123"/>
        <v>83.97466667</v>
      </c>
      <c r="P1716" s="273">
        <f t="shared" si="124"/>
        <v>87.20133333</v>
      </c>
      <c r="Q1716" s="273">
        <f t="shared" si="125"/>
        <v>89.14666667</v>
      </c>
      <c r="R1716" s="273">
        <f t="shared" si="126"/>
        <v>91.53733333</v>
      </c>
    </row>
    <row r="1717" ht="14.25" hidden="1" customHeight="1">
      <c r="L1717" s="251"/>
      <c r="M1717" s="272">
        <v>4.83</v>
      </c>
      <c r="N1717" s="273">
        <f t="shared" si="122"/>
        <v>80.75133333</v>
      </c>
      <c r="O1717" s="273">
        <f t="shared" si="123"/>
        <v>83.98533333</v>
      </c>
      <c r="P1717" s="273">
        <f t="shared" si="124"/>
        <v>87.20866667</v>
      </c>
      <c r="Q1717" s="273">
        <f t="shared" si="125"/>
        <v>89.15333333</v>
      </c>
      <c r="R1717" s="273">
        <f t="shared" si="126"/>
        <v>91.54266667</v>
      </c>
    </row>
    <row r="1718" ht="14.25" hidden="1" customHeight="1">
      <c r="L1718" s="251"/>
      <c r="M1718" s="272">
        <v>4.84</v>
      </c>
      <c r="N1718" s="273">
        <f t="shared" si="122"/>
        <v>80.764</v>
      </c>
      <c r="O1718" s="273">
        <f t="shared" si="123"/>
        <v>83.996</v>
      </c>
      <c r="P1718" s="273">
        <f t="shared" si="124"/>
        <v>87.216</v>
      </c>
      <c r="Q1718" s="273">
        <f t="shared" si="125"/>
        <v>89.16</v>
      </c>
      <c r="R1718" s="273">
        <f t="shared" si="126"/>
        <v>91.548</v>
      </c>
    </row>
    <row r="1719" ht="14.25" hidden="1" customHeight="1">
      <c r="L1719" s="251"/>
      <c r="M1719" s="272">
        <v>4.85</v>
      </c>
      <c r="N1719" s="273">
        <f t="shared" si="122"/>
        <v>80.77666667</v>
      </c>
      <c r="O1719" s="273">
        <f t="shared" si="123"/>
        <v>84.00666667</v>
      </c>
      <c r="P1719" s="273">
        <f t="shared" si="124"/>
        <v>87.22333333</v>
      </c>
      <c r="Q1719" s="273">
        <f t="shared" si="125"/>
        <v>89.16666667</v>
      </c>
      <c r="R1719" s="273">
        <f t="shared" si="126"/>
        <v>91.55333333</v>
      </c>
    </row>
    <row r="1720" ht="14.25" hidden="1" customHeight="1">
      <c r="L1720" s="251"/>
      <c r="M1720" s="272">
        <v>4.86</v>
      </c>
      <c r="N1720" s="273">
        <f t="shared" si="122"/>
        <v>80.78933333</v>
      </c>
      <c r="O1720" s="273">
        <f t="shared" si="123"/>
        <v>84.01733333</v>
      </c>
      <c r="P1720" s="273">
        <f t="shared" si="124"/>
        <v>87.23066667</v>
      </c>
      <c r="Q1720" s="273">
        <f t="shared" si="125"/>
        <v>89.17333333</v>
      </c>
      <c r="R1720" s="273">
        <f t="shared" si="126"/>
        <v>91.55866667</v>
      </c>
    </row>
    <row r="1721" ht="14.25" hidden="1" customHeight="1">
      <c r="L1721" s="251"/>
      <c r="M1721" s="272">
        <v>4.87</v>
      </c>
      <c r="N1721" s="273">
        <f t="shared" si="122"/>
        <v>80.802</v>
      </c>
      <c r="O1721" s="273">
        <f t="shared" si="123"/>
        <v>84.028</v>
      </c>
      <c r="P1721" s="273">
        <f t="shared" si="124"/>
        <v>87.238</v>
      </c>
      <c r="Q1721" s="273">
        <f t="shared" si="125"/>
        <v>89.18</v>
      </c>
      <c r="R1721" s="273">
        <f t="shared" si="126"/>
        <v>91.564</v>
      </c>
    </row>
    <row r="1722" ht="14.25" hidden="1" customHeight="1">
      <c r="L1722" s="251"/>
      <c r="M1722" s="272">
        <v>4.88</v>
      </c>
      <c r="N1722" s="273">
        <f t="shared" si="122"/>
        <v>80.81466667</v>
      </c>
      <c r="O1722" s="273">
        <f t="shared" si="123"/>
        <v>84.03866667</v>
      </c>
      <c r="P1722" s="273">
        <f t="shared" si="124"/>
        <v>87.24533333</v>
      </c>
      <c r="Q1722" s="273">
        <f t="shared" si="125"/>
        <v>89.18666667</v>
      </c>
      <c r="R1722" s="273">
        <f t="shared" si="126"/>
        <v>91.56933333</v>
      </c>
    </row>
    <row r="1723" ht="14.25" hidden="1" customHeight="1">
      <c r="L1723" s="251"/>
      <c r="M1723" s="272">
        <v>4.89</v>
      </c>
      <c r="N1723" s="273">
        <f t="shared" si="122"/>
        <v>80.82733333</v>
      </c>
      <c r="O1723" s="273">
        <f t="shared" si="123"/>
        <v>84.04933333</v>
      </c>
      <c r="P1723" s="273">
        <f t="shared" si="124"/>
        <v>87.25266667</v>
      </c>
      <c r="Q1723" s="273">
        <f t="shared" si="125"/>
        <v>89.19333333</v>
      </c>
      <c r="R1723" s="273">
        <f t="shared" si="126"/>
        <v>91.57466667</v>
      </c>
    </row>
    <row r="1724" ht="14.25" hidden="1" customHeight="1">
      <c r="L1724" s="251"/>
      <c r="M1724" s="272">
        <v>4.9</v>
      </c>
      <c r="N1724" s="273">
        <f t="shared" si="122"/>
        <v>80.84</v>
      </c>
      <c r="O1724" s="273">
        <f t="shared" si="123"/>
        <v>84.06</v>
      </c>
      <c r="P1724" s="273">
        <f t="shared" si="124"/>
        <v>87.26</v>
      </c>
      <c r="Q1724" s="273">
        <f t="shared" si="125"/>
        <v>89.2</v>
      </c>
      <c r="R1724" s="273">
        <f t="shared" si="126"/>
        <v>91.58</v>
      </c>
    </row>
    <row r="1725" ht="14.25" hidden="1" customHeight="1">
      <c r="L1725" s="251"/>
      <c r="M1725" s="272">
        <v>4.91</v>
      </c>
      <c r="N1725" s="273">
        <f t="shared" si="122"/>
        <v>80.85266667</v>
      </c>
      <c r="O1725" s="273">
        <f t="shared" si="123"/>
        <v>84.07066667</v>
      </c>
      <c r="P1725" s="273">
        <f t="shared" si="124"/>
        <v>87.26733333</v>
      </c>
      <c r="Q1725" s="273">
        <f t="shared" si="125"/>
        <v>89.20666667</v>
      </c>
      <c r="R1725" s="273">
        <f t="shared" si="126"/>
        <v>91.58533333</v>
      </c>
    </row>
    <row r="1726" ht="14.25" hidden="1" customHeight="1">
      <c r="L1726" s="251"/>
      <c r="M1726" s="272">
        <v>4.92</v>
      </c>
      <c r="N1726" s="273">
        <f t="shared" si="122"/>
        <v>80.86533333</v>
      </c>
      <c r="O1726" s="273">
        <f t="shared" si="123"/>
        <v>84.08133333</v>
      </c>
      <c r="P1726" s="273">
        <f t="shared" si="124"/>
        <v>87.27466667</v>
      </c>
      <c r="Q1726" s="273">
        <f t="shared" si="125"/>
        <v>89.21333333</v>
      </c>
      <c r="R1726" s="273">
        <f t="shared" si="126"/>
        <v>91.59066667</v>
      </c>
    </row>
    <row r="1727" ht="14.25" hidden="1" customHeight="1">
      <c r="L1727" s="251"/>
      <c r="M1727" s="272">
        <v>4.93</v>
      </c>
      <c r="N1727" s="273">
        <f t="shared" si="122"/>
        <v>80.878</v>
      </c>
      <c r="O1727" s="273">
        <f t="shared" si="123"/>
        <v>84.092</v>
      </c>
      <c r="P1727" s="273">
        <f t="shared" si="124"/>
        <v>87.282</v>
      </c>
      <c r="Q1727" s="273">
        <f t="shared" si="125"/>
        <v>89.22</v>
      </c>
      <c r="R1727" s="273">
        <f t="shared" si="126"/>
        <v>91.596</v>
      </c>
    </row>
    <row r="1728" ht="14.25" hidden="1" customHeight="1">
      <c r="L1728" s="251"/>
      <c r="M1728" s="272">
        <v>4.94</v>
      </c>
      <c r="N1728" s="273">
        <f t="shared" si="122"/>
        <v>80.89066667</v>
      </c>
      <c r="O1728" s="273">
        <f t="shared" si="123"/>
        <v>84.10266667</v>
      </c>
      <c r="P1728" s="273">
        <f t="shared" si="124"/>
        <v>87.28933333</v>
      </c>
      <c r="Q1728" s="273">
        <f t="shared" si="125"/>
        <v>89.22666667</v>
      </c>
      <c r="R1728" s="273">
        <f t="shared" si="126"/>
        <v>91.60133333</v>
      </c>
    </row>
    <row r="1729" ht="14.25" hidden="1" customHeight="1">
      <c r="L1729" s="251"/>
      <c r="M1729" s="272">
        <v>4.95</v>
      </c>
      <c r="N1729" s="273">
        <f t="shared" si="122"/>
        <v>80.90333333</v>
      </c>
      <c r="O1729" s="273">
        <f t="shared" si="123"/>
        <v>84.11333333</v>
      </c>
      <c r="P1729" s="273">
        <f t="shared" si="124"/>
        <v>87.29666667</v>
      </c>
      <c r="Q1729" s="273">
        <f t="shared" si="125"/>
        <v>89.23333333</v>
      </c>
      <c r="R1729" s="273">
        <f t="shared" si="126"/>
        <v>91.60666667</v>
      </c>
    </row>
    <row r="1730" ht="14.25" hidden="1" customHeight="1">
      <c r="L1730" s="251"/>
      <c r="M1730" s="272">
        <v>4.96</v>
      </c>
      <c r="N1730" s="273">
        <f t="shared" si="122"/>
        <v>80.916</v>
      </c>
      <c r="O1730" s="273">
        <f t="shared" si="123"/>
        <v>84.124</v>
      </c>
      <c r="P1730" s="273">
        <f t="shared" si="124"/>
        <v>87.304</v>
      </c>
      <c r="Q1730" s="273">
        <f t="shared" si="125"/>
        <v>89.24</v>
      </c>
      <c r="R1730" s="273">
        <f t="shared" si="126"/>
        <v>91.612</v>
      </c>
    </row>
    <row r="1731" ht="14.25" hidden="1" customHeight="1">
      <c r="L1731" s="251"/>
      <c r="M1731" s="272">
        <v>4.97</v>
      </c>
      <c r="N1731" s="273">
        <f t="shared" si="122"/>
        <v>80.92866667</v>
      </c>
      <c r="O1731" s="273">
        <f t="shared" si="123"/>
        <v>84.13466667</v>
      </c>
      <c r="P1731" s="273">
        <f t="shared" si="124"/>
        <v>87.31133333</v>
      </c>
      <c r="Q1731" s="273">
        <f t="shared" si="125"/>
        <v>89.24666667</v>
      </c>
      <c r="R1731" s="273">
        <f t="shared" si="126"/>
        <v>91.61733333</v>
      </c>
    </row>
    <row r="1732" ht="14.25" hidden="1" customHeight="1">
      <c r="L1732" s="251"/>
      <c r="M1732" s="272">
        <v>4.98</v>
      </c>
      <c r="N1732" s="273">
        <f t="shared" si="122"/>
        <v>80.94133333</v>
      </c>
      <c r="O1732" s="273">
        <f t="shared" si="123"/>
        <v>84.14533333</v>
      </c>
      <c r="P1732" s="273">
        <f t="shared" si="124"/>
        <v>87.31866667</v>
      </c>
      <c r="Q1732" s="273">
        <f t="shared" si="125"/>
        <v>89.25333333</v>
      </c>
      <c r="R1732" s="273">
        <f t="shared" si="126"/>
        <v>91.62266667</v>
      </c>
    </row>
    <row r="1733" ht="14.25" hidden="1" customHeight="1">
      <c r="L1733" s="251"/>
      <c r="M1733" s="272">
        <v>4.99</v>
      </c>
      <c r="N1733" s="273">
        <f t="shared" si="122"/>
        <v>80.954</v>
      </c>
      <c r="O1733" s="273">
        <f t="shared" si="123"/>
        <v>84.156</v>
      </c>
      <c r="P1733" s="273">
        <f t="shared" si="124"/>
        <v>87.326</v>
      </c>
      <c r="Q1733" s="273">
        <f t="shared" si="125"/>
        <v>89.26</v>
      </c>
      <c r="R1733" s="273">
        <f t="shared" si="126"/>
        <v>91.628</v>
      </c>
    </row>
    <row r="1734" ht="14.25" hidden="1" customHeight="1">
      <c r="L1734" s="251"/>
      <c r="M1734" s="272">
        <v>5.0</v>
      </c>
      <c r="N1734" s="273">
        <f t="shared" si="122"/>
        <v>80.96666667</v>
      </c>
      <c r="O1734" s="273">
        <f t="shared" si="123"/>
        <v>84.16666667</v>
      </c>
      <c r="P1734" s="273">
        <f t="shared" si="124"/>
        <v>87.33333333</v>
      </c>
      <c r="Q1734" s="273">
        <f t="shared" si="125"/>
        <v>89.26666667</v>
      </c>
      <c r="R1734" s="273">
        <f t="shared" si="126"/>
        <v>91.63333333</v>
      </c>
    </row>
    <row r="1735" ht="14.25" hidden="1" customHeight="1">
      <c r="L1735" s="251"/>
      <c r="M1735" s="272">
        <v>5.01</v>
      </c>
      <c r="N1735" s="273">
        <f t="shared" si="122"/>
        <v>80.97933333</v>
      </c>
      <c r="O1735" s="273">
        <f t="shared" si="123"/>
        <v>84.17733333</v>
      </c>
      <c r="P1735" s="273">
        <f t="shared" si="124"/>
        <v>87.34066667</v>
      </c>
      <c r="Q1735" s="273">
        <f t="shared" si="125"/>
        <v>89.27333333</v>
      </c>
      <c r="R1735" s="273">
        <f t="shared" si="126"/>
        <v>91.63866667</v>
      </c>
    </row>
    <row r="1736" ht="14.25" hidden="1" customHeight="1">
      <c r="L1736" s="251"/>
      <c r="M1736" s="272">
        <v>5.02</v>
      </c>
      <c r="N1736" s="273">
        <f t="shared" si="122"/>
        <v>80.992</v>
      </c>
      <c r="O1736" s="273">
        <f t="shared" si="123"/>
        <v>84.188</v>
      </c>
      <c r="P1736" s="273">
        <f t="shared" si="124"/>
        <v>87.348</v>
      </c>
      <c r="Q1736" s="273">
        <f t="shared" si="125"/>
        <v>89.28</v>
      </c>
      <c r="R1736" s="273">
        <f t="shared" si="126"/>
        <v>91.644</v>
      </c>
    </row>
    <row r="1737" ht="14.25" hidden="1" customHeight="1">
      <c r="L1737" s="251"/>
      <c r="M1737" s="272">
        <v>5.03</v>
      </c>
      <c r="N1737" s="273">
        <f t="shared" si="122"/>
        <v>81.00466667</v>
      </c>
      <c r="O1737" s="273">
        <f t="shared" si="123"/>
        <v>84.19866667</v>
      </c>
      <c r="P1737" s="273">
        <f t="shared" si="124"/>
        <v>87.35533333</v>
      </c>
      <c r="Q1737" s="273">
        <f t="shared" si="125"/>
        <v>89.28666667</v>
      </c>
      <c r="R1737" s="273">
        <f t="shared" si="126"/>
        <v>91.64933333</v>
      </c>
    </row>
    <row r="1738" ht="14.25" hidden="1" customHeight="1">
      <c r="L1738" s="251"/>
      <c r="M1738" s="272">
        <v>5.04</v>
      </c>
      <c r="N1738" s="273">
        <f t="shared" si="122"/>
        <v>81.01733333</v>
      </c>
      <c r="O1738" s="273">
        <f t="shared" si="123"/>
        <v>84.20933333</v>
      </c>
      <c r="P1738" s="273">
        <f t="shared" si="124"/>
        <v>87.36266667</v>
      </c>
      <c r="Q1738" s="273">
        <f t="shared" si="125"/>
        <v>89.29333333</v>
      </c>
      <c r="R1738" s="273">
        <f t="shared" si="126"/>
        <v>91.65466667</v>
      </c>
    </row>
    <row r="1739" ht="14.25" hidden="1" customHeight="1">
      <c r="L1739" s="251"/>
      <c r="M1739" s="272">
        <v>5.05</v>
      </c>
      <c r="N1739" s="273">
        <f t="shared" si="122"/>
        <v>81.03</v>
      </c>
      <c r="O1739" s="273">
        <f t="shared" si="123"/>
        <v>84.22</v>
      </c>
      <c r="P1739" s="273">
        <f t="shared" si="124"/>
        <v>87.37</v>
      </c>
      <c r="Q1739" s="273">
        <f t="shared" si="125"/>
        <v>89.3</v>
      </c>
      <c r="R1739" s="273">
        <f t="shared" si="126"/>
        <v>91.66</v>
      </c>
    </row>
    <row r="1740" ht="14.25" hidden="1" customHeight="1">
      <c r="L1740" s="251"/>
      <c r="M1740" s="272">
        <v>5.06</v>
      </c>
      <c r="N1740" s="273">
        <f t="shared" si="122"/>
        <v>81.04266667</v>
      </c>
      <c r="O1740" s="273">
        <f t="shared" si="123"/>
        <v>84.23066667</v>
      </c>
      <c r="P1740" s="273">
        <f t="shared" si="124"/>
        <v>87.37733333</v>
      </c>
      <c r="Q1740" s="273">
        <f t="shared" si="125"/>
        <v>89.30666667</v>
      </c>
      <c r="R1740" s="273">
        <f t="shared" si="126"/>
        <v>91.66533333</v>
      </c>
    </row>
    <row r="1741" ht="14.25" hidden="1" customHeight="1">
      <c r="L1741" s="251"/>
      <c r="M1741" s="272">
        <v>5.07</v>
      </c>
      <c r="N1741" s="273">
        <f t="shared" si="122"/>
        <v>81.05533333</v>
      </c>
      <c r="O1741" s="273">
        <f t="shared" si="123"/>
        <v>84.24133333</v>
      </c>
      <c r="P1741" s="273">
        <f t="shared" si="124"/>
        <v>87.38466667</v>
      </c>
      <c r="Q1741" s="273">
        <f t="shared" si="125"/>
        <v>89.31333333</v>
      </c>
      <c r="R1741" s="273">
        <f t="shared" si="126"/>
        <v>91.67066667</v>
      </c>
    </row>
    <row r="1742" ht="14.25" hidden="1" customHeight="1">
      <c r="L1742" s="251"/>
      <c r="M1742" s="272">
        <v>5.08</v>
      </c>
      <c r="N1742" s="273">
        <f t="shared" si="122"/>
        <v>81.068</v>
      </c>
      <c r="O1742" s="273">
        <f t="shared" si="123"/>
        <v>84.252</v>
      </c>
      <c r="P1742" s="273">
        <f t="shared" si="124"/>
        <v>87.392</v>
      </c>
      <c r="Q1742" s="273">
        <f t="shared" si="125"/>
        <v>89.32</v>
      </c>
      <c r="R1742" s="273">
        <f t="shared" si="126"/>
        <v>91.676</v>
      </c>
    </row>
    <row r="1743" ht="14.25" hidden="1" customHeight="1">
      <c r="L1743" s="251"/>
      <c r="M1743" s="272">
        <v>5.09</v>
      </c>
      <c r="N1743" s="273">
        <f t="shared" si="122"/>
        <v>81.08066667</v>
      </c>
      <c r="O1743" s="273">
        <f t="shared" si="123"/>
        <v>84.26266667</v>
      </c>
      <c r="P1743" s="273">
        <f t="shared" si="124"/>
        <v>87.39933333</v>
      </c>
      <c r="Q1743" s="273">
        <f t="shared" si="125"/>
        <v>89.32666667</v>
      </c>
      <c r="R1743" s="273">
        <f t="shared" si="126"/>
        <v>91.68133333</v>
      </c>
    </row>
    <row r="1744" ht="14.25" hidden="1" customHeight="1">
      <c r="L1744" s="251"/>
      <c r="M1744" s="272">
        <v>5.1</v>
      </c>
      <c r="N1744" s="273">
        <f t="shared" si="122"/>
        <v>81.09333333</v>
      </c>
      <c r="O1744" s="273">
        <f t="shared" si="123"/>
        <v>84.27333333</v>
      </c>
      <c r="P1744" s="273">
        <f t="shared" si="124"/>
        <v>87.40666667</v>
      </c>
      <c r="Q1744" s="273">
        <f t="shared" si="125"/>
        <v>89.33333333</v>
      </c>
      <c r="R1744" s="273">
        <f t="shared" si="126"/>
        <v>91.68666667</v>
      </c>
    </row>
    <row r="1745" ht="14.25" hidden="1" customHeight="1">
      <c r="L1745" s="251"/>
      <c r="M1745" s="272">
        <v>5.11</v>
      </c>
      <c r="N1745" s="273">
        <f t="shared" si="122"/>
        <v>81.106</v>
      </c>
      <c r="O1745" s="273">
        <f t="shared" si="123"/>
        <v>84.284</v>
      </c>
      <c r="P1745" s="273">
        <f t="shared" si="124"/>
        <v>87.414</v>
      </c>
      <c r="Q1745" s="273">
        <f t="shared" si="125"/>
        <v>89.34</v>
      </c>
      <c r="R1745" s="273">
        <f t="shared" si="126"/>
        <v>91.692</v>
      </c>
    </row>
    <row r="1746" ht="14.25" hidden="1" customHeight="1">
      <c r="L1746" s="251"/>
      <c r="M1746" s="272">
        <v>5.12</v>
      </c>
      <c r="N1746" s="273">
        <f t="shared" si="122"/>
        <v>81.11866667</v>
      </c>
      <c r="O1746" s="273">
        <f t="shared" si="123"/>
        <v>84.29466667</v>
      </c>
      <c r="P1746" s="273">
        <f t="shared" si="124"/>
        <v>87.42133333</v>
      </c>
      <c r="Q1746" s="273">
        <f t="shared" si="125"/>
        <v>89.34666667</v>
      </c>
      <c r="R1746" s="273">
        <f t="shared" si="126"/>
        <v>91.69733333</v>
      </c>
    </row>
    <row r="1747" ht="14.25" hidden="1" customHeight="1">
      <c r="L1747" s="251"/>
      <c r="M1747" s="272">
        <v>5.13</v>
      </c>
      <c r="N1747" s="273">
        <f t="shared" si="122"/>
        <v>81.13133333</v>
      </c>
      <c r="O1747" s="273">
        <f t="shared" si="123"/>
        <v>84.30533333</v>
      </c>
      <c r="P1747" s="273">
        <f t="shared" si="124"/>
        <v>87.42866667</v>
      </c>
      <c r="Q1747" s="273">
        <f t="shared" si="125"/>
        <v>89.35333333</v>
      </c>
      <c r="R1747" s="273">
        <f t="shared" si="126"/>
        <v>91.70266667</v>
      </c>
    </row>
    <row r="1748" ht="14.25" hidden="1" customHeight="1">
      <c r="L1748" s="251"/>
      <c r="M1748" s="272">
        <v>5.14</v>
      </c>
      <c r="N1748" s="273">
        <f t="shared" si="122"/>
        <v>81.144</v>
      </c>
      <c r="O1748" s="273">
        <f t="shared" si="123"/>
        <v>84.316</v>
      </c>
      <c r="P1748" s="273">
        <f t="shared" si="124"/>
        <v>87.436</v>
      </c>
      <c r="Q1748" s="273">
        <f t="shared" si="125"/>
        <v>89.36</v>
      </c>
      <c r="R1748" s="273">
        <f t="shared" si="126"/>
        <v>91.708</v>
      </c>
    </row>
    <row r="1749" ht="14.25" hidden="1" customHeight="1">
      <c r="L1749" s="251"/>
      <c r="M1749" s="272">
        <v>5.15</v>
      </c>
      <c r="N1749" s="273">
        <f t="shared" si="122"/>
        <v>81.15666667</v>
      </c>
      <c r="O1749" s="273">
        <f t="shared" si="123"/>
        <v>84.32666667</v>
      </c>
      <c r="P1749" s="273">
        <f t="shared" si="124"/>
        <v>87.44333333</v>
      </c>
      <c r="Q1749" s="273">
        <f t="shared" si="125"/>
        <v>89.36666667</v>
      </c>
      <c r="R1749" s="273">
        <f t="shared" si="126"/>
        <v>91.71333333</v>
      </c>
    </row>
    <row r="1750" ht="14.25" hidden="1" customHeight="1">
      <c r="L1750" s="251"/>
      <c r="M1750" s="272">
        <v>5.16</v>
      </c>
      <c r="N1750" s="273">
        <f t="shared" si="122"/>
        <v>81.16933333</v>
      </c>
      <c r="O1750" s="273">
        <f t="shared" si="123"/>
        <v>84.33733333</v>
      </c>
      <c r="P1750" s="273">
        <f t="shared" si="124"/>
        <v>87.45066667</v>
      </c>
      <c r="Q1750" s="273">
        <f t="shared" si="125"/>
        <v>89.37333333</v>
      </c>
      <c r="R1750" s="273">
        <f t="shared" si="126"/>
        <v>91.71866667</v>
      </c>
    </row>
    <row r="1751" ht="14.25" hidden="1" customHeight="1">
      <c r="L1751" s="251"/>
      <c r="M1751" s="272">
        <v>5.17</v>
      </c>
      <c r="N1751" s="273">
        <f t="shared" si="122"/>
        <v>81.182</v>
      </c>
      <c r="O1751" s="273">
        <f t="shared" si="123"/>
        <v>84.348</v>
      </c>
      <c r="P1751" s="273">
        <f t="shared" si="124"/>
        <v>87.458</v>
      </c>
      <c r="Q1751" s="273">
        <f t="shared" si="125"/>
        <v>89.38</v>
      </c>
      <c r="R1751" s="273">
        <f t="shared" si="126"/>
        <v>91.724</v>
      </c>
    </row>
    <row r="1752" ht="14.25" hidden="1" customHeight="1">
      <c r="L1752" s="251"/>
      <c r="M1752" s="272">
        <v>5.18</v>
      </c>
      <c r="N1752" s="273">
        <f t="shared" si="122"/>
        <v>81.19466667</v>
      </c>
      <c r="O1752" s="273">
        <f t="shared" si="123"/>
        <v>84.35866667</v>
      </c>
      <c r="P1752" s="273">
        <f t="shared" si="124"/>
        <v>87.46533333</v>
      </c>
      <c r="Q1752" s="273">
        <f t="shared" si="125"/>
        <v>89.38666667</v>
      </c>
      <c r="R1752" s="273">
        <f t="shared" si="126"/>
        <v>91.72933333</v>
      </c>
    </row>
    <row r="1753" ht="14.25" hidden="1" customHeight="1">
      <c r="L1753" s="251"/>
      <c r="M1753" s="272">
        <v>5.19</v>
      </c>
      <c r="N1753" s="273">
        <f t="shared" si="122"/>
        <v>81.20733333</v>
      </c>
      <c r="O1753" s="273">
        <f t="shared" si="123"/>
        <v>84.36933333</v>
      </c>
      <c r="P1753" s="273">
        <f t="shared" si="124"/>
        <v>87.47266667</v>
      </c>
      <c r="Q1753" s="273">
        <f t="shared" si="125"/>
        <v>89.39333333</v>
      </c>
      <c r="R1753" s="273">
        <f t="shared" si="126"/>
        <v>91.73466667</v>
      </c>
    </row>
    <row r="1754" ht="14.25" hidden="1" customHeight="1">
      <c r="L1754" s="251"/>
      <c r="M1754" s="272">
        <v>5.2</v>
      </c>
      <c r="N1754" s="273">
        <f t="shared" si="122"/>
        <v>81.22</v>
      </c>
      <c r="O1754" s="273">
        <f t="shared" si="123"/>
        <v>84.38</v>
      </c>
      <c r="P1754" s="273">
        <f t="shared" si="124"/>
        <v>87.48</v>
      </c>
      <c r="Q1754" s="273">
        <f t="shared" si="125"/>
        <v>89.4</v>
      </c>
      <c r="R1754" s="273">
        <f t="shared" si="126"/>
        <v>91.74</v>
      </c>
    </row>
    <row r="1755" ht="14.25" hidden="1" customHeight="1">
      <c r="L1755" s="251"/>
      <c r="M1755" s="272">
        <v>5.21</v>
      </c>
      <c r="N1755" s="273">
        <f t="shared" si="122"/>
        <v>81.23266667</v>
      </c>
      <c r="O1755" s="273">
        <f t="shared" si="123"/>
        <v>84.39066667</v>
      </c>
      <c r="P1755" s="273">
        <f t="shared" si="124"/>
        <v>87.48733333</v>
      </c>
      <c r="Q1755" s="273">
        <f t="shared" si="125"/>
        <v>89.40666667</v>
      </c>
      <c r="R1755" s="273">
        <f t="shared" si="126"/>
        <v>91.74533333</v>
      </c>
    </row>
    <row r="1756" ht="14.25" hidden="1" customHeight="1">
      <c r="L1756" s="251"/>
      <c r="M1756" s="272">
        <v>5.22</v>
      </c>
      <c r="N1756" s="273">
        <f t="shared" si="122"/>
        <v>81.24533333</v>
      </c>
      <c r="O1756" s="273">
        <f t="shared" si="123"/>
        <v>84.40133333</v>
      </c>
      <c r="P1756" s="273">
        <f t="shared" si="124"/>
        <v>87.49466667</v>
      </c>
      <c r="Q1756" s="273">
        <f t="shared" si="125"/>
        <v>89.41333333</v>
      </c>
      <c r="R1756" s="273">
        <f t="shared" si="126"/>
        <v>91.75066667</v>
      </c>
    </row>
    <row r="1757" ht="14.25" hidden="1" customHeight="1">
      <c r="L1757" s="251"/>
      <c r="M1757" s="272">
        <v>5.23</v>
      </c>
      <c r="N1757" s="273">
        <f t="shared" si="122"/>
        <v>81.258</v>
      </c>
      <c r="O1757" s="273">
        <f t="shared" si="123"/>
        <v>84.412</v>
      </c>
      <c r="P1757" s="273">
        <f t="shared" si="124"/>
        <v>87.502</v>
      </c>
      <c r="Q1757" s="273">
        <f t="shared" si="125"/>
        <v>89.42</v>
      </c>
      <c r="R1757" s="273">
        <f t="shared" si="126"/>
        <v>91.756</v>
      </c>
    </row>
    <row r="1758" ht="14.25" hidden="1" customHeight="1">
      <c r="L1758" s="251"/>
      <c r="M1758" s="272">
        <v>5.24</v>
      </c>
      <c r="N1758" s="273">
        <f t="shared" si="122"/>
        <v>81.27066667</v>
      </c>
      <c r="O1758" s="273">
        <f t="shared" si="123"/>
        <v>84.42266667</v>
      </c>
      <c r="P1758" s="273">
        <f t="shared" si="124"/>
        <v>87.50933333</v>
      </c>
      <c r="Q1758" s="273">
        <f t="shared" si="125"/>
        <v>89.42666667</v>
      </c>
      <c r="R1758" s="273">
        <f t="shared" si="126"/>
        <v>91.76133333</v>
      </c>
    </row>
    <row r="1759" ht="14.25" hidden="1" customHeight="1">
      <c r="L1759" s="251"/>
      <c r="M1759" s="272">
        <v>5.25</v>
      </c>
      <c r="N1759" s="273">
        <f t="shared" si="122"/>
        <v>81.28333333</v>
      </c>
      <c r="O1759" s="273">
        <f t="shared" si="123"/>
        <v>84.43333333</v>
      </c>
      <c r="P1759" s="273">
        <f t="shared" si="124"/>
        <v>87.51666667</v>
      </c>
      <c r="Q1759" s="273">
        <f t="shared" si="125"/>
        <v>89.43333333</v>
      </c>
      <c r="R1759" s="273">
        <f t="shared" si="126"/>
        <v>91.76666667</v>
      </c>
    </row>
    <row r="1760" ht="14.25" hidden="1" customHeight="1">
      <c r="L1760" s="251"/>
      <c r="M1760" s="272">
        <v>5.26</v>
      </c>
      <c r="N1760" s="273">
        <f t="shared" si="122"/>
        <v>81.296</v>
      </c>
      <c r="O1760" s="273">
        <f t="shared" si="123"/>
        <v>84.444</v>
      </c>
      <c r="P1760" s="273">
        <f t="shared" si="124"/>
        <v>87.524</v>
      </c>
      <c r="Q1760" s="273">
        <f t="shared" si="125"/>
        <v>89.44</v>
      </c>
      <c r="R1760" s="273">
        <f t="shared" si="126"/>
        <v>91.772</v>
      </c>
    </row>
    <row r="1761" ht="14.25" hidden="1" customHeight="1">
      <c r="L1761" s="251"/>
      <c r="M1761" s="272">
        <v>5.27</v>
      </c>
      <c r="N1761" s="273">
        <f t="shared" si="122"/>
        <v>81.30866667</v>
      </c>
      <c r="O1761" s="273">
        <f t="shared" si="123"/>
        <v>84.45466667</v>
      </c>
      <c r="P1761" s="273">
        <f t="shared" si="124"/>
        <v>87.53133333</v>
      </c>
      <c r="Q1761" s="273">
        <f t="shared" si="125"/>
        <v>89.44666667</v>
      </c>
      <c r="R1761" s="273">
        <f t="shared" si="126"/>
        <v>91.77733333</v>
      </c>
    </row>
    <row r="1762" ht="14.25" hidden="1" customHeight="1">
      <c r="L1762" s="251"/>
      <c r="M1762" s="272">
        <v>5.28</v>
      </c>
      <c r="N1762" s="273">
        <f t="shared" si="122"/>
        <v>81.32133333</v>
      </c>
      <c r="O1762" s="273">
        <f t="shared" si="123"/>
        <v>84.46533333</v>
      </c>
      <c r="P1762" s="273">
        <f t="shared" si="124"/>
        <v>87.53866667</v>
      </c>
      <c r="Q1762" s="273">
        <f t="shared" si="125"/>
        <v>89.45333333</v>
      </c>
      <c r="R1762" s="273">
        <f t="shared" si="126"/>
        <v>91.78266667</v>
      </c>
    </row>
    <row r="1763" ht="14.25" hidden="1" customHeight="1">
      <c r="L1763" s="251"/>
      <c r="M1763" s="272">
        <v>5.29</v>
      </c>
      <c r="N1763" s="273">
        <f t="shared" si="122"/>
        <v>81.334</v>
      </c>
      <c r="O1763" s="273">
        <f t="shared" si="123"/>
        <v>84.476</v>
      </c>
      <c r="P1763" s="273">
        <f t="shared" si="124"/>
        <v>87.546</v>
      </c>
      <c r="Q1763" s="273">
        <f t="shared" si="125"/>
        <v>89.46</v>
      </c>
      <c r="R1763" s="273">
        <f t="shared" si="126"/>
        <v>91.788</v>
      </c>
    </row>
    <row r="1764" ht="14.25" hidden="1" customHeight="1">
      <c r="L1764" s="251"/>
      <c r="M1764" s="272">
        <v>5.3</v>
      </c>
      <c r="N1764" s="273">
        <f t="shared" si="122"/>
        <v>81.34666667</v>
      </c>
      <c r="O1764" s="273">
        <f t="shared" si="123"/>
        <v>84.48666667</v>
      </c>
      <c r="P1764" s="273">
        <f t="shared" si="124"/>
        <v>87.55333333</v>
      </c>
      <c r="Q1764" s="273">
        <f t="shared" si="125"/>
        <v>89.46666667</v>
      </c>
      <c r="R1764" s="273">
        <f t="shared" si="126"/>
        <v>91.79333333</v>
      </c>
    </row>
    <row r="1765" ht="14.25" hidden="1" customHeight="1">
      <c r="L1765" s="251"/>
      <c r="M1765" s="272">
        <v>5.31</v>
      </c>
      <c r="N1765" s="273">
        <f t="shared" si="122"/>
        <v>81.35933333</v>
      </c>
      <c r="O1765" s="273">
        <f t="shared" si="123"/>
        <v>84.49733333</v>
      </c>
      <c r="P1765" s="273">
        <f t="shared" si="124"/>
        <v>87.56066667</v>
      </c>
      <c r="Q1765" s="273">
        <f t="shared" si="125"/>
        <v>89.47333333</v>
      </c>
      <c r="R1765" s="273">
        <f t="shared" si="126"/>
        <v>91.79866667</v>
      </c>
    </row>
    <row r="1766" ht="14.25" hidden="1" customHeight="1">
      <c r="L1766" s="251"/>
      <c r="M1766" s="272">
        <v>5.32</v>
      </c>
      <c r="N1766" s="273">
        <f t="shared" si="122"/>
        <v>81.372</v>
      </c>
      <c r="O1766" s="273">
        <f t="shared" si="123"/>
        <v>84.508</v>
      </c>
      <c r="P1766" s="273">
        <f t="shared" si="124"/>
        <v>87.568</v>
      </c>
      <c r="Q1766" s="273">
        <f t="shared" si="125"/>
        <v>89.48</v>
      </c>
      <c r="R1766" s="273">
        <f t="shared" si="126"/>
        <v>91.804</v>
      </c>
    </row>
    <row r="1767" ht="14.25" hidden="1" customHeight="1">
      <c r="L1767" s="251"/>
      <c r="M1767" s="272">
        <v>5.33</v>
      </c>
      <c r="N1767" s="273">
        <f t="shared" si="122"/>
        <v>81.38466667</v>
      </c>
      <c r="O1767" s="273">
        <f t="shared" si="123"/>
        <v>84.51866667</v>
      </c>
      <c r="P1767" s="273">
        <f t="shared" si="124"/>
        <v>87.57533333</v>
      </c>
      <c r="Q1767" s="273">
        <f t="shared" si="125"/>
        <v>89.48666667</v>
      </c>
      <c r="R1767" s="273">
        <f t="shared" si="126"/>
        <v>91.80933333</v>
      </c>
    </row>
    <row r="1768" ht="14.25" hidden="1" customHeight="1">
      <c r="L1768" s="251"/>
      <c r="M1768" s="272">
        <v>5.34</v>
      </c>
      <c r="N1768" s="273">
        <f t="shared" si="122"/>
        <v>81.39733333</v>
      </c>
      <c r="O1768" s="273">
        <f t="shared" si="123"/>
        <v>84.52933333</v>
      </c>
      <c r="P1768" s="273">
        <f t="shared" si="124"/>
        <v>87.58266667</v>
      </c>
      <c r="Q1768" s="273">
        <f t="shared" si="125"/>
        <v>89.49333333</v>
      </c>
      <c r="R1768" s="273">
        <f t="shared" si="126"/>
        <v>91.81466667</v>
      </c>
    </row>
    <row r="1769" ht="14.25" hidden="1" customHeight="1">
      <c r="L1769" s="251"/>
      <c r="M1769" s="272">
        <v>5.35</v>
      </c>
      <c r="N1769" s="273">
        <f t="shared" si="122"/>
        <v>81.41</v>
      </c>
      <c r="O1769" s="273">
        <f t="shared" si="123"/>
        <v>84.54</v>
      </c>
      <c r="P1769" s="273">
        <f t="shared" si="124"/>
        <v>87.59</v>
      </c>
      <c r="Q1769" s="273">
        <f t="shared" si="125"/>
        <v>89.5</v>
      </c>
      <c r="R1769" s="273">
        <f t="shared" si="126"/>
        <v>91.82</v>
      </c>
    </row>
    <row r="1770" ht="14.25" hidden="1" customHeight="1">
      <c r="L1770" s="251"/>
      <c r="M1770" s="272">
        <v>5.36</v>
      </c>
      <c r="N1770" s="273">
        <f t="shared" si="122"/>
        <v>81.42266667</v>
      </c>
      <c r="O1770" s="273">
        <f t="shared" si="123"/>
        <v>84.55066667</v>
      </c>
      <c r="P1770" s="273">
        <f t="shared" si="124"/>
        <v>87.59733333</v>
      </c>
      <c r="Q1770" s="273">
        <f t="shared" si="125"/>
        <v>89.50666667</v>
      </c>
      <c r="R1770" s="273">
        <f t="shared" si="126"/>
        <v>91.82533333</v>
      </c>
    </row>
    <row r="1771" ht="14.25" hidden="1" customHeight="1">
      <c r="L1771" s="251"/>
      <c r="M1771" s="272">
        <v>5.37</v>
      </c>
      <c r="N1771" s="273">
        <f t="shared" si="122"/>
        <v>81.43533333</v>
      </c>
      <c r="O1771" s="273">
        <f t="shared" si="123"/>
        <v>84.56133333</v>
      </c>
      <c r="P1771" s="273">
        <f t="shared" si="124"/>
        <v>87.60466667</v>
      </c>
      <c r="Q1771" s="273">
        <f t="shared" si="125"/>
        <v>89.51333333</v>
      </c>
      <c r="R1771" s="273">
        <f t="shared" si="126"/>
        <v>91.83066667</v>
      </c>
    </row>
    <row r="1772" ht="14.25" hidden="1" customHeight="1">
      <c r="L1772" s="251"/>
      <c r="M1772" s="272">
        <v>5.38</v>
      </c>
      <c r="N1772" s="273">
        <f t="shared" si="122"/>
        <v>81.448</v>
      </c>
      <c r="O1772" s="273">
        <f t="shared" si="123"/>
        <v>84.572</v>
      </c>
      <c r="P1772" s="273">
        <f t="shared" si="124"/>
        <v>87.612</v>
      </c>
      <c r="Q1772" s="273">
        <f t="shared" si="125"/>
        <v>89.52</v>
      </c>
      <c r="R1772" s="273">
        <f t="shared" si="126"/>
        <v>91.836</v>
      </c>
    </row>
    <row r="1773" ht="14.25" hidden="1" customHeight="1">
      <c r="L1773" s="251"/>
      <c r="M1773" s="272">
        <v>5.39</v>
      </c>
      <c r="N1773" s="273">
        <f t="shared" si="122"/>
        <v>81.46066667</v>
      </c>
      <c r="O1773" s="273">
        <f t="shared" si="123"/>
        <v>84.58266667</v>
      </c>
      <c r="P1773" s="273">
        <f t="shared" si="124"/>
        <v>87.61933333</v>
      </c>
      <c r="Q1773" s="273">
        <f t="shared" si="125"/>
        <v>89.52666667</v>
      </c>
      <c r="R1773" s="273">
        <f t="shared" si="126"/>
        <v>91.84133333</v>
      </c>
    </row>
    <row r="1774" ht="14.25" hidden="1" customHeight="1">
      <c r="L1774" s="251"/>
      <c r="M1774" s="272">
        <v>5.4</v>
      </c>
      <c r="N1774" s="273">
        <f t="shared" si="122"/>
        <v>81.47333333</v>
      </c>
      <c r="O1774" s="273">
        <f t="shared" si="123"/>
        <v>84.59333333</v>
      </c>
      <c r="P1774" s="273">
        <f t="shared" si="124"/>
        <v>87.62666667</v>
      </c>
      <c r="Q1774" s="273">
        <f t="shared" si="125"/>
        <v>89.53333333</v>
      </c>
      <c r="R1774" s="273">
        <f t="shared" si="126"/>
        <v>91.84666667</v>
      </c>
    </row>
    <row r="1775" ht="14.25" hidden="1" customHeight="1">
      <c r="L1775" s="251"/>
      <c r="M1775" s="272">
        <v>5.41</v>
      </c>
      <c r="N1775" s="273">
        <f t="shared" si="122"/>
        <v>81.486</v>
      </c>
      <c r="O1775" s="273">
        <f t="shared" si="123"/>
        <v>84.604</v>
      </c>
      <c r="P1775" s="273">
        <f t="shared" si="124"/>
        <v>87.634</v>
      </c>
      <c r="Q1775" s="273">
        <f t="shared" si="125"/>
        <v>89.54</v>
      </c>
      <c r="R1775" s="273">
        <f t="shared" si="126"/>
        <v>91.852</v>
      </c>
    </row>
    <row r="1776" ht="14.25" hidden="1" customHeight="1">
      <c r="L1776" s="251"/>
      <c r="M1776" s="272">
        <v>5.42</v>
      </c>
      <c r="N1776" s="273">
        <f t="shared" si="122"/>
        <v>81.49866667</v>
      </c>
      <c r="O1776" s="273">
        <f t="shared" si="123"/>
        <v>84.61466667</v>
      </c>
      <c r="P1776" s="273">
        <f t="shared" si="124"/>
        <v>87.64133333</v>
      </c>
      <c r="Q1776" s="273">
        <f t="shared" si="125"/>
        <v>89.54666667</v>
      </c>
      <c r="R1776" s="273">
        <f t="shared" si="126"/>
        <v>91.85733333</v>
      </c>
    </row>
    <row r="1777" ht="14.25" hidden="1" customHeight="1">
      <c r="L1777" s="251"/>
      <c r="M1777" s="272">
        <v>5.43</v>
      </c>
      <c r="N1777" s="273">
        <f t="shared" si="122"/>
        <v>81.51133333</v>
      </c>
      <c r="O1777" s="273">
        <f t="shared" si="123"/>
        <v>84.62533333</v>
      </c>
      <c r="P1777" s="273">
        <f t="shared" si="124"/>
        <v>87.64866667</v>
      </c>
      <c r="Q1777" s="273">
        <f t="shared" si="125"/>
        <v>89.55333333</v>
      </c>
      <c r="R1777" s="273">
        <f t="shared" si="126"/>
        <v>91.86266667</v>
      </c>
    </row>
    <row r="1778" ht="14.25" hidden="1" customHeight="1">
      <c r="L1778" s="251"/>
      <c r="M1778" s="272">
        <v>5.44</v>
      </c>
      <c r="N1778" s="273">
        <f t="shared" si="122"/>
        <v>81.524</v>
      </c>
      <c r="O1778" s="273">
        <f t="shared" si="123"/>
        <v>84.636</v>
      </c>
      <c r="P1778" s="273">
        <f t="shared" si="124"/>
        <v>87.656</v>
      </c>
      <c r="Q1778" s="273">
        <f t="shared" si="125"/>
        <v>89.56</v>
      </c>
      <c r="R1778" s="273">
        <f t="shared" si="126"/>
        <v>91.868</v>
      </c>
    </row>
    <row r="1779" ht="14.25" hidden="1" customHeight="1">
      <c r="L1779" s="251"/>
      <c r="M1779" s="272">
        <v>5.45</v>
      </c>
      <c r="N1779" s="273">
        <f t="shared" si="122"/>
        <v>81.53666667</v>
      </c>
      <c r="O1779" s="273">
        <f t="shared" si="123"/>
        <v>84.64666667</v>
      </c>
      <c r="P1779" s="273">
        <f t="shared" si="124"/>
        <v>87.66333333</v>
      </c>
      <c r="Q1779" s="273">
        <f t="shared" si="125"/>
        <v>89.56666667</v>
      </c>
      <c r="R1779" s="273">
        <f t="shared" si="126"/>
        <v>91.87333333</v>
      </c>
    </row>
    <row r="1780" ht="14.25" hidden="1" customHeight="1">
      <c r="L1780" s="251"/>
      <c r="M1780" s="272">
        <v>5.46</v>
      </c>
      <c r="N1780" s="273">
        <f t="shared" si="122"/>
        <v>81.54933333</v>
      </c>
      <c r="O1780" s="273">
        <f t="shared" si="123"/>
        <v>84.65733333</v>
      </c>
      <c r="P1780" s="273">
        <f t="shared" si="124"/>
        <v>87.67066667</v>
      </c>
      <c r="Q1780" s="273">
        <f t="shared" si="125"/>
        <v>89.57333333</v>
      </c>
      <c r="R1780" s="273">
        <f t="shared" si="126"/>
        <v>91.87866667</v>
      </c>
    </row>
    <row r="1781" ht="14.25" hidden="1" customHeight="1">
      <c r="L1781" s="251"/>
      <c r="M1781" s="272">
        <v>5.47</v>
      </c>
      <c r="N1781" s="273">
        <f t="shared" si="122"/>
        <v>81.562</v>
      </c>
      <c r="O1781" s="273">
        <f t="shared" si="123"/>
        <v>84.668</v>
      </c>
      <c r="P1781" s="273">
        <f t="shared" si="124"/>
        <v>87.678</v>
      </c>
      <c r="Q1781" s="273">
        <f t="shared" si="125"/>
        <v>89.58</v>
      </c>
      <c r="R1781" s="273">
        <f t="shared" si="126"/>
        <v>91.884</v>
      </c>
    </row>
    <row r="1782" ht="14.25" hidden="1" customHeight="1">
      <c r="L1782" s="251"/>
      <c r="M1782" s="272">
        <v>5.48</v>
      </c>
      <c r="N1782" s="273">
        <f t="shared" si="122"/>
        <v>81.57466667</v>
      </c>
      <c r="O1782" s="273">
        <f t="shared" si="123"/>
        <v>84.67866667</v>
      </c>
      <c r="P1782" s="273">
        <f t="shared" si="124"/>
        <v>87.68533333</v>
      </c>
      <c r="Q1782" s="273">
        <f t="shared" si="125"/>
        <v>89.58666667</v>
      </c>
      <c r="R1782" s="273">
        <f t="shared" si="126"/>
        <v>91.88933333</v>
      </c>
    </row>
    <row r="1783" ht="14.25" hidden="1" customHeight="1">
      <c r="L1783" s="251"/>
      <c r="M1783" s="272">
        <v>5.49</v>
      </c>
      <c r="N1783" s="273">
        <f t="shared" si="122"/>
        <v>81.58733333</v>
      </c>
      <c r="O1783" s="273">
        <f t="shared" si="123"/>
        <v>84.68933333</v>
      </c>
      <c r="P1783" s="273">
        <f t="shared" si="124"/>
        <v>87.69266667</v>
      </c>
      <c r="Q1783" s="273">
        <f t="shared" si="125"/>
        <v>89.59333333</v>
      </c>
      <c r="R1783" s="273">
        <f t="shared" si="126"/>
        <v>91.89466667</v>
      </c>
    </row>
    <row r="1784" ht="14.25" hidden="1" customHeight="1">
      <c r="L1784" s="251"/>
      <c r="M1784" s="272">
        <v>5.5</v>
      </c>
      <c r="N1784" s="273">
        <v>81.6</v>
      </c>
      <c r="O1784" s="273">
        <v>84.7</v>
      </c>
      <c r="P1784" s="273">
        <v>87.7</v>
      </c>
      <c r="Q1784" s="273">
        <v>89.6</v>
      </c>
      <c r="R1784" s="273">
        <v>91.9</v>
      </c>
    </row>
    <row r="1785" ht="14.25" hidden="1" customHeight="1">
      <c r="L1785" s="251"/>
      <c r="M1785" s="272">
        <v>5.51</v>
      </c>
      <c r="N1785" s="273">
        <f t="shared" ref="N1785:N1983" si="127">N1784+0.008</f>
        <v>81.608</v>
      </c>
      <c r="O1785" s="273">
        <f t="shared" ref="O1785:O1983" si="128">O1784+0.0065</f>
        <v>84.7065</v>
      </c>
      <c r="P1785" s="273">
        <f t="shared" ref="P1785:P1983" si="129">P1784+0.005</f>
        <v>87.705</v>
      </c>
      <c r="Q1785" s="273">
        <f t="shared" ref="Q1785:Q1983" si="130">Q1784+0.004</f>
        <v>89.604</v>
      </c>
      <c r="R1785" s="273">
        <f t="shared" ref="R1785:R1983" si="131">R1784+0.0035</f>
        <v>91.9035</v>
      </c>
    </row>
    <row r="1786" ht="14.25" hidden="1" customHeight="1">
      <c r="L1786" s="251"/>
      <c r="M1786" s="272">
        <v>5.52</v>
      </c>
      <c r="N1786" s="273">
        <f t="shared" si="127"/>
        <v>81.616</v>
      </c>
      <c r="O1786" s="273">
        <f t="shared" si="128"/>
        <v>84.713</v>
      </c>
      <c r="P1786" s="273">
        <f t="shared" si="129"/>
        <v>87.71</v>
      </c>
      <c r="Q1786" s="273">
        <f t="shared" si="130"/>
        <v>89.608</v>
      </c>
      <c r="R1786" s="273">
        <f t="shared" si="131"/>
        <v>91.907</v>
      </c>
    </row>
    <row r="1787" ht="14.25" hidden="1" customHeight="1">
      <c r="L1787" s="251"/>
      <c r="M1787" s="272">
        <v>5.53</v>
      </c>
      <c r="N1787" s="273">
        <f t="shared" si="127"/>
        <v>81.624</v>
      </c>
      <c r="O1787" s="273">
        <f t="shared" si="128"/>
        <v>84.7195</v>
      </c>
      <c r="P1787" s="273">
        <f t="shared" si="129"/>
        <v>87.715</v>
      </c>
      <c r="Q1787" s="273">
        <f t="shared" si="130"/>
        <v>89.612</v>
      </c>
      <c r="R1787" s="273">
        <f t="shared" si="131"/>
        <v>91.9105</v>
      </c>
    </row>
    <row r="1788" ht="14.25" hidden="1" customHeight="1">
      <c r="L1788" s="251"/>
      <c r="M1788" s="272">
        <v>5.54</v>
      </c>
      <c r="N1788" s="273">
        <f t="shared" si="127"/>
        <v>81.632</v>
      </c>
      <c r="O1788" s="273">
        <f t="shared" si="128"/>
        <v>84.726</v>
      </c>
      <c r="P1788" s="273">
        <f t="shared" si="129"/>
        <v>87.72</v>
      </c>
      <c r="Q1788" s="273">
        <f t="shared" si="130"/>
        <v>89.616</v>
      </c>
      <c r="R1788" s="273">
        <f t="shared" si="131"/>
        <v>91.914</v>
      </c>
    </row>
    <row r="1789" ht="14.25" hidden="1" customHeight="1">
      <c r="L1789" s="251"/>
      <c r="M1789" s="272">
        <v>5.55</v>
      </c>
      <c r="N1789" s="273">
        <f t="shared" si="127"/>
        <v>81.64</v>
      </c>
      <c r="O1789" s="273">
        <f t="shared" si="128"/>
        <v>84.7325</v>
      </c>
      <c r="P1789" s="273">
        <f t="shared" si="129"/>
        <v>87.725</v>
      </c>
      <c r="Q1789" s="273">
        <f t="shared" si="130"/>
        <v>89.62</v>
      </c>
      <c r="R1789" s="273">
        <f t="shared" si="131"/>
        <v>91.9175</v>
      </c>
    </row>
    <row r="1790" ht="14.25" hidden="1" customHeight="1">
      <c r="L1790" s="251"/>
      <c r="M1790" s="272">
        <v>5.56</v>
      </c>
      <c r="N1790" s="273">
        <f t="shared" si="127"/>
        <v>81.648</v>
      </c>
      <c r="O1790" s="273">
        <f t="shared" si="128"/>
        <v>84.739</v>
      </c>
      <c r="P1790" s="273">
        <f t="shared" si="129"/>
        <v>87.73</v>
      </c>
      <c r="Q1790" s="273">
        <f t="shared" si="130"/>
        <v>89.624</v>
      </c>
      <c r="R1790" s="273">
        <f t="shared" si="131"/>
        <v>91.921</v>
      </c>
    </row>
    <row r="1791" ht="14.25" hidden="1" customHeight="1">
      <c r="L1791" s="251"/>
      <c r="M1791" s="272">
        <v>5.57</v>
      </c>
      <c r="N1791" s="273">
        <f t="shared" si="127"/>
        <v>81.656</v>
      </c>
      <c r="O1791" s="273">
        <f t="shared" si="128"/>
        <v>84.7455</v>
      </c>
      <c r="P1791" s="273">
        <f t="shared" si="129"/>
        <v>87.735</v>
      </c>
      <c r="Q1791" s="273">
        <f t="shared" si="130"/>
        <v>89.628</v>
      </c>
      <c r="R1791" s="273">
        <f t="shared" si="131"/>
        <v>91.9245</v>
      </c>
    </row>
    <row r="1792" ht="14.25" hidden="1" customHeight="1">
      <c r="L1792" s="251"/>
      <c r="M1792" s="272">
        <v>5.58</v>
      </c>
      <c r="N1792" s="273">
        <f t="shared" si="127"/>
        <v>81.664</v>
      </c>
      <c r="O1792" s="273">
        <f t="shared" si="128"/>
        <v>84.752</v>
      </c>
      <c r="P1792" s="273">
        <f t="shared" si="129"/>
        <v>87.74</v>
      </c>
      <c r="Q1792" s="273">
        <f t="shared" si="130"/>
        <v>89.632</v>
      </c>
      <c r="R1792" s="273">
        <f t="shared" si="131"/>
        <v>91.928</v>
      </c>
    </row>
    <row r="1793" ht="14.25" hidden="1" customHeight="1">
      <c r="L1793" s="251"/>
      <c r="M1793" s="272">
        <v>5.59</v>
      </c>
      <c r="N1793" s="273">
        <f t="shared" si="127"/>
        <v>81.672</v>
      </c>
      <c r="O1793" s="273">
        <f t="shared" si="128"/>
        <v>84.7585</v>
      </c>
      <c r="P1793" s="273">
        <f t="shared" si="129"/>
        <v>87.745</v>
      </c>
      <c r="Q1793" s="273">
        <f t="shared" si="130"/>
        <v>89.636</v>
      </c>
      <c r="R1793" s="273">
        <f t="shared" si="131"/>
        <v>91.9315</v>
      </c>
    </row>
    <row r="1794" ht="14.25" hidden="1" customHeight="1">
      <c r="L1794" s="251"/>
      <c r="M1794" s="272">
        <v>5.6</v>
      </c>
      <c r="N1794" s="273">
        <f t="shared" si="127"/>
        <v>81.68</v>
      </c>
      <c r="O1794" s="273">
        <f t="shared" si="128"/>
        <v>84.765</v>
      </c>
      <c r="P1794" s="273">
        <f t="shared" si="129"/>
        <v>87.75</v>
      </c>
      <c r="Q1794" s="273">
        <f t="shared" si="130"/>
        <v>89.64</v>
      </c>
      <c r="R1794" s="273">
        <f t="shared" si="131"/>
        <v>91.935</v>
      </c>
    </row>
    <row r="1795" ht="14.25" hidden="1" customHeight="1">
      <c r="L1795" s="251"/>
      <c r="M1795" s="272">
        <v>5.61</v>
      </c>
      <c r="N1795" s="273">
        <f t="shared" si="127"/>
        <v>81.688</v>
      </c>
      <c r="O1795" s="273">
        <f t="shared" si="128"/>
        <v>84.7715</v>
      </c>
      <c r="P1795" s="273">
        <f t="shared" si="129"/>
        <v>87.755</v>
      </c>
      <c r="Q1795" s="273">
        <f t="shared" si="130"/>
        <v>89.644</v>
      </c>
      <c r="R1795" s="273">
        <f t="shared" si="131"/>
        <v>91.9385</v>
      </c>
    </row>
    <row r="1796" ht="14.25" hidden="1" customHeight="1">
      <c r="L1796" s="251"/>
      <c r="M1796" s="272">
        <v>5.62</v>
      </c>
      <c r="N1796" s="273">
        <f t="shared" si="127"/>
        <v>81.696</v>
      </c>
      <c r="O1796" s="273">
        <f t="shared" si="128"/>
        <v>84.778</v>
      </c>
      <c r="P1796" s="273">
        <f t="shared" si="129"/>
        <v>87.76</v>
      </c>
      <c r="Q1796" s="273">
        <f t="shared" si="130"/>
        <v>89.648</v>
      </c>
      <c r="R1796" s="273">
        <f t="shared" si="131"/>
        <v>91.942</v>
      </c>
    </row>
    <row r="1797" ht="14.25" hidden="1" customHeight="1">
      <c r="L1797" s="251"/>
      <c r="M1797" s="272">
        <v>5.63</v>
      </c>
      <c r="N1797" s="273">
        <f t="shared" si="127"/>
        <v>81.704</v>
      </c>
      <c r="O1797" s="273">
        <f t="shared" si="128"/>
        <v>84.7845</v>
      </c>
      <c r="P1797" s="273">
        <f t="shared" si="129"/>
        <v>87.765</v>
      </c>
      <c r="Q1797" s="273">
        <f t="shared" si="130"/>
        <v>89.652</v>
      </c>
      <c r="R1797" s="273">
        <f t="shared" si="131"/>
        <v>91.9455</v>
      </c>
    </row>
    <row r="1798" ht="14.25" hidden="1" customHeight="1">
      <c r="L1798" s="251"/>
      <c r="M1798" s="272">
        <v>5.64</v>
      </c>
      <c r="N1798" s="273">
        <f t="shared" si="127"/>
        <v>81.712</v>
      </c>
      <c r="O1798" s="273">
        <f t="shared" si="128"/>
        <v>84.791</v>
      </c>
      <c r="P1798" s="273">
        <f t="shared" si="129"/>
        <v>87.77</v>
      </c>
      <c r="Q1798" s="273">
        <f t="shared" si="130"/>
        <v>89.656</v>
      </c>
      <c r="R1798" s="273">
        <f t="shared" si="131"/>
        <v>91.949</v>
      </c>
    </row>
    <row r="1799" ht="14.25" hidden="1" customHeight="1">
      <c r="L1799" s="251"/>
      <c r="M1799" s="272">
        <v>5.65</v>
      </c>
      <c r="N1799" s="273">
        <f t="shared" si="127"/>
        <v>81.72</v>
      </c>
      <c r="O1799" s="273">
        <f t="shared" si="128"/>
        <v>84.7975</v>
      </c>
      <c r="P1799" s="273">
        <f t="shared" si="129"/>
        <v>87.775</v>
      </c>
      <c r="Q1799" s="273">
        <f t="shared" si="130"/>
        <v>89.66</v>
      </c>
      <c r="R1799" s="273">
        <f t="shared" si="131"/>
        <v>91.9525</v>
      </c>
    </row>
    <row r="1800" ht="14.25" hidden="1" customHeight="1">
      <c r="L1800" s="251"/>
      <c r="M1800" s="272">
        <v>5.66</v>
      </c>
      <c r="N1800" s="273">
        <f t="shared" si="127"/>
        <v>81.728</v>
      </c>
      <c r="O1800" s="273">
        <f t="shared" si="128"/>
        <v>84.804</v>
      </c>
      <c r="P1800" s="273">
        <f t="shared" si="129"/>
        <v>87.78</v>
      </c>
      <c r="Q1800" s="273">
        <f t="shared" si="130"/>
        <v>89.664</v>
      </c>
      <c r="R1800" s="273">
        <f t="shared" si="131"/>
        <v>91.956</v>
      </c>
    </row>
    <row r="1801" ht="14.25" hidden="1" customHeight="1">
      <c r="L1801" s="251"/>
      <c r="M1801" s="272">
        <v>5.67</v>
      </c>
      <c r="N1801" s="273">
        <f t="shared" si="127"/>
        <v>81.736</v>
      </c>
      <c r="O1801" s="273">
        <f t="shared" si="128"/>
        <v>84.8105</v>
      </c>
      <c r="P1801" s="273">
        <f t="shared" si="129"/>
        <v>87.785</v>
      </c>
      <c r="Q1801" s="273">
        <f t="shared" si="130"/>
        <v>89.668</v>
      </c>
      <c r="R1801" s="273">
        <f t="shared" si="131"/>
        <v>91.9595</v>
      </c>
    </row>
    <row r="1802" ht="14.25" hidden="1" customHeight="1">
      <c r="L1802" s="251"/>
      <c r="M1802" s="272">
        <v>5.68</v>
      </c>
      <c r="N1802" s="273">
        <f t="shared" si="127"/>
        <v>81.744</v>
      </c>
      <c r="O1802" s="273">
        <f t="shared" si="128"/>
        <v>84.817</v>
      </c>
      <c r="P1802" s="273">
        <f t="shared" si="129"/>
        <v>87.79</v>
      </c>
      <c r="Q1802" s="273">
        <f t="shared" si="130"/>
        <v>89.672</v>
      </c>
      <c r="R1802" s="273">
        <f t="shared" si="131"/>
        <v>91.963</v>
      </c>
    </row>
    <row r="1803" ht="14.25" hidden="1" customHeight="1">
      <c r="L1803" s="251"/>
      <c r="M1803" s="272">
        <v>5.69</v>
      </c>
      <c r="N1803" s="273">
        <f t="shared" si="127"/>
        <v>81.752</v>
      </c>
      <c r="O1803" s="273">
        <f t="shared" si="128"/>
        <v>84.8235</v>
      </c>
      <c r="P1803" s="273">
        <f t="shared" si="129"/>
        <v>87.795</v>
      </c>
      <c r="Q1803" s="273">
        <f t="shared" si="130"/>
        <v>89.676</v>
      </c>
      <c r="R1803" s="273">
        <f t="shared" si="131"/>
        <v>91.9665</v>
      </c>
    </row>
    <row r="1804" ht="14.25" hidden="1" customHeight="1">
      <c r="L1804" s="251"/>
      <c r="M1804" s="272">
        <v>5.7</v>
      </c>
      <c r="N1804" s="273">
        <f t="shared" si="127"/>
        <v>81.76</v>
      </c>
      <c r="O1804" s="273">
        <f t="shared" si="128"/>
        <v>84.83</v>
      </c>
      <c r="P1804" s="273">
        <f t="shared" si="129"/>
        <v>87.8</v>
      </c>
      <c r="Q1804" s="273">
        <f t="shared" si="130"/>
        <v>89.68</v>
      </c>
      <c r="R1804" s="273">
        <f t="shared" si="131"/>
        <v>91.97</v>
      </c>
    </row>
    <row r="1805" ht="14.25" hidden="1" customHeight="1">
      <c r="L1805" s="251"/>
      <c r="M1805" s="272">
        <v>5.71</v>
      </c>
      <c r="N1805" s="273">
        <f t="shared" si="127"/>
        <v>81.768</v>
      </c>
      <c r="O1805" s="273">
        <f t="shared" si="128"/>
        <v>84.8365</v>
      </c>
      <c r="P1805" s="273">
        <f t="shared" si="129"/>
        <v>87.805</v>
      </c>
      <c r="Q1805" s="273">
        <f t="shared" si="130"/>
        <v>89.684</v>
      </c>
      <c r="R1805" s="273">
        <f t="shared" si="131"/>
        <v>91.9735</v>
      </c>
    </row>
    <row r="1806" ht="14.25" hidden="1" customHeight="1">
      <c r="L1806" s="251"/>
      <c r="M1806" s="272">
        <v>5.72</v>
      </c>
      <c r="N1806" s="273">
        <f t="shared" si="127"/>
        <v>81.776</v>
      </c>
      <c r="O1806" s="273">
        <f t="shared" si="128"/>
        <v>84.843</v>
      </c>
      <c r="P1806" s="273">
        <f t="shared" si="129"/>
        <v>87.81</v>
      </c>
      <c r="Q1806" s="273">
        <f t="shared" si="130"/>
        <v>89.688</v>
      </c>
      <c r="R1806" s="273">
        <f t="shared" si="131"/>
        <v>91.977</v>
      </c>
    </row>
    <row r="1807" ht="14.25" hidden="1" customHeight="1">
      <c r="L1807" s="251"/>
      <c r="M1807" s="272">
        <v>5.73</v>
      </c>
      <c r="N1807" s="273">
        <f t="shared" si="127"/>
        <v>81.784</v>
      </c>
      <c r="O1807" s="273">
        <f t="shared" si="128"/>
        <v>84.8495</v>
      </c>
      <c r="P1807" s="273">
        <f t="shared" si="129"/>
        <v>87.815</v>
      </c>
      <c r="Q1807" s="273">
        <f t="shared" si="130"/>
        <v>89.692</v>
      </c>
      <c r="R1807" s="273">
        <f t="shared" si="131"/>
        <v>91.9805</v>
      </c>
    </row>
    <row r="1808" ht="14.25" hidden="1" customHeight="1">
      <c r="L1808" s="251"/>
      <c r="M1808" s="272">
        <v>5.74</v>
      </c>
      <c r="N1808" s="273">
        <f t="shared" si="127"/>
        <v>81.792</v>
      </c>
      <c r="O1808" s="273">
        <f t="shared" si="128"/>
        <v>84.856</v>
      </c>
      <c r="P1808" s="273">
        <f t="shared" si="129"/>
        <v>87.82</v>
      </c>
      <c r="Q1808" s="273">
        <f t="shared" si="130"/>
        <v>89.696</v>
      </c>
      <c r="R1808" s="273">
        <f t="shared" si="131"/>
        <v>91.984</v>
      </c>
    </row>
    <row r="1809" ht="14.25" hidden="1" customHeight="1">
      <c r="L1809" s="251"/>
      <c r="M1809" s="272">
        <v>5.75</v>
      </c>
      <c r="N1809" s="273">
        <f t="shared" si="127"/>
        <v>81.8</v>
      </c>
      <c r="O1809" s="273">
        <f t="shared" si="128"/>
        <v>84.8625</v>
      </c>
      <c r="P1809" s="273">
        <f t="shared" si="129"/>
        <v>87.825</v>
      </c>
      <c r="Q1809" s="273">
        <f t="shared" si="130"/>
        <v>89.7</v>
      </c>
      <c r="R1809" s="273">
        <f t="shared" si="131"/>
        <v>91.9875</v>
      </c>
    </row>
    <row r="1810" ht="14.25" hidden="1" customHeight="1">
      <c r="L1810" s="251"/>
      <c r="M1810" s="272">
        <v>5.76</v>
      </c>
      <c r="N1810" s="273">
        <f t="shared" si="127"/>
        <v>81.808</v>
      </c>
      <c r="O1810" s="273">
        <f t="shared" si="128"/>
        <v>84.869</v>
      </c>
      <c r="P1810" s="273">
        <f t="shared" si="129"/>
        <v>87.83</v>
      </c>
      <c r="Q1810" s="273">
        <f t="shared" si="130"/>
        <v>89.704</v>
      </c>
      <c r="R1810" s="273">
        <f t="shared" si="131"/>
        <v>91.991</v>
      </c>
    </row>
    <row r="1811" ht="14.25" hidden="1" customHeight="1">
      <c r="L1811" s="251"/>
      <c r="M1811" s="272">
        <v>5.77</v>
      </c>
      <c r="N1811" s="273">
        <f t="shared" si="127"/>
        <v>81.816</v>
      </c>
      <c r="O1811" s="273">
        <f t="shared" si="128"/>
        <v>84.8755</v>
      </c>
      <c r="P1811" s="273">
        <f t="shared" si="129"/>
        <v>87.835</v>
      </c>
      <c r="Q1811" s="273">
        <f t="shared" si="130"/>
        <v>89.708</v>
      </c>
      <c r="R1811" s="273">
        <f t="shared" si="131"/>
        <v>91.9945</v>
      </c>
    </row>
    <row r="1812" ht="14.25" hidden="1" customHeight="1">
      <c r="L1812" s="251"/>
      <c r="M1812" s="272">
        <v>5.78</v>
      </c>
      <c r="N1812" s="273">
        <f t="shared" si="127"/>
        <v>81.824</v>
      </c>
      <c r="O1812" s="273">
        <f t="shared" si="128"/>
        <v>84.882</v>
      </c>
      <c r="P1812" s="273">
        <f t="shared" si="129"/>
        <v>87.84</v>
      </c>
      <c r="Q1812" s="273">
        <f t="shared" si="130"/>
        <v>89.712</v>
      </c>
      <c r="R1812" s="273">
        <f t="shared" si="131"/>
        <v>91.998</v>
      </c>
    </row>
    <row r="1813" ht="14.25" hidden="1" customHeight="1">
      <c r="L1813" s="251"/>
      <c r="M1813" s="272">
        <v>5.79</v>
      </c>
      <c r="N1813" s="273">
        <f t="shared" si="127"/>
        <v>81.832</v>
      </c>
      <c r="O1813" s="273">
        <f t="shared" si="128"/>
        <v>84.8885</v>
      </c>
      <c r="P1813" s="273">
        <f t="shared" si="129"/>
        <v>87.845</v>
      </c>
      <c r="Q1813" s="273">
        <f t="shared" si="130"/>
        <v>89.716</v>
      </c>
      <c r="R1813" s="273">
        <f t="shared" si="131"/>
        <v>92.0015</v>
      </c>
    </row>
    <row r="1814" ht="14.25" hidden="1" customHeight="1">
      <c r="L1814" s="251"/>
      <c r="M1814" s="272">
        <v>5.8</v>
      </c>
      <c r="N1814" s="273">
        <f t="shared" si="127"/>
        <v>81.84</v>
      </c>
      <c r="O1814" s="273">
        <f t="shared" si="128"/>
        <v>84.895</v>
      </c>
      <c r="P1814" s="273">
        <f t="shared" si="129"/>
        <v>87.85</v>
      </c>
      <c r="Q1814" s="273">
        <f t="shared" si="130"/>
        <v>89.72</v>
      </c>
      <c r="R1814" s="273">
        <f t="shared" si="131"/>
        <v>92.005</v>
      </c>
    </row>
    <row r="1815" ht="14.25" hidden="1" customHeight="1">
      <c r="L1815" s="251"/>
      <c r="M1815" s="272">
        <v>5.81</v>
      </c>
      <c r="N1815" s="273">
        <f t="shared" si="127"/>
        <v>81.848</v>
      </c>
      <c r="O1815" s="273">
        <f t="shared" si="128"/>
        <v>84.9015</v>
      </c>
      <c r="P1815" s="273">
        <f t="shared" si="129"/>
        <v>87.855</v>
      </c>
      <c r="Q1815" s="273">
        <f t="shared" si="130"/>
        <v>89.724</v>
      </c>
      <c r="R1815" s="273">
        <f t="shared" si="131"/>
        <v>92.0085</v>
      </c>
    </row>
    <row r="1816" ht="14.25" hidden="1" customHeight="1">
      <c r="L1816" s="251"/>
      <c r="M1816" s="272">
        <v>5.82</v>
      </c>
      <c r="N1816" s="273">
        <f t="shared" si="127"/>
        <v>81.856</v>
      </c>
      <c r="O1816" s="273">
        <f t="shared" si="128"/>
        <v>84.908</v>
      </c>
      <c r="P1816" s="273">
        <f t="shared" si="129"/>
        <v>87.86</v>
      </c>
      <c r="Q1816" s="273">
        <f t="shared" si="130"/>
        <v>89.728</v>
      </c>
      <c r="R1816" s="273">
        <f t="shared" si="131"/>
        <v>92.012</v>
      </c>
    </row>
    <row r="1817" ht="14.25" hidden="1" customHeight="1">
      <c r="L1817" s="251"/>
      <c r="M1817" s="272">
        <v>5.83</v>
      </c>
      <c r="N1817" s="273">
        <f t="shared" si="127"/>
        <v>81.864</v>
      </c>
      <c r="O1817" s="273">
        <f t="shared" si="128"/>
        <v>84.9145</v>
      </c>
      <c r="P1817" s="273">
        <f t="shared" si="129"/>
        <v>87.865</v>
      </c>
      <c r="Q1817" s="273">
        <f t="shared" si="130"/>
        <v>89.732</v>
      </c>
      <c r="R1817" s="273">
        <f t="shared" si="131"/>
        <v>92.0155</v>
      </c>
    </row>
    <row r="1818" ht="14.25" hidden="1" customHeight="1">
      <c r="L1818" s="251"/>
      <c r="M1818" s="272">
        <v>5.84</v>
      </c>
      <c r="N1818" s="273">
        <f t="shared" si="127"/>
        <v>81.872</v>
      </c>
      <c r="O1818" s="273">
        <f t="shared" si="128"/>
        <v>84.921</v>
      </c>
      <c r="P1818" s="273">
        <f t="shared" si="129"/>
        <v>87.87</v>
      </c>
      <c r="Q1818" s="273">
        <f t="shared" si="130"/>
        <v>89.736</v>
      </c>
      <c r="R1818" s="273">
        <f t="shared" si="131"/>
        <v>92.019</v>
      </c>
    </row>
    <row r="1819" ht="14.25" hidden="1" customHeight="1">
      <c r="L1819" s="251"/>
      <c r="M1819" s="272">
        <v>5.85</v>
      </c>
      <c r="N1819" s="273">
        <f t="shared" si="127"/>
        <v>81.88</v>
      </c>
      <c r="O1819" s="273">
        <f t="shared" si="128"/>
        <v>84.9275</v>
      </c>
      <c r="P1819" s="273">
        <f t="shared" si="129"/>
        <v>87.875</v>
      </c>
      <c r="Q1819" s="273">
        <f t="shared" si="130"/>
        <v>89.74</v>
      </c>
      <c r="R1819" s="273">
        <f t="shared" si="131"/>
        <v>92.0225</v>
      </c>
    </row>
    <row r="1820" ht="14.25" hidden="1" customHeight="1">
      <c r="L1820" s="251"/>
      <c r="M1820" s="272">
        <v>5.86</v>
      </c>
      <c r="N1820" s="273">
        <f t="shared" si="127"/>
        <v>81.888</v>
      </c>
      <c r="O1820" s="273">
        <f t="shared" si="128"/>
        <v>84.934</v>
      </c>
      <c r="P1820" s="273">
        <f t="shared" si="129"/>
        <v>87.88</v>
      </c>
      <c r="Q1820" s="273">
        <f t="shared" si="130"/>
        <v>89.744</v>
      </c>
      <c r="R1820" s="273">
        <f t="shared" si="131"/>
        <v>92.026</v>
      </c>
    </row>
    <row r="1821" ht="14.25" hidden="1" customHeight="1">
      <c r="L1821" s="251"/>
      <c r="M1821" s="272">
        <v>5.87</v>
      </c>
      <c r="N1821" s="273">
        <f t="shared" si="127"/>
        <v>81.896</v>
      </c>
      <c r="O1821" s="273">
        <f t="shared" si="128"/>
        <v>84.9405</v>
      </c>
      <c r="P1821" s="273">
        <f t="shared" si="129"/>
        <v>87.885</v>
      </c>
      <c r="Q1821" s="273">
        <f t="shared" si="130"/>
        <v>89.748</v>
      </c>
      <c r="R1821" s="273">
        <f t="shared" si="131"/>
        <v>92.0295</v>
      </c>
    </row>
    <row r="1822" ht="14.25" hidden="1" customHeight="1">
      <c r="L1822" s="251"/>
      <c r="M1822" s="272">
        <v>5.88</v>
      </c>
      <c r="N1822" s="273">
        <f t="shared" si="127"/>
        <v>81.904</v>
      </c>
      <c r="O1822" s="273">
        <f t="shared" si="128"/>
        <v>84.947</v>
      </c>
      <c r="P1822" s="273">
        <f t="shared" si="129"/>
        <v>87.89</v>
      </c>
      <c r="Q1822" s="273">
        <f t="shared" si="130"/>
        <v>89.752</v>
      </c>
      <c r="R1822" s="273">
        <f t="shared" si="131"/>
        <v>92.033</v>
      </c>
    </row>
    <row r="1823" ht="14.25" hidden="1" customHeight="1">
      <c r="L1823" s="251"/>
      <c r="M1823" s="272">
        <v>5.89</v>
      </c>
      <c r="N1823" s="273">
        <f t="shared" si="127"/>
        <v>81.912</v>
      </c>
      <c r="O1823" s="273">
        <f t="shared" si="128"/>
        <v>84.9535</v>
      </c>
      <c r="P1823" s="273">
        <f t="shared" si="129"/>
        <v>87.895</v>
      </c>
      <c r="Q1823" s="273">
        <f t="shared" si="130"/>
        <v>89.756</v>
      </c>
      <c r="R1823" s="273">
        <f t="shared" si="131"/>
        <v>92.0365</v>
      </c>
    </row>
    <row r="1824" ht="14.25" hidden="1" customHeight="1">
      <c r="L1824" s="251"/>
      <c r="M1824" s="272">
        <v>5.9</v>
      </c>
      <c r="N1824" s="273">
        <f t="shared" si="127"/>
        <v>81.92</v>
      </c>
      <c r="O1824" s="273">
        <f t="shared" si="128"/>
        <v>84.96</v>
      </c>
      <c r="P1824" s="273">
        <f t="shared" si="129"/>
        <v>87.9</v>
      </c>
      <c r="Q1824" s="273">
        <f t="shared" si="130"/>
        <v>89.76</v>
      </c>
      <c r="R1824" s="273">
        <f t="shared" si="131"/>
        <v>92.04</v>
      </c>
    </row>
    <row r="1825" ht="14.25" hidden="1" customHeight="1">
      <c r="L1825" s="251"/>
      <c r="M1825" s="272">
        <v>5.91</v>
      </c>
      <c r="N1825" s="273">
        <f t="shared" si="127"/>
        <v>81.928</v>
      </c>
      <c r="O1825" s="273">
        <f t="shared" si="128"/>
        <v>84.9665</v>
      </c>
      <c r="P1825" s="273">
        <f t="shared" si="129"/>
        <v>87.905</v>
      </c>
      <c r="Q1825" s="273">
        <f t="shared" si="130"/>
        <v>89.764</v>
      </c>
      <c r="R1825" s="273">
        <f t="shared" si="131"/>
        <v>92.0435</v>
      </c>
    </row>
    <row r="1826" ht="14.25" hidden="1" customHeight="1">
      <c r="L1826" s="251"/>
      <c r="M1826" s="272">
        <v>5.92</v>
      </c>
      <c r="N1826" s="273">
        <f t="shared" si="127"/>
        <v>81.936</v>
      </c>
      <c r="O1826" s="273">
        <f t="shared" si="128"/>
        <v>84.973</v>
      </c>
      <c r="P1826" s="273">
        <f t="shared" si="129"/>
        <v>87.91</v>
      </c>
      <c r="Q1826" s="273">
        <f t="shared" si="130"/>
        <v>89.768</v>
      </c>
      <c r="R1826" s="273">
        <f t="shared" si="131"/>
        <v>92.047</v>
      </c>
    </row>
    <row r="1827" ht="14.25" hidden="1" customHeight="1">
      <c r="L1827" s="251"/>
      <c r="M1827" s="272">
        <v>5.93</v>
      </c>
      <c r="N1827" s="273">
        <f t="shared" si="127"/>
        <v>81.944</v>
      </c>
      <c r="O1827" s="273">
        <f t="shared" si="128"/>
        <v>84.9795</v>
      </c>
      <c r="P1827" s="273">
        <f t="shared" si="129"/>
        <v>87.915</v>
      </c>
      <c r="Q1827" s="273">
        <f t="shared" si="130"/>
        <v>89.772</v>
      </c>
      <c r="R1827" s="273">
        <f t="shared" si="131"/>
        <v>92.0505</v>
      </c>
    </row>
    <row r="1828" ht="14.25" hidden="1" customHeight="1">
      <c r="L1828" s="251"/>
      <c r="M1828" s="272">
        <v>5.94</v>
      </c>
      <c r="N1828" s="273">
        <f t="shared" si="127"/>
        <v>81.952</v>
      </c>
      <c r="O1828" s="273">
        <f t="shared" si="128"/>
        <v>84.986</v>
      </c>
      <c r="P1828" s="273">
        <f t="shared" si="129"/>
        <v>87.92</v>
      </c>
      <c r="Q1828" s="273">
        <f t="shared" si="130"/>
        <v>89.776</v>
      </c>
      <c r="R1828" s="273">
        <f t="shared" si="131"/>
        <v>92.054</v>
      </c>
    </row>
    <row r="1829" ht="14.25" hidden="1" customHeight="1">
      <c r="L1829" s="251"/>
      <c r="M1829" s="272">
        <v>5.95</v>
      </c>
      <c r="N1829" s="273">
        <f t="shared" si="127"/>
        <v>81.96</v>
      </c>
      <c r="O1829" s="273">
        <f t="shared" si="128"/>
        <v>84.9925</v>
      </c>
      <c r="P1829" s="273">
        <f t="shared" si="129"/>
        <v>87.925</v>
      </c>
      <c r="Q1829" s="273">
        <f t="shared" si="130"/>
        <v>89.78</v>
      </c>
      <c r="R1829" s="273">
        <f t="shared" si="131"/>
        <v>92.0575</v>
      </c>
    </row>
    <row r="1830" ht="14.25" hidden="1" customHeight="1">
      <c r="L1830" s="251"/>
      <c r="M1830" s="272">
        <v>5.96</v>
      </c>
      <c r="N1830" s="273">
        <f t="shared" si="127"/>
        <v>81.968</v>
      </c>
      <c r="O1830" s="273">
        <f t="shared" si="128"/>
        <v>84.999</v>
      </c>
      <c r="P1830" s="273">
        <f t="shared" si="129"/>
        <v>87.93</v>
      </c>
      <c r="Q1830" s="273">
        <f t="shared" si="130"/>
        <v>89.784</v>
      </c>
      <c r="R1830" s="273">
        <f t="shared" si="131"/>
        <v>92.061</v>
      </c>
    </row>
    <row r="1831" ht="14.25" hidden="1" customHeight="1">
      <c r="L1831" s="251"/>
      <c r="M1831" s="272">
        <v>5.97</v>
      </c>
      <c r="N1831" s="273">
        <f t="shared" si="127"/>
        <v>81.976</v>
      </c>
      <c r="O1831" s="273">
        <f t="shared" si="128"/>
        <v>85.0055</v>
      </c>
      <c r="P1831" s="273">
        <f t="shared" si="129"/>
        <v>87.935</v>
      </c>
      <c r="Q1831" s="273">
        <f t="shared" si="130"/>
        <v>89.788</v>
      </c>
      <c r="R1831" s="273">
        <f t="shared" si="131"/>
        <v>92.0645</v>
      </c>
    </row>
    <row r="1832" ht="14.25" hidden="1" customHeight="1">
      <c r="L1832" s="251"/>
      <c r="M1832" s="272">
        <v>5.98</v>
      </c>
      <c r="N1832" s="273">
        <f t="shared" si="127"/>
        <v>81.984</v>
      </c>
      <c r="O1832" s="273">
        <f t="shared" si="128"/>
        <v>85.012</v>
      </c>
      <c r="P1832" s="273">
        <f t="shared" si="129"/>
        <v>87.94</v>
      </c>
      <c r="Q1832" s="273">
        <f t="shared" si="130"/>
        <v>89.792</v>
      </c>
      <c r="R1832" s="273">
        <f t="shared" si="131"/>
        <v>92.068</v>
      </c>
    </row>
    <row r="1833" ht="14.25" hidden="1" customHeight="1">
      <c r="L1833" s="251"/>
      <c r="M1833" s="272">
        <v>5.99</v>
      </c>
      <c r="N1833" s="273">
        <f t="shared" si="127"/>
        <v>81.992</v>
      </c>
      <c r="O1833" s="273">
        <f t="shared" si="128"/>
        <v>85.0185</v>
      </c>
      <c r="P1833" s="273">
        <f t="shared" si="129"/>
        <v>87.945</v>
      </c>
      <c r="Q1833" s="273">
        <f t="shared" si="130"/>
        <v>89.796</v>
      </c>
      <c r="R1833" s="273">
        <f t="shared" si="131"/>
        <v>92.0715</v>
      </c>
    </row>
    <row r="1834" ht="14.25" hidden="1" customHeight="1">
      <c r="L1834" s="251"/>
      <c r="M1834" s="272">
        <v>6.0</v>
      </c>
      <c r="N1834" s="273">
        <f t="shared" si="127"/>
        <v>82</v>
      </c>
      <c r="O1834" s="273">
        <f t="shared" si="128"/>
        <v>85.025</v>
      </c>
      <c r="P1834" s="273">
        <f t="shared" si="129"/>
        <v>87.95</v>
      </c>
      <c r="Q1834" s="273">
        <f t="shared" si="130"/>
        <v>89.8</v>
      </c>
      <c r="R1834" s="273">
        <f t="shared" si="131"/>
        <v>92.075</v>
      </c>
    </row>
    <row r="1835" ht="14.25" hidden="1" customHeight="1">
      <c r="L1835" s="251"/>
      <c r="M1835" s="272">
        <v>6.01</v>
      </c>
      <c r="N1835" s="273">
        <f t="shared" si="127"/>
        <v>82.008</v>
      </c>
      <c r="O1835" s="273">
        <f t="shared" si="128"/>
        <v>85.0315</v>
      </c>
      <c r="P1835" s="273">
        <f t="shared" si="129"/>
        <v>87.955</v>
      </c>
      <c r="Q1835" s="273">
        <f t="shared" si="130"/>
        <v>89.804</v>
      </c>
      <c r="R1835" s="273">
        <f t="shared" si="131"/>
        <v>92.0785</v>
      </c>
    </row>
    <row r="1836" ht="14.25" hidden="1" customHeight="1">
      <c r="L1836" s="251"/>
      <c r="M1836" s="272">
        <v>6.02</v>
      </c>
      <c r="N1836" s="273">
        <f t="shared" si="127"/>
        <v>82.016</v>
      </c>
      <c r="O1836" s="273">
        <f t="shared" si="128"/>
        <v>85.038</v>
      </c>
      <c r="P1836" s="273">
        <f t="shared" si="129"/>
        <v>87.96</v>
      </c>
      <c r="Q1836" s="273">
        <f t="shared" si="130"/>
        <v>89.808</v>
      </c>
      <c r="R1836" s="273">
        <f t="shared" si="131"/>
        <v>92.082</v>
      </c>
    </row>
    <row r="1837" ht="14.25" hidden="1" customHeight="1">
      <c r="L1837" s="251"/>
      <c r="M1837" s="272">
        <v>6.03</v>
      </c>
      <c r="N1837" s="273">
        <f t="shared" si="127"/>
        <v>82.024</v>
      </c>
      <c r="O1837" s="273">
        <f t="shared" si="128"/>
        <v>85.0445</v>
      </c>
      <c r="P1837" s="273">
        <f t="shared" si="129"/>
        <v>87.965</v>
      </c>
      <c r="Q1837" s="273">
        <f t="shared" si="130"/>
        <v>89.812</v>
      </c>
      <c r="R1837" s="273">
        <f t="shared" si="131"/>
        <v>92.0855</v>
      </c>
    </row>
    <row r="1838" ht="14.25" hidden="1" customHeight="1">
      <c r="L1838" s="251"/>
      <c r="M1838" s="272">
        <v>6.04</v>
      </c>
      <c r="N1838" s="273">
        <f t="shared" si="127"/>
        <v>82.032</v>
      </c>
      <c r="O1838" s="273">
        <f t="shared" si="128"/>
        <v>85.051</v>
      </c>
      <c r="P1838" s="273">
        <f t="shared" si="129"/>
        <v>87.97</v>
      </c>
      <c r="Q1838" s="273">
        <f t="shared" si="130"/>
        <v>89.816</v>
      </c>
      <c r="R1838" s="273">
        <f t="shared" si="131"/>
        <v>92.089</v>
      </c>
    </row>
    <row r="1839" ht="14.25" hidden="1" customHeight="1">
      <c r="L1839" s="251"/>
      <c r="M1839" s="272">
        <v>6.05</v>
      </c>
      <c r="N1839" s="273">
        <f t="shared" si="127"/>
        <v>82.04</v>
      </c>
      <c r="O1839" s="273">
        <f t="shared" si="128"/>
        <v>85.0575</v>
      </c>
      <c r="P1839" s="273">
        <f t="shared" si="129"/>
        <v>87.975</v>
      </c>
      <c r="Q1839" s="273">
        <f t="shared" si="130"/>
        <v>89.82</v>
      </c>
      <c r="R1839" s="273">
        <f t="shared" si="131"/>
        <v>92.0925</v>
      </c>
    </row>
    <row r="1840" ht="14.25" hidden="1" customHeight="1">
      <c r="L1840" s="251"/>
      <c r="M1840" s="272">
        <v>6.06</v>
      </c>
      <c r="N1840" s="273">
        <f t="shared" si="127"/>
        <v>82.048</v>
      </c>
      <c r="O1840" s="273">
        <f t="shared" si="128"/>
        <v>85.064</v>
      </c>
      <c r="P1840" s="273">
        <f t="shared" si="129"/>
        <v>87.98</v>
      </c>
      <c r="Q1840" s="273">
        <f t="shared" si="130"/>
        <v>89.824</v>
      </c>
      <c r="R1840" s="273">
        <f t="shared" si="131"/>
        <v>92.096</v>
      </c>
    </row>
    <row r="1841" ht="14.25" hidden="1" customHeight="1">
      <c r="L1841" s="251"/>
      <c r="M1841" s="272">
        <v>6.07</v>
      </c>
      <c r="N1841" s="273">
        <f t="shared" si="127"/>
        <v>82.056</v>
      </c>
      <c r="O1841" s="273">
        <f t="shared" si="128"/>
        <v>85.0705</v>
      </c>
      <c r="P1841" s="273">
        <f t="shared" si="129"/>
        <v>87.985</v>
      </c>
      <c r="Q1841" s="273">
        <f t="shared" si="130"/>
        <v>89.828</v>
      </c>
      <c r="R1841" s="273">
        <f t="shared" si="131"/>
        <v>92.0995</v>
      </c>
    </row>
    <row r="1842" ht="14.25" hidden="1" customHeight="1">
      <c r="L1842" s="251"/>
      <c r="M1842" s="272">
        <v>6.08</v>
      </c>
      <c r="N1842" s="273">
        <f t="shared" si="127"/>
        <v>82.064</v>
      </c>
      <c r="O1842" s="273">
        <f t="shared" si="128"/>
        <v>85.077</v>
      </c>
      <c r="P1842" s="273">
        <f t="shared" si="129"/>
        <v>87.99</v>
      </c>
      <c r="Q1842" s="273">
        <f t="shared" si="130"/>
        <v>89.832</v>
      </c>
      <c r="R1842" s="273">
        <f t="shared" si="131"/>
        <v>92.103</v>
      </c>
    </row>
    <row r="1843" ht="14.25" hidden="1" customHeight="1">
      <c r="L1843" s="251"/>
      <c r="M1843" s="272">
        <v>6.09</v>
      </c>
      <c r="N1843" s="273">
        <f t="shared" si="127"/>
        <v>82.072</v>
      </c>
      <c r="O1843" s="273">
        <f t="shared" si="128"/>
        <v>85.0835</v>
      </c>
      <c r="P1843" s="273">
        <f t="shared" si="129"/>
        <v>87.995</v>
      </c>
      <c r="Q1843" s="273">
        <f t="shared" si="130"/>
        <v>89.836</v>
      </c>
      <c r="R1843" s="273">
        <f t="shared" si="131"/>
        <v>92.1065</v>
      </c>
    </row>
    <row r="1844" ht="14.25" hidden="1" customHeight="1">
      <c r="L1844" s="251"/>
      <c r="M1844" s="272">
        <v>6.1</v>
      </c>
      <c r="N1844" s="273">
        <f t="shared" si="127"/>
        <v>82.08</v>
      </c>
      <c r="O1844" s="273">
        <f t="shared" si="128"/>
        <v>85.09</v>
      </c>
      <c r="P1844" s="273">
        <f t="shared" si="129"/>
        <v>88</v>
      </c>
      <c r="Q1844" s="273">
        <f t="shared" si="130"/>
        <v>89.84</v>
      </c>
      <c r="R1844" s="273">
        <f t="shared" si="131"/>
        <v>92.11</v>
      </c>
    </row>
    <row r="1845" ht="14.25" hidden="1" customHeight="1">
      <c r="L1845" s="251"/>
      <c r="M1845" s="272">
        <v>6.11</v>
      </c>
      <c r="N1845" s="273">
        <f t="shared" si="127"/>
        <v>82.088</v>
      </c>
      <c r="O1845" s="273">
        <f t="shared" si="128"/>
        <v>85.0965</v>
      </c>
      <c r="P1845" s="273">
        <f t="shared" si="129"/>
        <v>88.005</v>
      </c>
      <c r="Q1845" s="273">
        <f t="shared" si="130"/>
        <v>89.844</v>
      </c>
      <c r="R1845" s="273">
        <f t="shared" si="131"/>
        <v>92.1135</v>
      </c>
    </row>
    <row r="1846" ht="14.25" hidden="1" customHeight="1">
      <c r="L1846" s="251"/>
      <c r="M1846" s="272">
        <v>6.12</v>
      </c>
      <c r="N1846" s="273">
        <f t="shared" si="127"/>
        <v>82.096</v>
      </c>
      <c r="O1846" s="273">
        <f t="shared" si="128"/>
        <v>85.103</v>
      </c>
      <c r="P1846" s="273">
        <f t="shared" si="129"/>
        <v>88.01</v>
      </c>
      <c r="Q1846" s="273">
        <f t="shared" si="130"/>
        <v>89.848</v>
      </c>
      <c r="R1846" s="273">
        <f t="shared" si="131"/>
        <v>92.117</v>
      </c>
    </row>
    <row r="1847" ht="14.25" hidden="1" customHeight="1">
      <c r="L1847" s="251"/>
      <c r="M1847" s="272">
        <v>6.13</v>
      </c>
      <c r="N1847" s="273">
        <f t="shared" si="127"/>
        <v>82.104</v>
      </c>
      <c r="O1847" s="273">
        <f t="shared" si="128"/>
        <v>85.1095</v>
      </c>
      <c r="P1847" s="273">
        <f t="shared" si="129"/>
        <v>88.015</v>
      </c>
      <c r="Q1847" s="273">
        <f t="shared" si="130"/>
        <v>89.852</v>
      </c>
      <c r="R1847" s="273">
        <f t="shared" si="131"/>
        <v>92.1205</v>
      </c>
    </row>
    <row r="1848" ht="14.25" hidden="1" customHeight="1">
      <c r="L1848" s="251"/>
      <c r="M1848" s="272">
        <v>6.14</v>
      </c>
      <c r="N1848" s="273">
        <f t="shared" si="127"/>
        <v>82.112</v>
      </c>
      <c r="O1848" s="273">
        <f t="shared" si="128"/>
        <v>85.116</v>
      </c>
      <c r="P1848" s="273">
        <f t="shared" si="129"/>
        <v>88.02</v>
      </c>
      <c r="Q1848" s="273">
        <f t="shared" si="130"/>
        <v>89.856</v>
      </c>
      <c r="R1848" s="273">
        <f t="shared" si="131"/>
        <v>92.124</v>
      </c>
    </row>
    <row r="1849" ht="14.25" hidden="1" customHeight="1">
      <c r="L1849" s="251"/>
      <c r="M1849" s="272">
        <v>6.15</v>
      </c>
      <c r="N1849" s="273">
        <f t="shared" si="127"/>
        <v>82.12</v>
      </c>
      <c r="O1849" s="273">
        <f t="shared" si="128"/>
        <v>85.1225</v>
      </c>
      <c r="P1849" s="273">
        <f t="shared" si="129"/>
        <v>88.025</v>
      </c>
      <c r="Q1849" s="273">
        <f t="shared" si="130"/>
        <v>89.86</v>
      </c>
      <c r="R1849" s="273">
        <f t="shared" si="131"/>
        <v>92.1275</v>
      </c>
    </row>
    <row r="1850" ht="14.25" hidden="1" customHeight="1">
      <c r="L1850" s="251"/>
      <c r="M1850" s="272">
        <v>6.16</v>
      </c>
      <c r="N1850" s="273">
        <f t="shared" si="127"/>
        <v>82.128</v>
      </c>
      <c r="O1850" s="273">
        <f t="shared" si="128"/>
        <v>85.129</v>
      </c>
      <c r="P1850" s="273">
        <f t="shared" si="129"/>
        <v>88.03</v>
      </c>
      <c r="Q1850" s="273">
        <f t="shared" si="130"/>
        <v>89.864</v>
      </c>
      <c r="R1850" s="273">
        <f t="shared" si="131"/>
        <v>92.131</v>
      </c>
    </row>
    <row r="1851" ht="14.25" hidden="1" customHeight="1">
      <c r="L1851" s="251"/>
      <c r="M1851" s="272">
        <v>6.17</v>
      </c>
      <c r="N1851" s="273">
        <f t="shared" si="127"/>
        <v>82.136</v>
      </c>
      <c r="O1851" s="273">
        <f t="shared" si="128"/>
        <v>85.1355</v>
      </c>
      <c r="P1851" s="273">
        <f t="shared" si="129"/>
        <v>88.035</v>
      </c>
      <c r="Q1851" s="273">
        <f t="shared" si="130"/>
        <v>89.868</v>
      </c>
      <c r="R1851" s="273">
        <f t="shared" si="131"/>
        <v>92.1345</v>
      </c>
    </row>
    <row r="1852" ht="14.25" hidden="1" customHeight="1">
      <c r="L1852" s="251"/>
      <c r="M1852" s="272">
        <v>6.18</v>
      </c>
      <c r="N1852" s="273">
        <f t="shared" si="127"/>
        <v>82.144</v>
      </c>
      <c r="O1852" s="273">
        <f t="shared" si="128"/>
        <v>85.142</v>
      </c>
      <c r="P1852" s="273">
        <f t="shared" si="129"/>
        <v>88.04</v>
      </c>
      <c r="Q1852" s="273">
        <f t="shared" si="130"/>
        <v>89.872</v>
      </c>
      <c r="R1852" s="273">
        <f t="shared" si="131"/>
        <v>92.138</v>
      </c>
    </row>
    <row r="1853" ht="14.25" hidden="1" customHeight="1">
      <c r="L1853" s="251"/>
      <c r="M1853" s="272">
        <v>6.19</v>
      </c>
      <c r="N1853" s="273">
        <f t="shared" si="127"/>
        <v>82.152</v>
      </c>
      <c r="O1853" s="273">
        <f t="shared" si="128"/>
        <v>85.1485</v>
      </c>
      <c r="P1853" s="273">
        <f t="shared" si="129"/>
        <v>88.045</v>
      </c>
      <c r="Q1853" s="273">
        <f t="shared" si="130"/>
        <v>89.876</v>
      </c>
      <c r="R1853" s="273">
        <f t="shared" si="131"/>
        <v>92.1415</v>
      </c>
    </row>
    <row r="1854" ht="14.25" hidden="1" customHeight="1">
      <c r="L1854" s="251"/>
      <c r="M1854" s="272">
        <v>6.2</v>
      </c>
      <c r="N1854" s="273">
        <f t="shared" si="127"/>
        <v>82.16</v>
      </c>
      <c r="O1854" s="273">
        <f t="shared" si="128"/>
        <v>85.155</v>
      </c>
      <c r="P1854" s="273">
        <f t="shared" si="129"/>
        <v>88.05</v>
      </c>
      <c r="Q1854" s="273">
        <f t="shared" si="130"/>
        <v>89.88</v>
      </c>
      <c r="R1854" s="273">
        <f t="shared" si="131"/>
        <v>92.145</v>
      </c>
    </row>
    <row r="1855" ht="14.25" hidden="1" customHeight="1">
      <c r="L1855" s="251"/>
      <c r="M1855" s="272">
        <v>6.21</v>
      </c>
      <c r="N1855" s="273">
        <f t="shared" si="127"/>
        <v>82.168</v>
      </c>
      <c r="O1855" s="273">
        <f t="shared" si="128"/>
        <v>85.1615</v>
      </c>
      <c r="P1855" s="273">
        <f t="shared" si="129"/>
        <v>88.055</v>
      </c>
      <c r="Q1855" s="273">
        <f t="shared" si="130"/>
        <v>89.884</v>
      </c>
      <c r="R1855" s="273">
        <f t="shared" si="131"/>
        <v>92.1485</v>
      </c>
    </row>
    <row r="1856" ht="14.25" hidden="1" customHeight="1">
      <c r="L1856" s="251"/>
      <c r="M1856" s="272">
        <v>6.22</v>
      </c>
      <c r="N1856" s="273">
        <f t="shared" si="127"/>
        <v>82.176</v>
      </c>
      <c r="O1856" s="273">
        <f t="shared" si="128"/>
        <v>85.168</v>
      </c>
      <c r="P1856" s="273">
        <f t="shared" si="129"/>
        <v>88.06</v>
      </c>
      <c r="Q1856" s="273">
        <f t="shared" si="130"/>
        <v>89.888</v>
      </c>
      <c r="R1856" s="273">
        <f t="shared" si="131"/>
        <v>92.152</v>
      </c>
    </row>
    <row r="1857" ht="14.25" hidden="1" customHeight="1">
      <c r="L1857" s="251"/>
      <c r="M1857" s="272">
        <v>6.23</v>
      </c>
      <c r="N1857" s="273">
        <f t="shared" si="127"/>
        <v>82.184</v>
      </c>
      <c r="O1857" s="273">
        <f t="shared" si="128"/>
        <v>85.1745</v>
      </c>
      <c r="P1857" s="273">
        <f t="shared" si="129"/>
        <v>88.065</v>
      </c>
      <c r="Q1857" s="273">
        <f t="shared" si="130"/>
        <v>89.892</v>
      </c>
      <c r="R1857" s="273">
        <f t="shared" si="131"/>
        <v>92.1555</v>
      </c>
    </row>
    <row r="1858" ht="14.25" hidden="1" customHeight="1">
      <c r="L1858" s="251"/>
      <c r="M1858" s="272">
        <v>6.24</v>
      </c>
      <c r="N1858" s="273">
        <f t="shared" si="127"/>
        <v>82.192</v>
      </c>
      <c r="O1858" s="273">
        <f t="shared" si="128"/>
        <v>85.181</v>
      </c>
      <c r="P1858" s="273">
        <f t="shared" si="129"/>
        <v>88.07</v>
      </c>
      <c r="Q1858" s="273">
        <f t="shared" si="130"/>
        <v>89.896</v>
      </c>
      <c r="R1858" s="273">
        <f t="shared" si="131"/>
        <v>92.159</v>
      </c>
    </row>
    <row r="1859" ht="14.25" hidden="1" customHeight="1">
      <c r="L1859" s="251"/>
      <c r="M1859" s="272">
        <v>6.25</v>
      </c>
      <c r="N1859" s="273">
        <f t="shared" si="127"/>
        <v>82.2</v>
      </c>
      <c r="O1859" s="273">
        <f t="shared" si="128"/>
        <v>85.1875</v>
      </c>
      <c r="P1859" s="273">
        <f t="shared" si="129"/>
        <v>88.075</v>
      </c>
      <c r="Q1859" s="273">
        <f t="shared" si="130"/>
        <v>89.9</v>
      </c>
      <c r="R1859" s="273">
        <f t="shared" si="131"/>
        <v>92.1625</v>
      </c>
    </row>
    <row r="1860" ht="14.25" hidden="1" customHeight="1">
      <c r="L1860" s="251"/>
      <c r="M1860" s="272">
        <v>6.26</v>
      </c>
      <c r="N1860" s="273">
        <f t="shared" si="127"/>
        <v>82.208</v>
      </c>
      <c r="O1860" s="273">
        <f t="shared" si="128"/>
        <v>85.194</v>
      </c>
      <c r="P1860" s="273">
        <f t="shared" si="129"/>
        <v>88.08</v>
      </c>
      <c r="Q1860" s="273">
        <f t="shared" si="130"/>
        <v>89.904</v>
      </c>
      <c r="R1860" s="273">
        <f t="shared" si="131"/>
        <v>92.166</v>
      </c>
    </row>
    <row r="1861" ht="14.25" hidden="1" customHeight="1">
      <c r="L1861" s="251"/>
      <c r="M1861" s="272">
        <v>6.27</v>
      </c>
      <c r="N1861" s="273">
        <f t="shared" si="127"/>
        <v>82.216</v>
      </c>
      <c r="O1861" s="273">
        <f t="shared" si="128"/>
        <v>85.2005</v>
      </c>
      <c r="P1861" s="273">
        <f t="shared" si="129"/>
        <v>88.085</v>
      </c>
      <c r="Q1861" s="273">
        <f t="shared" si="130"/>
        <v>89.908</v>
      </c>
      <c r="R1861" s="273">
        <f t="shared" si="131"/>
        <v>92.1695</v>
      </c>
    </row>
    <row r="1862" ht="14.25" hidden="1" customHeight="1">
      <c r="L1862" s="251"/>
      <c r="M1862" s="272">
        <v>6.28</v>
      </c>
      <c r="N1862" s="273">
        <f t="shared" si="127"/>
        <v>82.224</v>
      </c>
      <c r="O1862" s="273">
        <f t="shared" si="128"/>
        <v>85.207</v>
      </c>
      <c r="P1862" s="273">
        <f t="shared" si="129"/>
        <v>88.09</v>
      </c>
      <c r="Q1862" s="273">
        <f t="shared" si="130"/>
        <v>89.912</v>
      </c>
      <c r="R1862" s="273">
        <f t="shared" si="131"/>
        <v>92.173</v>
      </c>
    </row>
    <row r="1863" ht="14.25" hidden="1" customHeight="1">
      <c r="L1863" s="251"/>
      <c r="M1863" s="272">
        <v>6.29</v>
      </c>
      <c r="N1863" s="273">
        <f t="shared" si="127"/>
        <v>82.232</v>
      </c>
      <c r="O1863" s="273">
        <f t="shared" si="128"/>
        <v>85.2135</v>
      </c>
      <c r="P1863" s="273">
        <f t="shared" si="129"/>
        <v>88.095</v>
      </c>
      <c r="Q1863" s="273">
        <f t="shared" si="130"/>
        <v>89.916</v>
      </c>
      <c r="R1863" s="273">
        <f t="shared" si="131"/>
        <v>92.1765</v>
      </c>
    </row>
    <row r="1864" ht="14.25" hidden="1" customHeight="1">
      <c r="L1864" s="251"/>
      <c r="M1864" s="272">
        <v>6.3</v>
      </c>
      <c r="N1864" s="273">
        <f t="shared" si="127"/>
        <v>82.24</v>
      </c>
      <c r="O1864" s="273">
        <f t="shared" si="128"/>
        <v>85.22</v>
      </c>
      <c r="P1864" s="273">
        <f t="shared" si="129"/>
        <v>88.1</v>
      </c>
      <c r="Q1864" s="273">
        <f t="shared" si="130"/>
        <v>89.92</v>
      </c>
      <c r="R1864" s="273">
        <f t="shared" si="131"/>
        <v>92.18</v>
      </c>
    </row>
    <row r="1865" ht="14.25" hidden="1" customHeight="1">
      <c r="L1865" s="251"/>
      <c r="M1865" s="272">
        <v>6.31</v>
      </c>
      <c r="N1865" s="273">
        <f t="shared" si="127"/>
        <v>82.248</v>
      </c>
      <c r="O1865" s="273">
        <f t="shared" si="128"/>
        <v>85.2265</v>
      </c>
      <c r="P1865" s="273">
        <f t="shared" si="129"/>
        <v>88.105</v>
      </c>
      <c r="Q1865" s="273">
        <f t="shared" si="130"/>
        <v>89.924</v>
      </c>
      <c r="R1865" s="273">
        <f t="shared" si="131"/>
        <v>92.1835</v>
      </c>
    </row>
    <row r="1866" ht="14.25" hidden="1" customHeight="1">
      <c r="L1866" s="251"/>
      <c r="M1866" s="272">
        <v>6.32</v>
      </c>
      <c r="N1866" s="273">
        <f t="shared" si="127"/>
        <v>82.256</v>
      </c>
      <c r="O1866" s="273">
        <f t="shared" si="128"/>
        <v>85.233</v>
      </c>
      <c r="P1866" s="273">
        <f t="shared" si="129"/>
        <v>88.11</v>
      </c>
      <c r="Q1866" s="273">
        <f t="shared" si="130"/>
        <v>89.928</v>
      </c>
      <c r="R1866" s="273">
        <f t="shared" si="131"/>
        <v>92.187</v>
      </c>
    </row>
    <row r="1867" ht="14.25" hidden="1" customHeight="1">
      <c r="L1867" s="251"/>
      <c r="M1867" s="272">
        <v>6.33</v>
      </c>
      <c r="N1867" s="273">
        <f t="shared" si="127"/>
        <v>82.264</v>
      </c>
      <c r="O1867" s="273">
        <f t="shared" si="128"/>
        <v>85.2395</v>
      </c>
      <c r="P1867" s="273">
        <f t="shared" si="129"/>
        <v>88.115</v>
      </c>
      <c r="Q1867" s="273">
        <f t="shared" si="130"/>
        <v>89.932</v>
      </c>
      <c r="R1867" s="273">
        <f t="shared" si="131"/>
        <v>92.1905</v>
      </c>
    </row>
    <row r="1868" ht="14.25" hidden="1" customHeight="1">
      <c r="L1868" s="251"/>
      <c r="M1868" s="272">
        <v>6.34</v>
      </c>
      <c r="N1868" s="273">
        <f t="shared" si="127"/>
        <v>82.272</v>
      </c>
      <c r="O1868" s="273">
        <f t="shared" si="128"/>
        <v>85.246</v>
      </c>
      <c r="P1868" s="273">
        <f t="shared" si="129"/>
        <v>88.12</v>
      </c>
      <c r="Q1868" s="273">
        <f t="shared" si="130"/>
        <v>89.936</v>
      </c>
      <c r="R1868" s="273">
        <f t="shared" si="131"/>
        <v>92.194</v>
      </c>
    </row>
    <row r="1869" ht="14.25" hidden="1" customHeight="1">
      <c r="L1869" s="251"/>
      <c r="M1869" s="272">
        <v>6.35</v>
      </c>
      <c r="N1869" s="273">
        <f t="shared" si="127"/>
        <v>82.28</v>
      </c>
      <c r="O1869" s="273">
        <f t="shared" si="128"/>
        <v>85.2525</v>
      </c>
      <c r="P1869" s="273">
        <f t="shared" si="129"/>
        <v>88.125</v>
      </c>
      <c r="Q1869" s="273">
        <f t="shared" si="130"/>
        <v>89.94</v>
      </c>
      <c r="R1869" s="273">
        <f t="shared" si="131"/>
        <v>92.1975</v>
      </c>
    </row>
    <row r="1870" ht="14.25" hidden="1" customHeight="1">
      <c r="L1870" s="251"/>
      <c r="M1870" s="272">
        <v>6.36</v>
      </c>
      <c r="N1870" s="273">
        <f t="shared" si="127"/>
        <v>82.288</v>
      </c>
      <c r="O1870" s="273">
        <f t="shared" si="128"/>
        <v>85.259</v>
      </c>
      <c r="P1870" s="273">
        <f t="shared" si="129"/>
        <v>88.13</v>
      </c>
      <c r="Q1870" s="273">
        <f t="shared" si="130"/>
        <v>89.944</v>
      </c>
      <c r="R1870" s="273">
        <f t="shared" si="131"/>
        <v>92.201</v>
      </c>
    </row>
    <row r="1871" ht="14.25" hidden="1" customHeight="1">
      <c r="L1871" s="251"/>
      <c r="M1871" s="272">
        <v>6.37</v>
      </c>
      <c r="N1871" s="273">
        <f t="shared" si="127"/>
        <v>82.296</v>
      </c>
      <c r="O1871" s="273">
        <f t="shared" si="128"/>
        <v>85.2655</v>
      </c>
      <c r="P1871" s="273">
        <f t="shared" si="129"/>
        <v>88.135</v>
      </c>
      <c r="Q1871" s="273">
        <f t="shared" si="130"/>
        <v>89.948</v>
      </c>
      <c r="R1871" s="273">
        <f t="shared" si="131"/>
        <v>92.2045</v>
      </c>
    </row>
    <row r="1872" ht="14.25" hidden="1" customHeight="1">
      <c r="L1872" s="251"/>
      <c r="M1872" s="272">
        <v>6.38</v>
      </c>
      <c r="N1872" s="273">
        <f t="shared" si="127"/>
        <v>82.304</v>
      </c>
      <c r="O1872" s="273">
        <f t="shared" si="128"/>
        <v>85.272</v>
      </c>
      <c r="P1872" s="273">
        <f t="shared" si="129"/>
        <v>88.14</v>
      </c>
      <c r="Q1872" s="273">
        <f t="shared" si="130"/>
        <v>89.952</v>
      </c>
      <c r="R1872" s="273">
        <f t="shared" si="131"/>
        <v>92.208</v>
      </c>
    </row>
    <row r="1873" ht="14.25" hidden="1" customHeight="1">
      <c r="L1873" s="251"/>
      <c r="M1873" s="272">
        <v>6.39</v>
      </c>
      <c r="N1873" s="273">
        <f t="shared" si="127"/>
        <v>82.312</v>
      </c>
      <c r="O1873" s="273">
        <f t="shared" si="128"/>
        <v>85.2785</v>
      </c>
      <c r="P1873" s="273">
        <f t="shared" si="129"/>
        <v>88.145</v>
      </c>
      <c r="Q1873" s="273">
        <f t="shared" si="130"/>
        <v>89.956</v>
      </c>
      <c r="R1873" s="273">
        <f t="shared" si="131"/>
        <v>92.2115</v>
      </c>
    </row>
    <row r="1874" ht="14.25" hidden="1" customHeight="1">
      <c r="L1874" s="251"/>
      <c r="M1874" s="272">
        <v>6.4</v>
      </c>
      <c r="N1874" s="273">
        <f t="shared" si="127"/>
        <v>82.32</v>
      </c>
      <c r="O1874" s="273">
        <f t="shared" si="128"/>
        <v>85.285</v>
      </c>
      <c r="P1874" s="273">
        <f t="shared" si="129"/>
        <v>88.15</v>
      </c>
      <c r="Q1874" s="273">
        <f t="shared" si="130"/>
        <v>89.96</v>
      </c>
      <c r="R1874" s="273">
        <f t="shared" si="131"/>
        <v>92.215</v>
      </c>
    </row>
    <row r="1875" ht="14.25" hidden="1" customHeight="1">
      <c r="L1875" s="251"/>
      <c r="M1875" s="272">
        <v>6.41</v>
      </c>
      <c r="N1875" s="273">
        <f t="shared" si="127"/>
        <v>82.328</v>
      </c>
      <c r="O1875" s="273">
        <f t="shared" si="128"/>
        <v>85.2915</v>
      </c>
      <c r="P1875" s="273">
        <f t="shared" si="129"/>
        <v>88.155</v>
      </c>
      <c r="Q1875" s="273">
        <f t="shared" si="130"/>
        <v>89.964</v>
      </c>
      <c r="R1875" s="273">
        <f t="shared" si="131"/>
        <v>92.2185</v>
      </c>
    </row>
    <row r="1876" ht="14.25" hidden="1" customHeight="1">
      <c r="L1876" s="251"/>
      <c r="M1876" s="272">
        <v>6.42</v>
      </c>
      <c r="N1876" s="273">
        <f t="shared" si="127"/>
        <v>82.336</v>
      </c>
      <c r="O1876" s="273">
        <f t="shared" si="128"/>
        <v>85.298</v>
      </c>
      <c r="P1876" s="273">
        <f t="shared" si="129"/>
        <v>88.16</v>
      </c>
      <c r="Q1876" s="273">
        <f t="shared" si="130"/>
        <v>89.968</v>
      </c>
      <c r="R1876" s="273">
        <f t="shared" si="131"/>
        <v>92.222</v>
      </c>
    </row>
    <row r="1877" ht="14.25" hidden="1" customHeight="1">
      <c r="L1877" s="251"/>
      <c r="M1877" s="272">
        <v>6.43</v>
      </c>
      <c r="N1877" s="273">
        <f t="shared" si="127"/>
        <v>82.344</v>
      </c>
      <c r="O1877" s="273">
        <f t="shared" si="128"/>
        <v>85.3045</v>
      </c>
      <c r="P1877" s="273">
        <f t="shared" si="129"/>
        <v>88.165</v>
      </c>
      <c r="Q1877" s="273">
        <f t="shared" si="130"/>
        <v>89.972</v>
      </c>
      <c r="R1877" s="273">
        <f t="shared" si="131"/>
        <v>92.2255</v>
      </c>
    </row>
    <row r="1878" ht="14.25" hidden="1" customHeight="1">
      <c r="L1878" s="251"/>
      <c r="M1878" s="272">
        <v>6.44</v>
      </c>
      <c r="N1878" s="273">
        <f t="shared" si="127"/>
        <v>82.352</v>
      </c>
      <c r="O1878" s="273">
        <f t="shared" si="128"/>
        <v>85.311</v>
      </c>
      <c r="P1878" s="273">
        <f t="shared" si="129"/>
        <v>88.17</v>
      </c>
      <c r="Q1878" s="273">
        <f t="shared" si="130"/>
        <v>89.976</v>
      </c>
      <c r="R1878" s="273">
        <f t="shared" si="131"/>
        <v>92.229</v>
      </c>
    </row>
    <row r="1879" ht="14.25" hidden="1" customHeight="1">
      <c r="L1879" s="251"/>
      <c r="M1879" s="272">
        <v>6.45</v>
      </c>
      <c r="N1879" s="273">
        <f t="shared" si="127"/>
        <v>82.36</v>
      </c>
      <c r="O1879" s="273">
        <f t="shared" si="128"/>
        <v>85.3175</v>
      </c>
      <c r="P1879" s="273">
        <f t="shared" si="129"/>
        <v>88.175</v>
      </c>
      <c r="Q1879" s="273">
        <f t="shared" si="130"/>
        <v>89.98</v>
      </c>
      <c r="R1879" s="273">
        <f t="shared" si="131"/>
        <v>92.2325</v>
      </c>
    </row>
    <row r="1880" ht="14.25" hidden="1" customHeight="1">
      <c r="L1880" s="251"/>
      <c r="M1880" s="272">
        <v>6.46</v>
      </c>
      <c r="N1880" s="273">
        <f t="shared" si="127"/>
        <v>82.368</v>
      </c>
      <c r="O1880" s="273">
        <f t="shared" si="128"/>
        <v>85.324</v>
      </c>
      <c r="P1880" s="273">
        <f t="shared" si="129"/>
        <v>88.18</v>
      </c>
      <c r="Q1880" s="273">
        <f t="shared" si="130"/>
        <v>89.984</v>
      </c>
      <c r="R1880" s="273">
        <f t="shared" si="131"/>
        <v>92.236</v>
      </c>
    </row>
    <row r="1881" ht="14.25" hidden="1" customHeight="1">
      <c r="L1881" s="251"/>
      <c r="M1881" s="272">
        <v>6.47</v>
      </c>
      <c r="N1881" s="273">
        <f t="shared" si="127"/>
        <v>82.376</v>
      </c>
      <c r="O1881" s="273">
        <f t="shared" si="128"/>
        <v>85.3305</v>
      </c>
      <c r="P1881" s="273">
        <f t="shared" si="129"/>
        <v>88.185</v>
      </c>
      <c r="Q1881" s="273">
        <f t="shared" si="130"/>
        <v>89.988</v>
      </c>
      <c r="R1881" s="273">
        <f t="shared" si="131"/>
        <v>92.2395</v>
      </c>
    </row>
    <row r="1882" ht="14.25" hidden="1" customHeight="1">
      <c r="L1882" s="251"/>
      <c r="M1882" s="272">
        <v>6.48</v>
      </c>
      <c r="N1882" s="273">
        <f t="shared" si="127"/>
        <v>82.384</v>
      </c>
      <c r="O1882" s="273">
        <f t="shared" si="128"/>
        <v>85.337</v>
      </c>
      <c r="P1882" s="273">
        <f t="shared" si="129"/>
        <v>88.19</v>
      </c>
      <c r="Q1882" s="273">
        <f t="shared" si="130"/>
        <v>89.992</v>
      </c>
      <c r="R1882" s="273">
        <f t="shared" si="131"/>
        <v>92.243</v>
      </c>
    </row>
    <row r="1883" ht="14.25" hidden="1" customHeight="1">
      <c r="L1883" s="251"/>
      <c r="M1883" s="272">
        <v>6.49</v>
      </c>
      <c r="N1883" s="273">
        <f t="shared" si="127"/>
        <v>82.392</v>
      </c>
      <c r="O1883" s="273">
        <f t="shared" si="128"/>
        <v>85.3435</v>
      </c>
      <c r="P1883" s="273">
        <f t="shared" si="129"/>
        <v>88.195</v>
      </c>
      <c r="Q1883" s="273">
        <f t="shared" si="130"/>
        <v>89.996</v>
      </c>
      <c r="R1883" s="273">
        <f t="shared" si="131"/>
        <v>92.2465</v>
      </c>
    </row>
    <row r="1884" ht="14.25" hidden="1" customHeight="1">
      <c r="L1884" s="251"/>
      <c r="M1884" s="272">
        <v>6.5</v>
      </c>
      <c r="N1884" s="273">
        <f t="shared" si="127"/>
        <v>82.4</v>
      </c>
      <c r="O1884" s="273">
        <f t="shared" si="128"/>
        <v>85.35</v>
      </c>
      <c r="P1884" s="273">
        <f t="shared" si="129"/>
        <v>88.2</v>
      </c>
      <c r="Q1884" s="273">
        <f t="shared" si="130"/>
        <v>90</v>
      </c>
      <c r="R1884" s="273">
        <f t="shared" si="131"/>
        <v>92.25</v>
      </c>
    </row>
    <row r="1885" ht="14.25" hidden="1" customHeight="1">
      <c r="L1885" s="251"/>
      <c r="M1885" s="272">
        <v>6.51</v>
      </c>
      <c r="N1885" s="273">
        <f t="shared" si="127"/>
        <v>82.408</v>
      </c>
      <c r="O1885" s="273">
        <f t="shared" si="128"/>
        <v>85.3565</v>
      </c>
      <c r="P1885" s="273">
        <f t="shared" si="129"/>
        <v>88.205</v>
      </c>
      <c r="Q1885" s="273">
        <f t="shared" si="130"/>
        <v>90.004</v>
      </c>
      <c r="R1885" s="273">
        <f t="shared" si="131"/>
        <v>92.2535</v>
      </c>
    </row>
    <row r="1886" ht="14.25" hidden="1" customHeight="1">
      <c r="L1886" s="251"/>
      <c r="M1886" s="272">
        <v>6.52</v>
      </c>
      <c r="N1886" s="273">
        <f t="shared" si="127"/>
        <v>82.416</v>
      </c>
      <c r="O1886" s="273">
        <f t="shared" si="128"/>
        <v>85.363</v>
      </c>
      <c r="P1886" s="273">
        <f t="shared" si="129"/>
        <v>88.21</v>
      </c>
      <c r="Q1886" s="273">
        <f t="shared" si="130"/>
        <v>90.008</v>
      </c>
      <c r="R1886" s="273">
        <f t="shared" si="131"/>
        <v>92.257</v>
      </c>
    </row>
    <row r="1887" ht="14.25" hidden="1" customHeight="1">
      <c r="L1887" s="251"/>
      <c r="M1887" s="272">
        <v>6.53</v>
      </c>
      <c r="N1887" s="273">
        <f t="shared" si="127"/>
        <v>82.424</v>
      </c>
      <c r="O1887" s="273">
        <f t="shared" si="128"/>
        <v>85.3695</v>
      </c>
      <c r="P1887" s="273">
        <f t="shared" si="129"/>
        <v>88.215</v>
      </c>
      <c r="Q1887" s="273">
        <f t="shared" si="130"/>
        <v>90.012</v>
      </c>
      <c r="R1887" s="273">
        <f t="shared" si="131"/>
        <v>92.2605</v>
      </c>
    </row>
    <row r="1888" ht="14.25" hidden="1" customHeight="1">
      <c r="L1888" s="251"/>
      <c r="M1888" s="272">
        <v>6.54</v>
      </c>
      <c r="N1888" s="273">
        <f t="shared" si="127"/>
        <v>82.432</v>
      </c>
      <c r="O1888" s="273">
        <f t="shared" si="128"/>
        <v>85.376</v>
      </c>
      <c r="P1888" s="273">
        <f t="shared" si="129"/>
        <v>88.22</v>
      </c>
      <c r="Q1888" s="273">
        <f t="shared" si="130"/>
        <v>90.016</v>
      </c>
      <c r="R1888" s="273">
        <f t="shared" si="131"/>
        <v>92.264</v>
      </c>
    </row>
    <row r="1889" ht="14.25" hidden="1" customHeight="1">
      <c r="L1889" s="251"/>
      <c r="M1889" s="272">
        <v>6.55</v>
      </c>
      <c r="N1889" s="273">
        <f t="shared" si="127"/>
        <v>82.44</v>
      </c>
      <c r="O1889" s="273">
        <f t="shared" si="128"/>
        <v>85.3825</v>
      </c>
      <c r="P1889" s="273">
        <f t="shared" si="129"/>
        <v>88.225</v>
      </c>
      <c r="Q1889" s="273">
        <f t="shared" si="130"/>
        <v>90.02</v>
      </c>
      <c r="R1889" s="273">
        <f t="shared" si="131"/>
        <v>92.2675</v>
      </c>
    </row>
    <row r="1890" ht="14.25" hidden="1" customHeight="1">
      <c r="L1890" s="251"/>
      <c r="M1890" s="272">
        <v>6.56</v>
      </c>
      <c r="N1890" s="273">
        <f t="shared" si="127"/>
        <v>82.448</v>
      </c>
      <c r="O1890" s="273">
        <f t="shared" si="128"/>
        <v>85.389</v>
      </c>
      <c r="P1890" s="273">
        <f t="shared" si="129"/>
        <v>88.23</v>
      </c>
      <c r="Q1890" s="273">
        <f t="shared" si="130"/>
        <v>90.024</v>
      </c>
      <c r="R1890" s="273">
        <f t="shared" si="131"/>
        <v>92.271</v>
      </c>
    </row>
    <row r="1891" ht="14.25" hidden="1" customHeight="1">
      <c r="L1891" s="251"/>
      <c r="M1891" s="272">
        <v>6.57</v>
      </c>
      <c r="N1891" s="273">
        <f t="shared" si="127"/>
        <v>82.456</v>
      </c>
      <c r="O1891" s="273">
        <f t="shared" si="128"/>
        <v>85.3955</v>
      </c>
      <c r="P1891" s="273">
        <f t="shared" si="129"/>
        <v>88.235</v>
      </c>
      <c r="Q1891" s="273">
        <f t="shared" si="130"/>
        <v>90.028</v>
      </c>
      <c r="R1891" s="273">
        <f t="shared" si="131"/>
        <v>92.2745</v>
      </c>
    </row>
    <row r="1892" ht="14.25" hidden="1" customHeight="1">
      <c r="L1892" s="251"/>
      <c r="M1892" s="272">
        <v>6.58</v>
      </c>
      <c r="N1892" s="273">
        <f t="shared" si="127"/>
        <v>82.464</v>
      </c>
      <c r="O1892" s="273">
        <f t="shared" si="128"/>
        <v>85.402</v>
      </c>
      <c r="P1892" s="273">
        <f t="shared" si="129"/>
        <v>88.24</v>
      </c>
      <c r="Q1892" s="273">
        <f t="shared" si="130"/>
        <v>90.032</v>
      </c>
      <c r="R1892" s="273">
        <f t="shared" si="131"/>
        <v>92.278</v>
      </c>
    </row>
    <row r="1893" ht="14.25" hidden="1" customHeight="1">
      <c r="L1893" s="251"/>
      <c r="M1893" s="272">
        <v>6.59</v>
      </c>
      <c r="N1893" s="273">
        <f t="shared" si="127"/>
        <v>82.472</v>
      </c>
      <c r="O1893" s="273">
        <f t="shared" si="128"/>
        <v>85.4085</v>
      </c>
      <c r="P1893" s="273">
        <f t="shared" si="129"/>
        <v>88.245</v>
      </c>
      <c r="Q1893" s="273">
        <f t="shared" si="130"/>
        <v>90.036</v>
      </c>
      <c r="R1893" s="273">
        <f t="shared" si="131"/>
        <v>92.2815</v>
      </c>
    </row>
    <row r="1894" ht="14.25" hidden="1" customHeight="1">
      <c r="L1894" s="251"/>
      <c r="M1894" s="272">
        <v>6.6</v>
      </c>
      <c r="N1894" s="273">
        <f t="shared" si="127"/>
        <v>82.48</v>
      </c>
      <c r="O1894" s="273">
        <f t="shared" si="128"/>
        <v>85.415</v>
      </c>
      <c r="P1894" s="273">
        <f t="shared" si="129"/>
        <v>88.25</v>
      </c>
      <c r="Q1894" s="273">
        <f t="shared" si="130"/>
        <v>90.04</v>
      </c>
      <c r="R1894" s="273">
        <f t="shared" si="131"/>
        <v>92.285</v>
      </c>
    </row>
    <row r="1895" ht="14.25" hidden="1" customHeight="1">
      <c r="L1895" s="251"/>
      <c r="M1895" s="272">
        <v>6.61</v>
      </c>
      <c r="N1895" s="273">
        <f t="shared" si="127"/>
        <v>82.488</v>
      </c>
      <c r="O1895" s="273">
        <f t="shared" si="128"/>
        <v>85.4215</v>
      </c>
      <c r="P1895" s="273">
        <f t="shared" si="129"/>
        <v>88.255</v>
      </c>
      <c r="Q1895" s="273">
        <f t="shared" si="130"/>
        <v>90.044</v>
      </c>
      <c r="R1895" s="273">
        <f t="shared" si="131"/>
        <v>92.2885</v>
      </c>
    </row>
    <row r="1896" ht="14.25" hidden="1" customHeight="1">
      <c r="L1896" s="251"/>
      <c r="M1896" s="272">
        <v>6.62</v>
      </c>
      <c r="N1896" s="273">
        <f t="shared" si="127"/>
        <v>82.496</v>
      </c>
      <c r="O1896" s="273">
        <f t="shared" si="128"/>
        <v>85.428</v>
      </c>
      <c r="P1896" s="273">
        <f t="shared" si="129"/>
        <v>88.26</v>
      </c>
      <c r="Q1896" s="273">
        <f t="shared" si="130"/>
        <v>90.048</v>
      </c>
      <c r="R1896" s="273">
        <f t="shared" si="131"/>
        <v>92.292</v>
      </c>
    </row>
    <row r="1897" ht="14.25" hidden="1" customHeight="1">
      <c r="L1897" s="251"/>
      <c r="M1897" s="272">
        <v>6.63</v>
      </c>
      <c r="N1897" s="273">
        <f t="shared" si="127"/>
        <v>82.504</v>
      </c>
      <c r="O1897" s="273">
        <f t="shared" si="128"/>
        <v>85.4345</v>
      </c>
      <c r="P1897" s="273">
        <f t="shared" si="129"/>
        <v>88.265</v>
      </c>
      <c r="Q1897" s="273">
        <f t="shared" si="130"/>
        <v>90.052</v>
      </c>
      <c r="R1897" s="273">
        <f t="shared" si="131"/>
        <v>92.2955</v>
      </c>
    </row>
    <row r="1898" ht="14.25" hidden="1" customHeight="1">
      <c r="L1898" s="251"/>
      <c r="M1898" s="272">
        <v>6.64</v>
      </c>
      <c r="N1898" s="273">
        <f t="shared" si="127"/>
        <v>82.512</v>
      </c>
      <c r="O1898" s="273">
        <f t="shared" si="128"/>
        <v>85.441</v>
      </c>
      <c r="P1898" s="273">
        <f t="shared" si="129"/>
        <v>88.27</v>
      </c>
      <c r="Q1898" s="273">
        <f t="shared" si="130"/>
        <v>90.056</v>
      </c>
      <c r="R1898" s="273">
        <f t="shared" si="131"/>
        <v>92.299</v>
      </c>
    </row>
    <row r="1899" ht="14.25" hidden="1" customHeight="1">
      <c r="L1899" s="251"/>
      <c r="M1899" s="272">
        <v>6.65</v>
      </c>
      <c r="N1899" s="273">
        <f t="shared" si="127"/>
        <v>82.52</v>
      </c>
      <c r="O1899" s="273">
        <f t="shared" si="128"/>
        <v>85.4475</v>
      </c>
      <c r="P1899" s="273">
        <f t="shared" si="129"/>
        <v>88.275</v>
      </c>
      <c r="Q1899" s="273">
        <f t="shared" si="130"/>
        <v>90.06</v>
      </c>
      <c r="R1899" s="273">
        <f t="shared" si="131"/>
        <v>92.3025</v>
      </c>
    </row>
    <row r="1900" ht="14.25" hidden="1" customHeight="1">
      <c r="L1900" s="251"/>
      <c r="M1900" s="272">
        <v>6.66</v>
      </c>
      <c r="N1900" s="273">
        <f t="shared" si="127"/>
        <v>82.528</v>
      </c>
      <c r="O1900" s="273">
        <f t="shared" si="128"/>
        <v>85.454</v>
      </c>
      <c r="P1900" s="273">
        <f t="shared" si="129"/>
        <v>88.28</v>
      </c>
      <c r="Q1900" s="273">
        <f t="shared" si="130"/>
        <v>90.064</v>
      </c>
      <c r="R1900" s="273">
        <f t="shared" si="131"/>
        <v>92.306</v>
      </c>
    </row>
    <row r="1901" ht="14.25" hidden="1" customHeight="1">
      <c r="L1901" s="251"/>
      <c r="M1901" s="272">
        <v>6.67</v>
      </c>
      <c r="N1901" s="273">
        <f t="shared" si="127"/>
        <v>82.536</v>
      </c>
      <c r="O1901" s="273">
        <f t="shared" si="128"/>
        <v>85.4605</v>
      </c>
      <c r="P1901" s="273">
        <f t="shared" si="129"/>
        <v>88.285</v>
      </c>
      <c r="Q1901" s="273">
        <f t="shared" si="130"/>
        <v>90.068</v>
      </c>
      <c r="R1901" s="273">
        <f t="shared" si="131"/>
        <v>92.3095</v>
      </c>
    </row>
    <row r="1902" ht="14.25" hidden="1" customHeight="1">
      <c r="L1902" s="251"/>
      <c r="M1902" s="272">
        <v>6.68</v>
      </c>
      <c r="N1902" s="273">
        <f t="shared" si="127"/>
        <v>82.544</v>
      </c>
      <c r="O1902" s="273">
        <f t="shared" si="128"/>
        <v>85.467</v>
      </c>
      <c r="P1902" s="273">
        <f t="shared" si="129"/>
        <v>88.29</v>
      </c>
      <c r="Q1902" s="273">
        <f t="shared" si="130"/>
        <v>90.072</v>
      </c>
      <c r="R1902" s="273">
        <f t="shared" si="131"/>
        <v>92.313</v>
      </c>
    </row>
    <row r="1903" ht="14.25" hidden="1" customHeight="1">
      <c r="L1903" s="251"/>
      <c r="M1903" s="272">
        <v>6.69</v>
      </c>
      <c r="N1903" s="273">
        <f t="shared" si="127"/>
        <v>82.552</v>
      </c>
      <c r="O1903" s="273">
        <f t="shared" si="128"/>
        <v>85.4735</v>
      </c>
      <c r="P1903" s="273">
        <f t="shared" si="129"/>
        <v>88.295</v>
      </c>
      <c r="Q1903" s="273">
        <f t="shared" si="130"/>
        <v>90.076</v>
      </c>
      <c r="R1903" s="273">
        <f t="shared" si="131"/>
        <v>92.3165</v>
      </c>
    </row>
    <row r="1904" ht="14.25" hidden="1" customHeight="1">
      <c r="L1904" s="251"/>
      <c r="M1904" s="272">
        <v>6.7</v>
      </c>
      <c r="N1904" s="273">
        <f t="shared" si="127"/>
        <v>82.56</v>
      </c>
      <c r="O1904" s="273">
        <f t="shared" si="128"/>
        <v>85.48</v>
      </c>
      <c r="P1904" s="273">
        <f t="shared" si="129"/>
        <v>88.3</v>
      </c>
      <c r="Q1904" s="273">
        <f t="shared" si="130"/>
        <v>90.08</v>
      </c>
      <c r="R1904" s="273">
        <f t="shared" si="131"/>
        <v>92.32</v>
      </c>
    </row>
    <row r="1905" ht="14.25" hidden="1" customHeight="1">
      <c r="L1905" s="251"/>
      <c r="M1905" s="272">
        <v>6.71</v>
      </c>
      <c r="N1905" s="273">
        <f t="shared" si="127"/>
        <v>82.568</v>
      </c>
      <c r="O1905" s="273">
        <f t="shared" si="128"/>
        <v>85.4865</v>
      </c>
      <c r="P1905" s="273">
        <f t="shared" si="129"/>
        <v>88.305</v>
      </c>
      <c r="Q1905" s="273">
        <f t="shared" si="130"/>
        <v>90.084</v>
      </c>
      <c r="R1905" s="273">
        <f t="shared" si="131"/>
        <v>92.3235</v>
      </c>
    </row>
    <row r="1906" ht="14.25" hidden="1" customHeight="1">
      <c r="L1906" s="251"/>
      <c r="M1906" s="272">
        <v>6.72</v>
      </c>
      <c r="N1906" s="273">
        <f t="shared" si="127"/>
        <v>82.576</v>
      </c>
      <c r="O1906" s="273">
        <f t="shared" si="128"/>
        <v>85.493</v>
      </c>
      <c r="P1906" s="273">
        <f t="shared" si="129"/>
        <v>88.31</v>
      </c>
      <c r="Q1906" s="273">
        <f t="shared" si="130"/>
        <v>90.088</v>
      </c>
      <c r="R1906" s="273">
        <f t="shared" si="131"/>
        <v>92.327</v>
      </c>
    </row>
    <row r="1907" ht="14.25" hidden="1" customHeight="1">
      <c r="L1907" s="251"/>
      <c r="M1907" s="272">
        <v>6.73</v>
      </c>
      <c r="N1907" s="273">
        <f t="shared" si="127"/>
        <v>82.584</v>
      </c>
      <c r="O1907" s="273">
        <f t="shared" si="128"/>
        <v>85.4995</v>
      </c>
      <c r="P1907" s="273">
        <f t="shared" si="129"/>
        <v>88.315</v>
      </c>
      <c r="Q1907" s="273">
        <f t="shared" si="130"/>
        <v>90.092</v>
      </c>
      <c r="R1907" s="273">
        <f t="shared" si="131"/>
        <v>92.3305</v>
      </c>
    </row>
    <row r="1908" ht="14.25" hidden="1" customHeight="1">
      <c r="L1908" s="251"/>
      <c r="M1908" s="272">
        <v>6.74</v>
      </c>
      <c r="N1908" s="273">
        <f t="shared" si="127"/>
        <v>82.592</v>
      </c>
      <c r="O1908" s="273">
        <f t="shared" si="128"/>
        <v>85.506</v>
      </c>
      <c r="P1908" s="273">
        <f t="shared" si="129"/>
        <v>88.32</v>
      </c>
      <c r="Q1908" s="273">
        <f t="shared" si="130"/>
        <v>90.096</v>
      </c>
      <c r="R1908" s="273">
        <f t="shared" si="131"/>
        <v>92.334</v>
      </c>
    </row>
    <row r="1909" ht="14.25" hidden="1" customHeight="1">
      <c r="L1909" s="251"/>
      <c r="M1909" s="272">
        <v>6.75</v>
      </c>
      <c r="N1909" s="273">
        <f t="shared" si="127"/>
        <v>82.6</v>
      </c>
      <c r="O1909" s="273">
        <f t="shared" si="128"/>
        <v>85.5125</v>
      </c>
      <c r="P1909" s="273">
        <f t="shared" si="129"/>
        <v>88.325</v>
      </c>
      <c r="Q1909" s="273">
        <f t="shared" si="130"/>
        <v>90.1</v>
      </c>
      <c r="R1909" s="273">
        <f t="shared" si="131"/>
        <v>92.3375</v>
      </c>
    </row>
    <row r="1910" ht="14.25" hidden="1" customHeight="1">
      <c r="L1910" s="251"/>
      <c r="M1910" s="272">
        <v>6.76</v>
      </c>
      <c r="N1910" s="273">
        <f t="shared" si="127"/>
        <v>82.608</v>
      </c>
      <c r="O1910" s="273">
        <f t="shared" si="128"/>
        <v>85.519</v>
      </c>
      <c r="P1910" s="273">
        <f t="shared" si="129"/>
        <v>88.33</v>
      </c>
      <c r="Q1910" s="273">
        <f t="shared" si="130"/>
        <v>90.104</v>
      </c>
      <c r="R1910" s="273">
        <f t="shared" si="131"/>
        <v>92.341</v>
      </c>
    </row>
    <row r="1911" ht="14.25" hidden="1" customHeight="1">
      <c r="L1911" s="251"/>
      <c r="M1911" s="272">
        <v>6.77</v>
      </c>
      <c r="N1911" s="273">
        <f t="shared" si="127"/>
        <v>82.616</v>
      </c>
      <c r="O1911" s="273">
        <f t="shared" si="128"/>
        <v>85.5255</v>
      </c>
      <c r="P1911" s="273">
        <f t="shared" si="129"/>
        <v>88.335</v>
      </c>
      <c r="Q1911" s="273">
        <f t="shared" si="130"/>
        <v>90.108</v>
      </c>
      <c r="R1911" s="273">
        <f t="shared" si="131"/>
        <v>92.3445</v>
      </c>
    </row>
    <row r="1912" ht="14.25" hidden="1" customHeight="1">
      <c r="L1912" s="251"/>
      <c r="M1912" s="272">
        <v>6.78</v>
      </c>
      <c r="N1912" s="273">
        <f t="shared" si="127"/>
        <v>82.624</v>
      </c>
      <c r="O1912" s="273">
        <f t="shared" si="128"/>
        <v>85.532</v>
      </c>
      <c r="P1912" s="273">
        <f t="shared" si="129"/>
        <v>88.34</v>
      </c>
      <c r="Q1912" s="273">
        <f t="shared" si="130"/>
        <v>90.112</v>
      </c>
      <c r="R1912" s="273">
        <f t="shared" si="131"/>
        <v>92.348</v>
      </c>
    </row>
    <row r="1913" ht="14.25" hidden="1" customHeight="1">
      <c r="L1913" s="251"/>
      <c r="M1913" s="272">
        <v>6.79</v>
      </c>
      <c r="N1913" s="273">
        <f t="shared" si="127"/>
        <v>82.632</v>
      </c>
      <c r="O1913" s="273">
        <f t="shared" si="128"/>
        <v>85.5385</v>
      </c>
      <c r="P1913" s="273">
        <f t="shared" si="129"/>
        <v>88.345</v>
      </c>
      <c r="Q1913" s="273">
        <f t="shared" si="130"/>
        <v>90.116</v>
      </c>
      <c r="R1913" s="273">
        <f t="shared" si="131"/>
        <v>92.3515</v>
      </c>
    </row>
    <row r="1914" ht="14.25" hidden="1" customHeight="1">
      <c r="L1914" s="251"/>
      <c r="M1914" s="272">
        <v>6.8</v>
      </c>
      <c r="N1914" s="273">
        <f t="shared" si="127"/>
        <v>82.64</v>
      </c>
      <c r="O1914" s="273">
        <f t="shared" si="128"/>
        <v>85.545</v>
      </c>
      <c r="P1914" s="273">
        <f t="shared" si="129"/>
        <v>88.35</v>
      </c>
      <c r="Q1914" s="273">
        <f t="shared" si="130"/>
        <v>90.12</v>
      </c>
      <c r="R1914" s="273">
        <f t="shared" si="131"/>
        <v>92.355</v>
      </c>
    </row>
    <row r="1915" ht="14.25" hidden="1" customHeight="1">
      <c r="L1915" s="251"/>
      <c r="M1915" s="272">
        <v>6.81</v>
      </c>
      <c r="N1915" s="273">
        <f t="shared" si="127"/>
        <v>82.648</v>
      </c>
      <c r="O1915" s="273">
        <f t="shared" si="128"/>
        <v>85.5515</v>
      </c>
      <c r="P1915" s="273">
        <f t="shared" si="129"/>
        <v>88.355</v>
      </c>
      <c r="Q1915" s="273">
        <f t="shared" si="130"/>
        <v>90.124</v>
      </c>
      <c r="R1915" s="273">
        <f t="shared" si="131"/>
        <v>92.3585</v>
      </c>
    </row>
    <row r="1916" ht="14.25" hidden="1" customHeight="1">
      <c r="L1916" s="251"/>
      <c r="M1916" s="272">
        <v>6.82</v>
      </c>
      <c r="N1916" s="273">
        <f t="shared" si="127"/>
        <v>82.656</v>
      </c>
      <c r="O1916" s="273">
        <f t="shared" si="128"/>
        <v>85.558</v>
      </c>
      <c r="P1916" s="273">
        <f t="shared" si="129"/>
        <v>88.36</v>
      </c>
      <c r="Q1916" s="273">
        <f t="shared" si="130"/>
        <v>90.128</v>
      </c>
      <c r="R1916" s="273">
        <f t="shared" si="131"/>
        <v>92.362</v>
      </c>
    </row>
    <row r="1917" ht="14.25" hidden="1" customHeight="1">
      <c r="L1917" s="251"/>
      <c r="M1917" s="272">
        <v>6.83</v>
      </c>
      <c r="N1917" s="273">
        <f t="shared" si="127"/>
        <v>82.664</v>
      </c>
      <c r="O1917" s="273">
        <f t="shared" si="128"/>
        <v>85.5645</v>
      </c>
      <c r="P1917" s="273">
        <f t="shared" si="129"/>
        <v>88.365</v>
      </c>
      <c r="Q1917" s="273">
        <f t="shared" si="130"/>
        <v>90.132</v>
      </c>
      <c r="R1917" s="273">
        <f t="shared" si="131"/>
        <v>92.3655</v>
      </c>
    </row>
    <row r="1918" ht="14.25" hidden="1" customHeight="1">
      <c r="L1918" s="251"/>
      <c r="M1918" s="272">
        <v>6.84</v>
      </c>
      <c r="N1918" s="273">
        <f t="shared" si="127"/>
        <v>82.672</v>
      </c>
      <c r="O1918" s="273">
        <f t="shared" si="128"/>
        <v>85.571</v>
      </c>
      <c r="P1918" s="273">
        <f t="shared" si="129"/>
        <v>88.37</v>
      </c>
      <c r="Q1918" s="273">
        <f t="shared" si="130"/>
        <v>90.136</v>
      </c>
      <c r="R1918" s="273">
        <f t="shared" si="131"/>
        <v>92.369</v>
      </c>
    </row>
    <row r="1919" ht="14.25" hidden="1" customHeight="1">
      <c r="L1919" s="251"/>
      <c r="M1919" s="272">
        <v>6.85</v>
      </c>
      <c r="N1919" s="273">
        <f t="shared" si="127"/>
        <v>82.68</v>
      </c>
      <c r="O1919" s="273">
        <f t="shared" si="128"/>
        <v>85.5775</v>
      </c>
      <c r="P1919" s="273">
        <f t="shared" si="129"/>
        <v>88.375</v>
      </c>
      <c r="Q1919" s="273">
        <f t="shared" si="130"/>
        <v>90.14</v>
      </c>
      <c r="R1919" s="273">
        <f t="shared" si="131"/>
        <v>92.3725</v>
      </c>
    </row>
    <row r="1920" ht="14.25" hidden="1" customHeight="1">
      <c r="L1920" s="251"/>
      <c r="M1920" s="272">
        <v>6.86</v>
      </c>
      <c r="N1920" s="273">
        <f t="shared" si="127"/>
        <v>82.688</v>
      </c>
      <c r="O1920" s="273">
        <f t="shared" si="128"/>
        <v>85.584</v>
      </c>
      <c r="P1920" s="273">
        <f t="shared" si="129"/>
        <v>88.38</v>
      </c>
      <c r="Q1920" s="273">
        <f t="shared" si="130"/>
        <v>90.144</v>
      </c>
      <c r="R1920" s="273">
        <f t="shared" si="131"/>
        <v>92.376</v>
      </c>
    </row>
    <row r="1921" ht="14.25" hidden="1" customHeight="1">
      <c r="L1921" s="251"/>
      <c r="M1921" s="272">
        <v>6.87</v>
      </c>
      <c r="N1921" s="273">
        <f t="shared" si="127"/>
        <v>82.696</v>
      </c>
      <c r="O1921" s="273">
        <f t="shared" si="128"/>
        <v>85.5905</v>
      </c>
      <c r="P1921" s="273">
        <f t="shared" si="129"/>
        <v>88.385</v>
      </c>
      <c r="Q1921" s="273">
        <f t="shared" si="130"/>
        <v>90.148</v>
      </c>
      <c r="R1921" s="273">
        <f t="shared" si="131"/>
        <v>92.3795</v>
      </c>
    </row>
    <row r="1922" ht="14.25" hidden="1" customHeight="1">
      <c r="L1922" s="251"/>
      <c r="M1922" s="272">
        <v>6.88</v>
      </c>
      <c r="N1922" s="273">
        <f t="shared" si="127"/>
        <v>82.704</v>
      </c>
      <c r="O1922" s="273">
        <f t="shared" si="128"/>
        <v>85.597</v>
      </c>
      <c r="P1922" s="273">
        <f t="shared" si="129"/>
        <v>88.39</v>
      </c>
      <c r="Q1922" s="273">
        <f t="shared" si="130"/>
        <v>90.152</v>
      </c>
      <c r="R1922" s="273">
        <f t="shared" si="131"/>
        <v>92.383</v>
      </c>
    </row>
    <row r="1923" ht="14.25" hidden="1" customHeight="1">
      <c r="L1923" s="251"/>
      <c r="M1923" s="272">
        <v>6.89</v>
      </c>
      <c r="N1923" s="273">
        <f t="shared" si="127"/>
        <v>82.712</v>
      </c>
      <c r="O1923" s="273">
        <f t="shared" si="128"/>
        <v>85.6035</v>
      </c>
      <c r="P1923" s="273">
        <f t="shared" si="129"/>
        <v>88.395</v>
      </c>
      <c r="Q1923" s="273">
        <f t="shared" si="130"/>
        <v>90.156</v>
      </c>
      <c r="R1923" s="273">
        <f t="shared" si="131"/>
        <v>92.3865</v>
      </c>
    </row>
    <row r="1924" ht="14.25" hidden="1" customHeight="1">
      <c r="L1924" s="251"/>
      <c r="M1924" s="272">
        <v>6.9</v>
      </c>
      <c r="N1924" s="273">
        <f t="shared" si="127"/>
        <v>82.72</v>
      </c>
      <c r="O1924" s="273">
        <f t="shared" si="128"/>
        <v>85.61</v>
      </c>
      <c r="P1924" s="273">
        <f t="shared" si="129"/>
        <v>88.4</v>
      </c>
      <c r="Q1924" s="273">
        <f t="shared" si="130"/>
        <v>90.16</v>
      </c>
      <c r="R1924" s="273">
        <f t="shared" si="131"/>
        <v>92.39</v>
      </c>
    </row>
    <row r="1925" ht="14.25" hidden="1" customHeight="1">
      <c r="L1925" s="251"/>
      <c r="M1925" s="272">
        <v>6.91</v>
      </c>
      <c r="N1925" s="273">
        <f t="shared" si="127"/>
        <v>82.728</v>
      </c>
      <c r="O1925" s="273">
        <f t="shared" si="128"/>
        <v>85.6165</v>
      </c>
      <c r="P1925" s="273">
        <f t="shared" si="129"/>
        <v>88.405</v>
      </c>
      <c r="Q1925" s="273">
        <f t="shared" si="130"/>
        <v>90.164</v>
      </c>
      <c r="R1925" s="273">
        <f t="shared" si="131"/>
        <v>92.3935</v>
      </c>
    </row>
    <row r="1926" ht="14.25" hidden="1" customHeight="1">
      <c r="L1926" s="251"/>
      <c r="M1926" s="272">
        <v>6.92</v>
      </c>
      <c r="N1926" s="273">
        <f t="shared" si="127"/>
        <v>82.736</v>
      </c>
      <c r="O1926" s="273">
        <f t="shared" si="128"/>
        <v>85.623</v>
      </c>
      <c r="P1926" s="273">
        <f t="shared" si="129"/>
        <v>88.41</v>
      </c>
      <c r="Q1926" s="273">
        <f t="shared" si="130"/>
        <v>90.168</v>
      </c>
      <c r="R1926" s="273">
        <f t="shared" si="131"/>
        <v>92.397</v>
      </c>
    </row>
    <row r="1927" ht="14.25" hidden="1" customHeight="1">
      <c r="L1927" s="251"/>
      <c r="M1927" s="272">
        <v>6.93</v>
      </c>
      <c r="N1927" s="273">
        <f t="shared" si="127"/>
        <v>82.744</v>
      </c>
      <c r="O1927" s="273">
        <f t="shared" si="128"/>
        <v>85.6295</v>
      </c>
      <c r="P1927" s="273">
        <f t="shared" si="129"/>
        <v>88.415</v>
      </c>
      <c r="Q1927" s="273">
        <f t="shared" si="130"/>
        <v>90.172</v>
      </c>
      <c r="R1927" s="273">
        <f t="shared" si="131"/>
        <v>92.4005</v>
      </c>
    </row>
    <row r="1928" ht="14.25" hidden="1" customHeight="1">
      <c r="L1928" s="251"/>
      <c r="M1928" s="272">
        <v>6.94</v>
      </c>
      <c r="N1928" s="273">
        <f t="shared" si="127"/>
        <v>82.752</v>
      </c>
      <c r="O1928" s="273">
        <f t="shared" si="128"/>
        <v>85.636</v>
      </c>
      <c r="P1928" s="273">
        <f t="shared" si="129"/>
        <v>88.42</v>
      </c>
      <c r="Q1928" s="273">
        <f t="shared" si="130"/>
        <v>90.176</v>
      </c>
      <c r="R1928" s="273">
        <f t="shared" si="131"/>
        <v>92.404</v>
      </c>
    </row>
    <row r="1929" ht="14.25" hidden="1" customHeight="1">
      <c r="L1929" s="251"/>
      <c r="M1929" s="272">
        <v>6.95</v>
      </c>
      <c r="N1929" s="273">
        <f t="shared" si="127"/>
        <v>82.76</v>
      </c>
      <c r="O1929" s="273">
        <f t="shared" si="128"/>
        <v>85.6425</v>
      </c>
      <c r="P1929" s="273">
        <f t="shared" si="129"/>
        <v>88.425</v>
      </c>
      <c r="Q1929" s="273">
        <f t="shared" si="130"/>
        <v>90.18</v>
      </c>
      <c r="R1929" s="273">
        <f t="shared" si="131"/>
        <v>92.4075</v>
      </c>
    </row>
    <row r="1930" ht="14.25" hidden="1" customHeight="1">
      <c r="L1930" s="251"/>
      <c r="M1930" s="272">
        <v>6.96</v>
      </c>
      <c r="N1930" s="273">
        <f t="shared" si="127"/>
        <v>82.768</v>
      </c>
      <c r="O1930" s="273">
        <f t="shared" si="128"/>
        <v>85.649</v>
      </c>
      <c r="P1930" s="273">
        <f t="shared" si="129"/>
        <v>88.43</v>
      </c>
      <c r="Q1930" s="273">
        <f t="shared" si="130"/>
        <v>90.184</v>
      </c>
      <c r="R1930" s="273">
        <f t="shared" si="131"/>
        <v>92.411</v>
      </c>
    </row>
    <row r="1931" ht="14.25" hidden="1" customHeight="1">
      <c r="L1931" s="251"/>
      <c r="M1931" s="272">
        <v>6.97</v>
      </c>
      <c r="N1931" s="273">
        <f t="shared" si="127"/>
        <v>82.776</v>
      </c>
      <c r="O1931" s="273">
        <f t="shared" si="128"/>
        <v>85.6555</v>
      </c>
      <c r="P1931" s="273">
        <f t="shared" si="129"/>
        <v>88.435</v>
      </c>
      <c r="Q1931" s="273">
        <f t="shared" si="130"/>
        <v>90.188</v>
      </c>
      <c r="R1931" s="273">
        <f t="shared" si="131"/>
        <v>92.4145</v>
      </c>
    </row>
    <row r="1932" ht="14.25" hidden="1" customHeight="1">
      <c r="L1932" s="251"/>
      <c r="M1932" s="272">
        <v>6.98</v>
      </c>
      <c r="N1932" s="273">
        <f t="shared" si="127"/>
        <v>82.784</v>
      </c>
      <c r="O1932" s="273">
        <f t="shared" si="128"/>
        <v>85.662</v>
      </c>
      <c r="P1932" s="273">
        <f t="shared" si="129"/>
        <v>88.44</v>
      </c>
      <c r="Q1932" s="273">
        <f t="shared" si="130"/>
        <v>90.192</v>
      </c>
      <c r="R1932" s="273">
        <f t="shared" si="131"/>
        <v>92.418</v>
      </c>
    </row>
    <row r="1933" ht="14.25" hidden="1" customHeight="1">
      <c r="L1933" s="251"/>
      <c r="M1933" s="272">
        <v>6.99</v>
      </c>
      <c r="N1933" s="273">
        <f t="shared" si="127"/>
        <v>82.792</v>
      </c>
      <c r="O1933" s="273">
        <f t="shared" si="128"/>
        <v>85.6685</v>
      </c>
      <c r="P1933" s="273">
        <f t="shared" si="129"/>
        <v>88.445</v>
      </c>
      <c r="Q1933" s="273">
        <f t="shared" si="130"/>
        <v>90.196</v>
      </c>
      <c r="R1933" s="273">
        <f t="shared" si="131"/>
        <v>92.4215</v>
      </c>
    </row>
    <row r="1934" ht="14.25" hidden="1" customHeight="1">
      <c r="L1934" s="251"/>
      <c r="M1934" s="272">
        <v>7.0</v>
      </c>
      <c r="N1934" s="273">
        <f t="shared" si="127"/>
        <v>82.8</v>
      </c>
      <c r="O1934" s="273">
        <f t="shared" si="128"/>
        <v>85.675</v>
      </c>
      <c r="P1934" s="273">
        <f t="shared" si="129"/>
        <v>88.45</v>
      </c>
      <c r="Q1934" s="273">
        <f t="shared" si="130"/>
        <v>90.2</v>
      </c>
      <c r="R1934" s="273">
        <f t="shared" si="131"/>
        <v>92.425</v>
      </c>
    </row>
    <row r="1935" ht="14.25" hidden="1" customHeight="1">
      <c r="L1935" s="251"/>
      <c r="M1935" s="272">
        <v>7.01</v>
      </c>
      <c r="N1935" s="273">
        <f t="shared" si="127"/>
        <v>82.808</v>
      </c>
      <c r="O1935" s="273">
        <f t="shared" si="128"/>
        <v>85.6815</v>
      </c>
      <c r="P1935" s="273">
        <f t="shared" si="129"/>
        <v>88.455</v>
      </c>
      <c r="Q1935" s="273">
        <f t="shared" si="130"/>
        <v>90.204</v>
      </c>
      <c r="R1935" s="273">
        <f t="shared" si="131"/>
        <v>92.4285</v>
      </c>
    </row>
    <row r="1936" ht="14.25" hidden="1" customHeight="1">
      <c r="L1936" s="251"/>
      <c r="M1936" s="272">
        <v>7.02</v>
      </c>
      <c r="N1936" s="273">
        <f t="shared" si="127"/>
        <v>82.816</v>
      </c>
      <c r="O1936" s="273">
        <f t="shared" si="128"/>
        <v>85.688</v>
      </c>
      <c r="P1936" s="273">
        <f t="shared" si="129"/>
        <v>88.46</v>
      </c>
      <c r="Q1936" s="273">
        <f t="shared" si="130"/>
        <v>90.208</v>
      </c>
      <c r="R1936" s="273">
        <f t="shared" si="131"/>
        <v>92.432</v>
      </c>
    </row>
    <row r="1937" ht="14.25" hidden="1" customHeight="1">
      <c r="L1937" s="251"/>
      <c r="M1937" s="272">
        <v>7.03</v>
      </c>
      <c r="N1937" s="273">
        <f t="shared" si="127"/>
        <v>82.824</v>
      </c>
      <c r="O1937" s="273">
        <f t="shared" si="128"/>
        <v>85.6945</v>
      </c>
      <c r="P1937" s="273">
        <f t="shared" si="129"/>
        <v>88.465</v>
      </c>
      <c r="Q1937" s="273">
        <f t="shared" si="130"/>
        <v>90.212</v>
      </c>
      <c r="R1937" s="273">
        <f t="shared" si="131"/>
        <v>92.4355</v>
      </c>
    </row>
    <row r="1938" ht="14.25" hidden="1" customHeight="1">
      <c r="L1938" s="251"/>
      <c r="M1938" s="272">
        <v>7.04</v>
      </c>
      <c r="N1938" s="273">
        <f t="shared" si="127"/>
        <v>82.832</v>
      </c>
      <c r="O1938" s="273">
        <f t="shared" si="128"/>
        <v>85.701</v>
      </c>
      <c r="P1938" s="273">
        <f t="shared" si="129"/>
        <v>88.47</v>
      </c>
      <c r="Q1938" s="273">
        <f t="shared" si="130"/>
        <v>90.216</v>
      </c>
      <c r="R1938" s="273">
        <f t="shared" si="131"/>
        <v>92.439</v>
      </c>
    </row>
    <row r="1939" ht="14.25" hidden="1" customHeight="1">
      <c r="L1939" s="251"/>
      <c r="M1939" s="272">
        <v>7.05</v>
      </c>
      <c r="N1939" s="273">
        <f t="shared" si="127"/>
        <v>82.84</v>
      </c>
      <c r="O1939" s="273">
        <f t="shared" si="128"/>
        <v>85.7075</v>
      </c>
      <c r="P1939" s="273">
        <f t="shared" si="129"/>
        <v>88.475</v>
      </c>
      <c r="Q1939" s="273">
        <f t="shared" si="130"/>
        <v>90.22</v>
      </c>
      <c r="R1939" s="273">
        <f t="shared" si="131"/>
        <v>92.4425</v>
      </c>
    </row>
    <row r="1940" ht="14.25" hidden="1" customHeight="1">
      <c r="L1940" s="251"/>
      <c r="M1940" s="272">
        <v>7.06</v>
      </c>
      <c r="N1940" s="273">
        <f t="shared" si="127"/>
        <v>82.848</v>
      </c>
      <c r="O1940" s="273">
        <f t="shared" si="128"/>
        <v>85.714</v>
      </c>
      <c r="P1940" s="273">
        <f t="shared" si="129"/>
        <v>88.48</v>
      </c>
      <c r="Q1940" s="273">
        <f t="shared" si="130"/>
        <v>90.224</v>
      </c>
      <c r="R1940" s="273">
        <f t="shared" si="131"/>
        <v>92.446</v>
      </c>
    </row>
    <row r="1941" ht="14.25" hidden="1" customHeight="1">
      <c r="L1941" s="251"/>
      <c r="M1941" s="272">
        <v>7.07</v>
      </c>
      <c r="N1941" s="273">
        <f t="shared" si="127"/>
        <v>82.856</v>
      </c>
      <c r="O1941" s="273">
        <f t="shared" si="128"/>
        <v>85.7205</v>
      </c>
      <c r="P1941" s="273">
        <f t="shared" si="129"/>
        <v>88.485</v>
      </c>
      <c r="Q1941" s="273">
        <f t="shared" si="130"/>
        <v>90.228</v>
      </c>
      <c r="R1941" s="273">
        <f t="shared" si="131"/>
        <v>92.4495</v>
      </c>
    </row>
    <row r="1942" ht="14.25" hidden="1" customHeight="1">
      <c r="L1942" s="251"/>
      <c r="M1942" s="272">
        <v>7.08</v>
      </c>
      <c r="N1942" s="273">
        <f t="shared" si="127"/>
        <v>82.864</v>
      </c>
      <c r="O1942" s="273">
        <f t="shared" si="128"/>
        <v>85.727</v>
      </c>
      <c r="P1942" s="273">
        <f t="shared" si="129"/>
        <v>88.49</v>
      </c>
      <c r="Q1942" s="273">
        <f t="shared" si="130"/>
        <v>90.232</v>
      </c>
      <c r="R1942" s="273">
        <f t="shared" si="131"/>
        <v>92.453</v>
      </c>
    </row>
    <row r="1943" ht="14.25" hidden="1" customHeight="1">
      <c r="L1943" s="251"/>
      <c r="M1943" s="272">
        <v>7.09</v>
      </c>
      <c r="N1943" s="273">
        <f t="shared" si="127"/>
        <v>82.872</v>
      </c>
      <c r="O1943" s="273">
        <f t="shared" si="128"/>
        <v>85.7335</v>
      </c>
      <c r="P1943" s="273">
        <f t="shared" si="129"/>
        <v>88.495</v>
      </c>
      <c r="Q1943" s="273">
        <f t="shared" si="130"/>
        <v>90.236</v>
      </c>
      <c r="R1943" s="273">
        <f t="shared" si="131"/>
        <v>92.4565</v>
      </c>
    </row>
    <row r="1944" ht="14.25" hidden="1" customHeight="1">
      <c r="L1944" s="251"/>
      <c r="M1944" s="272">
        <v>7.1</v>
      </c>
      <c r="N1944" s="273">
        <f t="shared" si="127"/>
        <v>82.88</v>
      </c>
      <c r="O1944" s="273">
        <f t="shared" si="128"/>
        <v>85.74</v>
      </c>
      <c r="P1944" s="273">
        <f t="shared" si="129"/>
        <v>88.5</v>
      </c>
      <c r="Q1944" s="273">
        <f t="shared" si="130"/>
        <v>90.24</v>
      </c>
      <c r="R1944" s="273">
        <f t="shared" si="131"/>
        <v>92.46</v>
      </c>
    </row>
    <row r="1945" ht="14.25" hidden="1" customHeight="1">
      <c r="L1945" s="251"/>
      <c r="M1945" s="272">
        <v>7.11</v>
      </c>
      <c r="N1945" s="273">
        <f t="shared" si="127"/>
        <v>82.888</v>
      </c>
      <c r="O1945" s="273">
        <f t="shared" si="128"/>
        <v>85.7465</v>
      </c>
      <c r="P1945" s="273">
        <f t="shared" si="129"/>
        <v>88.505</v>
      </c>
      <c r="Q1945" s="273">
        <f t="shared" si="130"/>
        <v>90.244</v>
      </c>
      <c r="R1945" s="273">
        <f t="shared" si="131"/>
        <v>92.4635</v>
      </c>
    </row>
    <row r="1946" ht="14.25" hidden="1" customHeight="1">
      <c r="L1946" s="251"/>
      <c r="M1946" s="272">
        <v>7.12</v>
      </c>
      <c r="N1946" s="273">
        <f t="shared" si="127"/>
        <v>82.896</v>
      </c>
      <c r="O1946" s="273">
        <f t="shared" si="128"/>
        <v>85.753</v>
      </c>
      <c r="P1946" s="273">
        <f t="shared" si="129"/>
        <v>88.51</v>
      </c>
      <c r="Q1946" s="273">
        <f t="shared" si="130"/>
        <v>90.248</v>
      </c>
      <c r="R1946" s="273">
        <f t="shared" si="131"/>
        <v>92.467</v>
      </c>
    </row>
    <row r="1947" ht="14.25" hidden="1" customHeight="1">
      <c r="L1947" s="251"/>
      <c r="M1947" s="272">
        <v>7.13</v>
      </c>
      <c r="N1947" s="273">
        <f t="shared" si="127"/>
        <v>82.904</v>
      </c>
      <c r="O1947" s="273">
        <f t="shared" si="128"/>
        <v>85.7595</v>
      </c>
      <c r="P1947" s="273">
        <f t="shared" si="129"/>
        <v>88.515</v>
      </c>
      <c r="Q1947" s="273">
        <f t="shared" si="130"/>
        <v>90.252</v>
      </c>
      <c r="R1947" s="273">
        <f t="shared" si="131"/>
        <v>92.4705</v>
      </c>
    </row>
    <row r="1948" ht="14.25" hidden="1" customHeight="1">
      <c r="L1948" s="251"/>
      <c r="M1948" s="272">
        <v>7.14</v>
      </c>
      <c r="N1948" s="273">
        <f t="shared" si="127"/>
        <v>82.912</v>
      </c>
      <c r="O1948" s="273">
        <f t="shared" si="128"/>
        <v>85.766</v>
      </c>
      <c r="P1948" s="273">
        <f t="shared" si="129"/>
        <v>88.52</v>
      </c>
      <c r="Q1948" s="273">
        <f t="shared" si="130"/>
        <v>90.256</v>
      </c>
      <c r="R1948" s="273">
        <f t="shared" si="131"/>
        <v>92.474</v>
      </c>
    </row>
    <row r="1949" ht="14.25" hidden="1" customHeight="1">
      <c r="L1949" s="251"/>
      <c r="M1949" s="272">
        <v>7.15</v>
      </c>
      <c r="N1949" s="273">
        <f t="shared" si="127"/>
        <v>82.92</v>
      </c>
      <c r="O1949" s="273">
        <f t="shared" si="128"/>
        <v>85.7725</v>
      </c>
      <c r="P1949" s="273">
        <f t="shared" si="129"/>
        <v>88.525</v>
      </c>
      <c r="Q1949" s="273">
        <f t="shared" si="130"/>
        <v>90.26</v>
      </c>
      <c r="R1949" s="273">
        <f t="shared" si="131"/>
        <v>92.4775</v>
      </c>
    </row>
    <row r="1950" ht="14.25" hidden="1" customHeight="1">
      <c r="L1950" s="251"/>
      <c r="M1950" s="272">
        <v>7.16</v>
      </c>
      <c r="N1950" s="273">
        <f t="shared" si="127"/>
        <v>82.928</v>
      </c>
      <c r="O1950" s="273">
        <f t="shared" si="128"/>
        <v>85.779</v>
      </c>
      <c r="P1950" s="273">
        <f t="shared" si="129"/>
        <v>88.53</v>
      </c>
      <c r="Q1950" s="273">
        <f t="shared" si="130"/>
        <v>90.264</v>
      </c>
      <c r="R1950" s="273">
        <f t="shared" si="131"/>
        <v>92.481</v>
      </c>
    </row>
    <row r="1951" ht="14.25" hidden="1" customHeight="1">
      <c r="L1951" s="251"/>
      <c r="M1951" s="272">
        <v>7.17</v>
      </c>
      <c r="N1951" s="273">
        <f t="shared" si="127"/>
        <v>82.936</v>
      </c>
      <c r="O1951" s="273">
        <f t="shared" si="128"/>
        <v>85.7855</v>
      </c>
      <c r="P1951" s="273">
        <f t="shared" si="129"/>
        <v>88.535</v>
      </c>
      <c r="Q1951" s="273">
        <f t="shared" si="130"/>
        <v>90.268</v>
      </c>
      <c r="R1951" s="273">
        <f t="shared" si="131"/>
        <v>92.4845</v>
      </c>
    </row>
    <row r="1952" ht="14.25" hidden="1" customHeight="1">
      <c r="L1952" s="251"/>
      <c r="M1952" s="272">
        <v>7.18</v>
      </c>
      <c r="N1952" s="273">
        <f t="shared" si="127"/>
        <v>82.944</v>
      </c>
      <c r="O1952" s="273">
        <f t="shared" si="128"/>
        <v>85.792</v>
      </c>
      <c r="P1952" s="273">
        <f t="shared" si="129"/>
        <v>88.54</v>
      </c>
      <c r="Q1952" s="273">
        <f t="shared" si="130"/>
        <v>90.272</v>
      </c>
      <c r="R1952" s="273">
        <f t="shared" si="131"/>
        <v>92.488</v>
      </c>
    </row>
    <row r="1953" ht="14.25" hidden="1" customHeight="1">
      <c r="L1953" s="251"/>
      <c r="M1953" s="272">
        <v>7.19</v>
      </c>
      <c r="N1953" s="273">
        <f t="shared" si="127"/>
        <v>82.952</v>
      </c>
      <c r="O1953" s="273">
        <f t="shared" si="128"/>
        <v>85.7985</v>
      </c>
      <c r="P1953" s="273">
        <f t="shared" si="129"/>
        <v>88.545</v>
      </c>
      <c r="Q1953" s="273">
        <f t="shared" si="130"/>
        <v>90.276</v>
      </c>
      <c r="R1953" s="273">
        <f t="shared" si="131"/>
        <v>92.4915</v>
      </c>
    </row>
    <row r="1954" ht="14.25" hidden="1" customHeight="1">
      <c r="L1954" s="251"/>
      <c r="M1954" s="272">
        <v>7.2</v>
      </c>
      <c r="N1954" s="273">
        <f t="shared" si="127"/>
        <v>82.96</v>
      </c>
      <c r="O1954" s="273">
        <f t="shared" si="128"/>
        <v>85.805</v>
      </c>
      <c r="P1954" s="273">
        <f t="shared" si="129"/>
        <v>88.55</v>
      </c>
      <c r="Q1954" s="273">
        <f t="shared" si="130"/>
        <v>90.28</v>
      </c>
      <c r="R1954" s="273">
        <f t="shared" si="131"/>
        <v>92.495</v>
      </c>
    </row>
    <row r="1955" ht="14.25" hidden="1" customHeight="1">
      <c r="L1955" s="251"/>
      <c r="M1955" s="272">
        <v>7.21</v>
      </c>
      <c r="N1955" s="273">
        <f t="shared" si="127"/>
        <v>82.968</v>
      </c>
      <c r="O1955" s="273">
        <f t="shared" si="128"/>
        <v>85.8115</v>
      </c>
      <c r="P1955" s="273">
        <f t="shared" si="129"/>
        <v>88.555</v>
      </c>
      <c r="Q1955" s="273">
        <f t="shared" si="130"/>
        <v>90.284</v>
      </c>
      <c r="R1955" s="273">
        <f t="shared" si="131"/>
        <v>92.4985</v>
      </c>
    </row>
    <row r="1956" ht="14.25" hidden="1" customHeight="1">
      <c r="L1956" s="251"/>
      <c r="M1956" s="272">
        <v>7.22</v>
      </c>
      <c r="N1956" s="273">
        <f t="shared" si="127"/>
        <v>82.976</v>
      </c>
      <c r="O1956" s="273">
        <f t="shared" si="128"/>
        <v>85.818</v>
      </c>
      <c r="P1956" s="273">
        <f t="shared" si="129"/>
        <v>88.56</v>
      </c>
      <c r="Q1956" s="273">
        <f t="shared" si="130"/>
        <v>90.288</v>
      </c>
      <c r="R1956" s="273">
        <f t="shared" si="131"/>
        <v>92.502</v>
      </c>
    </row>
    <row r="1957" ht="14.25" hidden="1" customHeight="1">
      <c r="L1957" s="251"/>
      <c r="M1957" s="272">
        <v>7.23</v>
      </c>
      <c r="N1957" s="273">
        <f t="shared" si="127"/>
        <v>82.984</v>
      </c>
      <c r="O1957" s="273">
        <f t="shared" si="128"/>
        <v>85.8245</v>
      </c>
      <c r="P1957" s="273">
        <f t="shared" si="129"/>
        <v>88.565</v>
      </c>
      <c r="Q1957" s="273">
        <f t="shared" si="130"/>
        <v>90.292</v>
      </c>
      <c r="R1957" s="273">
        <f t="shared" si="131"/>
        <v>92.5055</v>
      </c>
    </row>
    <row r="1958" ht="14.25" hidden="1" customHeight="1">
      <c r="L1958" s="251"/>
      <c r="M1958" s="272">
        <v>7.24</v>
      </c>
      <c r="N1958" s="273">
        <f t="shared" si="127"/>
        <v>82.992</v>
      </c>
      <c r="O1958" s="273">
        <f t="shared" si="128"/>
        <v>85.831</v>
      </c>
      <c r="P1958" s="273">
        <f t="shared" si="129"/>
        <v>88.57</v>
      </c>
      <c r="Q1958" s="273">
        <f t="shared" si="130"/>
        <v>90.296</v>
      </c>
      <c r="R1958" s="273">
        <f t="shared" si="131"/>
        <v>92.509</v>
      </c>
    </row>
    <row r="1959" ht="14.25" hidden="1" customHeight="1">
      <c r="L1959" s="251"/>
      <c r="M1959" s="272">
        <v>7.25</v>
      </c>
      <c r="N1959" s="273">
        <f t="shared" si="127"/>
        <v>83</v>
      </c>
      <c r="O1959" s="273">
        <f t="shared" si="128"/>
        <v>85.8375</v>
      </c>
      <c r="P1959" s="273">
        <f t="shared" si="129"/>
        <v>88.575</v>
      </c>
      <c r="Q1959" s="273">
        <f t="shared" si="130"/>
        <v>90.3</v>
      </c>
      <c r="R1959" s="273">
        <f t="shared" si="131"/>
        <v>92.5125</v>
      </c>
    </row>
    <row r="1960" ht="14.25" hidden="1" customHeight="1">
      <c r="L1960" s="251"/>
      <c r="M1960" s="272">
        <v>7.26</v>
      </c>
      <c r="N1960" s="273">
        <f t="shared" si="127"/>
        <v>83.008</v>
      </c>
      <c r="O1960" s="273">
        <f t="shared" si="128"/>
        <v>85.844</v>
      </c>
      <c r="P1960" s="273">
        <f t="shared" si="129"/>
        <v>88.58</v>
      </c>
      <c r="Q1960" s="273">
        <f t="shared" si="130"/>
        <v>90.304</v>
      </c>
      <c r="R1960" s="273">
        <f t="shared" si="131"/>
        <v>92.516</v>
      </c>
    </row>
    <row r="1961" ht="14.25" hidden="1" customHeight="1">
      <c r="L1961" s="251"/>
      <c r="M1961" s="272">
        <v>7.27</v>
      </c>
      <c r="N1961" s="273">
        <f t="shared" si="127"/>
        <v>83.016</v>
      </c>
      <c r="O1961" s="273">
        <f t="shared" si="128"/>
        <v>85.8505</v>
      </c>
      <c r="P1961" s="273">
        <f t="shared" si="129"/>
        <v>88.585</v>
      </c>
      <c r="Q1961" s="273">
        <f t="shared" si="130"/>
        <v>90.308</v>
      </c>
      <c r="R1961" s="273">
        <f t="shared" si="131"/>
        <v>92.5195</v>
      </c>
    </row>
    <row r="1962" ht="14.25" hidden="1" customHeight="1">
      <c r="L1962" s="251"/>
      <c r="M1962" s="272">
        <v>7.28</v>
      </c>
      <c r="N1962" s="273">
        <f t="shared" si="127"/>
        <v>83.024</v>
      </c>
      <c r="O1962" s="273">
        <f t="shared" si="128"/>
        <v>85.857</v>
      </c>
      <c r="P1962" s="273">
        <f t="shared" si="129"/>
        <v>88.59</v>
      </c>
      <c r="Q1962" s="273">
        <f t="shared" si="130"/>
        <v>90.312</v>
      </c>
      <c r="R1962" s="273">
        <f t="shared" si="131"/>
        <v>92.523</v>
      </c>
    </row>
    <row r="1963" ht="14.25" hidden="1" customHeight="1">
      <c r="L1963" s="251"/>
      <c r="M1963" s="272">
        <v>7.29</v>
      </c>
      <c r="N1963" s="273">
        <f t="shared" si="127"/>
        <v>83.032</v>
      </c>
      <c r="O1963" s="273">
        <f t="shared" si="128"/>
        <v>85.8635</v>
      </c>
      <c r="P1963" s="273">
        <f t="shared" si="129"/>
        <v>88.595</v>
      </c>
      <c r="Q1963" s="273">
        <f t="shared" si="130"/>
        <v>90.316</v>
      </c>
      <c r="R1963" s="273">
        <f t="shared" si="131"/>
        <v>92.5265</v>
      </c>
    </row>
    <row r="1964" ht="14.25" hidden="1" customHeight="1">
      <c r="L1964" s="251"/>
      <c r="M1964" s="272">
        <v>7.3</v>
      </c>
      <c r="N1964" s="273">
        <f t="shared" si="127"/>
        <v>83.04</v>
      </c>
      <c r="O1964" s="273">
        <f t="shared" si="128"/>
        <v>85.87</v>
      </c>
      <c r="P1964" s="273">
        <f t="shared" si="129"/>
        <v>88.6</v>
      </c>
      <c r="Q1964" s="273">
        <f t="shared" si="130"/>
        <v>90.32</v>
      </c>
      <c r="R1964" s="273">
        <f t="shared" si="131"/>
        <v>92.53</v>
      </c>
    </row>
    <row r="1965" ht="14.25" hidden="1" customHeight="1">
      <c r="L1965" s="251"/>
      <c r="M1965" s="272">
        <v>7.31</v>
      </c>
      <c r="N1965" s="273">
        <f t="shared" si="127"/>
        <v>83.048</v>
      </c>
      <c r="O1965" s="273">
        <f t="shared" si="128"/>
        <v>85.8765</v>
      </c>
      <c r="P1965" s="273">
        <f t="shared" si="129"/>
        <v>88.605</v>
      </c>
      <c r="Q1965" s="273">
        <f t="shared" si="130"/>
        <v>90.324</v>
      </c>
      <c r="R1965" s="273">
        <f t="shared" si="131"/>
        <v>92.5335</v>
      </c>
    </row>
    <row r="1966" ht="14.25" hidden="1" customHeight="1">
      <c r="L1966" s="251"/>
      <c r="M1966" s="272">
        <v>7.32</v>
      </c>
      <c r="N1966" s="273">
        <f t="shared" si="127"/>
        <v>83.056</v>
      </c>
      <c r="O1966" s="273">
        <f t="shared" si="128"/>
        <v>85.883</v>
      </c>
      <c r="P1966" s="273">
        <f t="shared" si="129"/>
        <v>88.61</v>
      </c>
      <c r="Q1966" s="273">
        <f t="shared" si="130"/>
        <v>90.328</v>
      </c>
      <c r="R1966" s="273">
        <f t="shared" si="131"/>
        <v>92.537</v>
      </c>
    </row>
    <row r="1967" ht="14.25" hidden="1" customHeight="1">
      <c r="L1967" s="251"/>
      <c r="M1967" s="272">
        <v>7.33</v>
      </c>
      <c r="N1967" s="273">
        <f t="shared" si="127"/>
        <v>83.064</v>
      </c>
      <c r="O1967" s="273">
        <f t="shared" si="128"/>
        <v>85.8895</v>
      </c>
      <c r="P1967" s="273">
        <f t="shared" si="129"/>
        <v>88.615</v>
      </c>
      <c r="Q1967" s="273">
        <f t="shared" si="130"/>
        <v>90.332</v>
      </c>
      <c r="R1967" s="273">
        <f t="shared" si="131"/>
        <v>92.5405</v>
      </c>
    </row>
    <row r="1968" ht="14.25" hidden="1" customHeight="1">
      <c r="L1968" s="251"/>
      <c r="M1968" s="272">
        <v>7.34</v>
      </c>
      <c r="N1968" s="273">
        <f t="shared" si="127"/>
        <v>83.072</v>
      </c>
      <c r="O1968" s="273">
        <f t="shared" si="128"/>
        <v>85.896</v>
      </c>
      <c r="P1968" s="273">
        <f t="shared" si="129"/>
        <v>88.62</v>
      </c>
      <c r="Q1968" s="273">
        <f t="shared" si="130"/>
        <v>90.336</v>
      </c>
      <c r="R1968" s="273">
        <f t="shared" si="131"/>
        <v>92.544</v>
      </c>
    </row>
    <row r="1969" ht="14.25" hidden="1" customHeight="1">
      <c r="L1969" s="251"/>
      <c r="M1969" s="272">
        <v>7.35</v>
      </c>
      <c r="N1969" s="273">
        <f t="shared" si="127"/>
        <v>83.08</v>
      </c>
      <c r="O1969" s="273">
        <f t="shared" si="128"/>
        <v>85.9025</v>
      </c>
      <c r="P1969" s="273">
        <f t="shared" si="129"/>
        <v>88.625</v>
      </c>
      <c r="Q1969" s="273">
        <f t="shared" si="130"/>
        <v>90.34</v>
      </c>
      <c r="R1969" s="273">
        <f t="shared" si="131"/>
        <v>92.5475</v>
      </c>
    </row>
    <row r="1970" ht="14.25" hidden="1" customHeight="1">
      <c r="L1970" s="251"/>
      <c r="M1970" s="272">
        <v>7.36</v>
      </c>
      <c r="N1970" s="273">
        <f t="shared" si="127"/>
        <v>83.088</v>
      </c>
      <c r="O1970" s="273">
        <f t="shared" si="128"/>
        <v>85.909</v>
      </c>
      <c r="P1970" s="273">
        <f t="shared" si="129"/>
        <v>88.63</v>
      </c>
      <c r="Q1970" s="273">
        <f t="shared" si="130"/>
        <v>90.344</v>
      </c>
      <c r="R1970" s="273">
        <f t="shared" si="131"/>
        <v>92.551</v>
      </c>
    </row>
    <row r="1971" ht="14.25" hidden="1" customHeight="1">
      <c r="L1971" s="251"/>
      <c r="M1971" s="272">
        <v>7.37</v>
      </c>
      <c r="N1971" s="273">
        <f t="shared" si="127"/>
        <v>83.096</v>
      </c>
      <c r="O1971" s="273">
        <f t="shared" si="128"/>
        <v>85.9155</v>
      </c>
      <c r="P1971" s="273">
        <f t="shared" si="129"/>
        <v>88.635</v>
      </c>
      <c r="Q1971" s="273">
        <f t="shared" si="130"/>
        <v>90.348</v>
      </c>
      <c r="R1971" s="273">
        <f t="shared" si="131"/>
        <v>92.5545</v>
      </c>
    </row>
    <row r="1972" ht="14.25" hidden="1" customHeight="1">
      <c r="L1972" s="251"/>
      <c r="M1972" s="272">
        <v>7.38</v>
      </c>
      <c r="N1972" s="273">
        <f t="shared" si="127"/>
        <v>83.104</v>
      </c>
      <c r="O1972" s="273">
        <f t="shared" si="128"/>
        <v>85.922</v>
      </c>
      <c r="P1972" s="273">
        <f t="shared" si="129"/>
        <v>88.64</v>
      </c>
      <c r="Q1972" s="273">
        <f t="shared" si="130"/>
        <v>90.352</v>
      </c>
      <c r="R1972" s="273">
        <f t="shared" si="131"/>
        <v>92.558</v>
      </c>
    </row>
    <row r="1973" ht="14.25" hidden="1" customHeight="1">
      <c r="L1973" s="251"/>
      <c r="M1973" s="272">
        <v>7.39</v>
      </c>
      <c r="N1973" s="273">
        <f t="shared" si="127"/>
        <v>83.112</v>
      </c>
      <c r="O1973" s="273">
        <f t="shared" si="128"/>
        <v>85.9285</v>
      </c>
      <c r="P1973" s="273">
        <f t="shared" si="129"/>
        <v>88.645</v>
      </c>
      <c r="Q1973" s="273">
        <f t="shared" si="130"/>
        <v>90.356</v>
      </c>
      <c r="R1973" s="273">
        <f t="shared" si="131"/>
        <v>92.5615</v>
      </c>
    </row>
    <row r="1974" ht="14.25" hidden="1" customHeight="1">
      <c r="L1974" s="251"/>
      <c r="M1974" s="272">
        <v>7.4</v>
      </c>
      <c r="N1974" s="273">
        <f t="shared" si="127"/>
        <v>83.12</v>
      </c>
      <c r="O1974" s="273">
        <f t="shared" si="128"/>
        <v>85.935</v>
      </c>
      <c r="P1974" s="273">
        <f t="shared" si="129"/>
        <v>88.65</v>
      </c>
      <c r="Q1974" s="273">
        <f t="shared" si="130"/>
        <v>90.36</v>
      </c>
      <c r="R1974" s="273">
        <f t="shared" si="131"/>
        <v>92.565</v>
      </c>
    </row>
    <row r="1975" ht="14.25" hidden="1" customHeight="1">
      <c r="L1975" s="251"/>
      <c r="M1975" s="272">
        <v>7.41</v>
      </c>
      <c r="N1975" s="273">
        <f t="shared" si="127"/>
        <v>83.128</v>
      </c>
      <c r="O1975" s="273">
        <f t="shared" si="128"/>
        <v>85.9415</v>
      </c>
      <c r="P1975" s="273">
        <f t="shared" si="129"/>
        <v>88.655</v>
      </c>
      <c r="Q1975" s="273">
        <f t="shared" si="130"/>
        <v>90.364</v>
      </c>
      <c r="R1975" s="273">
        <f t="shared" si="131"/>
        <v>92.5685</v>
      </c>
    </row>
    <row r="1976" ht="14.25" hidden="1" customHeight="1">
      <c r="L1976" s="251"/>
      <c r="M1976" s="272">
        <v>7.42</v>
      </c>
      <c r="N1976" s="273">
        <f t="shared" si="127"/>
        <v>83.136</v>
      </c>
      <c r="O1976" s="273">
        <f t="shared" si="128"/>
        <v>85.948</v>
      </c>
      <c r="P1976" s="273">
        <f t="shared" si="129"/>
        <v>88.66</v>
      </c>
      <c r="Q1976" s="273">
        <f t="shared" si="130"/>
        <v>90.368</v>
      </c>
      <c r="R1976" s="273">
        <f t="shared" si="131"/>
        <v>92.572</v>
      </c>
    </row>
    <row r="1977" ht="14.25" hidden="1" customHeight="1">
      <c r="L1977" s="251"/>
      <c r="M1977" s="272">
        <v>7.43</v>
      </c>
      <c r="N1977" s="273">
        <f t="shared" si="127"/>
        <v>83.144</v>
      </c>
      <c r="O1977" s="273">
        <f t="shared" si="128"/>
        <v>85.9545</v>
      </c>
      <c r="P1977" s="273">
        <f t="shared" si="129"/>
        <v>88.665</v>
      </c>
      <c r="Q1977" s="273">
        <f t="shared" si="130"/>
        <v>90.372</v>
      </c>
      <c r="R1977" s="273">
        <f t="shared" si="131"/>
        <v>92.5755</v>
      </c>
    </row>
    <row r="1978" ht="14.25" hidden="1" customHeight="1">
      <c r="L1978" s="251"/>
      <c r="M1978" s="272">
        <v>7.44</v>
      </c>
      <c r="N1978" s="273">
        <f t="shared" si="127"/>
        <v>83.152</v>
      </c>
      <c r="O1978" s="273">
        <f t="shared" si="128"/>
        <v>85.961</v>
      </c>
      <c r="P1978" s="273">
        <f t="shared" si="129"/>
        <v>88.67</v>
      </c>
      <c r="Q1978" s="273">
        <f t="shared" si="130"/>
        <v>90.376</v>
      </c>
      <c r="R1978" s="273">
        <f t="shared" si="131"/>
        <v>92.579</v>
      </c>
    </row>
    <row r="1979" ht="14.25" hidden="1" customHeight="1">
      <c r="L1979" s="251"/>
      <c r="M1979" s="272">
        <v>7.45</v>
      </c>
      <c r="N1979" s="273">
        <f t="shared" si="127"/>
        <v>83.16</v>
      </c>
      <c r="O1979" s="273">
        <f t="shared" si="128"/>
        <v>85.9675</v>
      </c>
      <c r="P1979" s="273">
        <f t="shared" si="129"/>
        <v>88.675</v>
      </c>
      <c r="Q1979" s="273">
        <f t="shared" si="130"/>
        <v>90.38</v>
      </c>
      <c r="R1979" s="273">
        <f t="shared" si="131"/>
        <v>92.5825</v>
      </c>
    </row>
    <row r="1980" ht="14.25" hidden="1" customHeight="1">
      <c r="L1980" s="251"/>
      <c r="M1980" s="272">
        <v>7.46</v>
      </c>
      <c r="N1980" s="273">
        <f t="shared" si="127"/>
        <v>83.168</v>
      </c>
      <c r="O1980" s="273">
        <f t="shared" si="128"/>
        <v>85.974</v>
      </c>
      <c r="P1980" s="273">
        <f t="shared" si="129"/>
        <v>88.68</v>
      </c>
      <c r="Q1980" s="273">
        <f t="shared" si="130"/>
        <v>90.384</v>
      </c>
      <c r="R1980" s="273">
        <f t="shared" si="131"/>
        <v>92.586</v>
      </c>
    </row>
    <row r="1981" ht="14.25" hidden="1" customHeight="1">
      <c r="L1981" s="251"/>
      <c r="M1981" s="272">
        <v>7.47</v>
      </c>
      <c r="N1981" s="273">
        <f t="shared" si="127"/>
        <v>83.176</v>
      </c>
      <c r="O1981" s="273">
        <f t="shared" si="128"/>
        <v>85.9805</v>
      </c>
      <c r="P1981" s="273">
        <f t="shared" si="129"/>
        <v>88.685</v>
      </c>
      <c r="Q1981" s="273">
        <f t="shared" si="130"/>
        <v>90.388</v>
      </c>
      <c r="R1981" s="273">
        <f t="shared" si="131"/>
        <v>92.5895</v>
      </c>
    </row>
    <row r="1982" ht="14.25" hidden="1" customHeight="1">
      <c r="L1982" s="251"/>
      <c r="M1982" s="272">
        <v>7.48</v>
      </c>
      <c r="N1982" s="273">
        <f t="shared" si="127"/>
        <v>83.184</v>
      </c>
      <c r="O1982" s="273">
        <f t="shared" si="128"/>
        <v>85.987</v>
      </c>
      <c r="P1982" s="273">
        <f t="shared" si="129"/>
        <v>88.69</v>
      </c>
      <c r="Q1982" s="273">
        <f t="shared" si="130"/>
        <v>90.392</v>
      </c>
      <c r="R1982" s="273">
        <f t="shared" si="131"/>
        <v>92.593</v>
      </c>
    </row>
    <row r="1983" ht="14.25" hidden="1" customHeight="1">
      <c r="L1983" s="251"/>
      <c r="M1983" s="272">
        <v>7.49</v>
      </c>
      <c r="N1983" s="273">
        <f t="shared" si="127"/>
        <v>83.192</v>
      </c>
      <c r="O1983" s="273">
        <f t="shared" si="128"/>
        <v>85.9935</v>
      </c>
      <c r="P1983" s="273">
        <f t="shared" si="129"/>
        <v>88.695</v>
      </c>
      <c r="Q1983" s="273">
        <f t="shared" si="130"/>
        <v>90.396</v>
      </c>
      <c r="R1983" s="273">
        <f t="shared" si="131"/>
        <v>92.5965</v>
      </c>
    </row>
    <row r="1984" ht="14.25" hidden="1" customHeight="1">
      <c r="L1984" s="251"/>
      <c r="M1984" s="272">
        <v>7.5</v>
      </c>
      <c r="N1984" s="273">
        <v>83.2</v>
      </c>
      <c r="O1984" s="273">
        <v>86.0</v>
      </c>
      <c r="P1984" s="273">
        <v>88.7</v>
      </c>
      <c r="Q1984" s="273">
        <v>90.4</v>
      </c>
      <c r="R1984" s="273">
        <v>92.6</v>
      </c>
    </row>
    <row r="1985" ht="14.25" hidden="1" customHeight="1">
      <c r="L1985" s="251"/>
      <c r="M1985" s="272">
        <v>7.51</v>
      </c>
      <c r="N1985" s="273">
        <f t="shared" ref="N1985:N2333" si="132">N1984+0.0054285714285714</f>
        <v>83.20542857</v>
      </c>
      <c r="O1985" s="273">
        <f t="shared" ref="O1985:O2333" si="133">O1984+0.0045714285714286</f>
        <v>86.00457143</v>
      </c>
      <c r="P1985" s="273">
        <f t="shared" ref="P1985:P2333" si="134">P1984+0.0031428571428571</f>
        <v>88.70314286</v>
      </c>
      <c r="Q1985" s="273">
        <f t="shared" ref="Q1985:Q2333" si="135">Q1984+0.0028571428571429</f>
        <v>90.40285714</v>
      </c>
      <c r="R1985" s="273">
        <f t="shared" ref="R1985:R2333" si="136">R1984+0.002</f>
        <v>92.602</v>
      </c>
    </row>
    <row r="1986" ht="14.25" hidden="1" customHeight="1">
      <c r="L1986" s="251"/>
      <c r="M1986" s="272">
        <v>7.52</v>
      </c>
      <c r="N1986" s="273">
        <f t="shared" si="132"/>
        <v>83.21085714</v>
      </c>
      <c r="O1986" s="273">
        <f t="shared" si="133"/>
        <v>86.00914286</v>
      </c>
      <c r="P1986" s="273">
        <f t="shared" si="134"/>
        <v>88.70628571</v>
      </c>
      <c r="Q1986" s="273">
        <f t="shared" si="135"/>
        <v>90.40571429</v>
      </c>
      <c r="R1986" s="273">
        <f t="shared" si="136"/>
        <v>92.604</v>
      </c>
    </row>
    <row r="1987" ht="14.25" hidden="1" customHeight="1">
      <c r="L1987" s="251"/>
      <c r="M1987" s="272">
        <v>7.53</v>
      </c>
      <c r="N1987" s="273">
        <f t="shared" si="132"/>
        <v>83.21628571</v>
      </c>
      <c r="O1987" s="273">
        <f t="shared" si="133"/>
        <v>86.01371429</v>
      </c>
      <c r="P1987" s="273">
        <f t="shared" si="134"/>
        <v>88.70942857</v>
      </c>
      <c r="Q1987" s="273">
        <f t="shared" si="135"/>
        <v>90.40857143</v>
      </c>
      <c r="R1987" s="273">
        <f t="shared" si="136"/>
        <v>92.606</v>
      </c>
    </row>
    <row r="1988" ht="14.25" hidden="1" customHeight="1">
      <c r="L1988" s="251"/>
      <c r="M1988" s="272">
        <v>7.54</v>
      </c>
      <c r="N1988" s="273">
        <f t="shared" si="132"/>
        <v>83.22171429</v>
      </c>
      <c r="O1988" s="273">
        <f t="shared" si="133"/>
        <v>86.01828571</v>
      </c>
      <c r="P1988" s="273">
        <f t="shared" si="134"/>
        <v>88.71257143</v>
      </c>
      <c r="Q1988" s="273">
        <f t="shared" si="135"/>
        <v>90.41142857</v>
      </c>
      <c r="R1988" s="273">
        <f t="shared" si="136"/>
        <v>92.608</v>
      </c>
    </row>
    <row r="1989" ht="14.25" hidden="1" customHeight="1">
      <c r="L1989" s="251"/>
      <c r="M1989" s="272">
        <v>7.55</v>
      </c>
      <c r="N1989" s="273">
        <f t="shared" si="132"/>
        <v>83.22714286</v>
      </c>
      <c r="O1989" s="273">
        <f t="shared" si="133"/>
        <v>86.02285714</v>
      </c>
      <c r="P1989" s="273">
        <f t="shared" si="134"/>
        <v>88.71571429</v>
      </c>
      <c r="Q1989" s="273">
        <f t="shared" si="135"/>
        <v>90.41428571</v>
      </c>
      <c r="R1989" s="273">
        <f t="shared" si="136"/>
        <v>92.61</v>
      </c>
    </row>
    <row r="1990" ht="14.25" hidden="1" customHeight="1">
      <c r="L1990" s="251"/>
      <c r="M1990" s="272">
        <v>7.56</v>
      </c>
      <c r="N1990" s="273">
        <f t="shared" si="132"/>
        <v>83.23257143</v>
      </c>
      <c r="O1990" s="273">
        <f t="shared" si="133"/>
        <v>86.02742857</v>
      </c>
      <c r="P1990" s="273">
        <f t="shared" si="134"/>
        <v>88.71885714</v>
      </c>
      <c r="Q1990" s="273">
        <f t="shared" si="135"/>
        <v>90.41714286</v>
      </c>
      <c r="R1990" s="273">
        <f t="shared" si="136"/>
        <v>92.612</v>
      </c>
    </row>
    <row r="1991" ht="14.25" hidden="1" customHeight="1">
      <c r="L1991" s="251"/>
      <c r="M1991" s="272">
        <v>7.57</v>
      </c>
      <c r="N1991" s="273">
        <f t="shared" si="132"/>
        <v>83.238</v>
      </c>
      <c r="O1991" s="273">
        <f t="shared" si="133"/>
        <v>86.032</v>
      </c>
      <c r="P1991" s="273">
        <f t="shared" si="134"/>
        <v>88.722</v>
      </c>
      <c r="Q1991" s="273">
        <f t="shared" si="135"/>
        <v>90.42</v>
      </c>
      <c r="R1991" s="273">
        <f t="shared" si="136"/>
        <v>92.614</v>
      </c>
    </row>
    <row r="1992" ht="14.25" hidden="1" customHeight="1">
      <c r="L1992" s="251"/>
      <c r="M1992" s="272">
        <v>7.58</v>
      </c>
      <c r="N1992" s="273">
        <f t="shared" si="132"/>
        <v>83.24342857</v>
      </c>
      <c r="O1992" s="273">
        <f t="shared" si="133"/>
        <v>86.03657143</v>
      </c>
      <c r="P1992" s="273">
        <f t="shared" si="134"/>
        <v>88.72514286</v>
      </c>
      <c r="Q1992" s="273">
        <f t="shared" si="135"/>
        <v>90.42285714</v>
      </c>
      <c r="R1992" s="273">
        <f t="shared" si="136"/>
        <v>92.616</v>
      </c>
    </row>
    <row r="1993" ht="14.25" hidden="1" customHeight="1">
      <c r="L1993" s="251"/>
      <c r="M1993" s="272">
        <v>7.59</v>
      </c>
      <c r="N1993" s="273">
        <f t="shared" si="132"/>
        <v>83.24885714</v>
      </c>
      <c r="O1993" s="273">
        <f t="shared" si="133"/>
        <v>86.04114286</v>
      </c>
      <c r="P1993" s="273">
        <f t="shared" si="134"/>
        <v>88.72828571</v>
      </c>
      <c r="Q1993" s="273">
        <f t="shared" si="135"/>
        <v>90.42571429</v>
      </c>
      <c r="R1993" s="273">
        <f t="shared" si="136"/>
        <v>92.618</v>
      </c>
    </row>
    <row r="1994" ht="14.25" hidden="1" customHeight="1">
      <c r="L1994" s="251"/>
      <c r="M1994" s="272">
        <v>7.6</v>
      </c>
      <c r="N1994" s="273">
        <f t="shared" si="132"/>
        <v>83.25428571</v>
      </c>
      <c r="O1994" s="273">
        <f t="shared" si="133"/>
        <v>86.04571429</v>
      </c>
      <c r="P1994" s="273">
        <f t="shared" si="134"/>
        <v>88.73142857</v>
      </c>
      <c r="Q1994" s="273">
        <f t="shared" si="135"/>
        <v>90.42857143</v>
      </c>
      <c r="R1994" s="273">
        <f t="shared" si="136"/>
        <v>92.62</v>
      </c>
    </row>
    <row r="1995" ht="14.25" hidden="1" customHeight="1">
      <c r="L1995" s="251"/>
      <c r="M1995" s="272">
        <v>7.61</v>
      </c>
      <c r="N1995" s="273">
        <f t="shared" si="132"/>
        <v>83.25971429</v>
      </c>
      <c r="O1995" s="273">
        <f t="shared" si="133"/>
        <v>86.05028571</v>
      </c>
      <c r="P1995" s="273">
        <f t="shared" si="134"/>
        <v>88.73457143</v>
      </c>
      <c r="Q1995" s="273">
        <f t="shared" si="135"/>
        <v>90.43142857</v>
      </c>
      <c r="R1995" s="273">
        <f t="shared" si="136"/>
        <v>92.622</v>
      </c>
    </row>
    <row r="1996" ht="14.25" hidden="1" customHeight="1">
      <c r="L1996" s="251"/>
      <c r="M1996" s="272">
        <v>7.62</v>
      </c>
      <c r="N1996" s="273">
        <f t="shared" si="132"/>
        <v>83.26514286</v>
      </c>
      <c r="O1996" s="273">
        <f t="shared" si="133"/>
        <v>86.05485714</v>
      </c>
      <c r="P1996" s="273">
        <f t="shared" si="134"/>
        <v>88.73771429</v>
      </c>
      <c r="Q1996" s="273">
        <f t="shared" si="135"/>
        <v>90.43428571</v>
      </c>
      <c r="R1996" s="273">
        <f t="shared" si="136"/>
        <v>92.624</v>
      </c>
    </row>
    <row r="1997" ht="14.25" hidden="1" customHeight="1">
      <c r="L1997" s="251"/>
      <c r="M1997" s="272">
        <v>7.63</v>
      </c>
      <c r="N1997" s="273">
        <f t="shared" si="132"/>
        <v>83.27057143</v>
      </c>
      <c r="O1997" s="273">
        <f t="shared" si="133"/>
        <v>86.05942857</v>
      </c>
      <c r="P1997" s="273">
        <f t="shared" si="134"/>
        <v>88.74085714</v>
      </c>
      <c r="Q1997" s="273">
        <f t="shared" si="135"/>
        <v>90.43714286</v>
      </c>
      <c r="R1997" s="273">
        <f t="shared" si="136"/>
        <v>92.626</v>
      </c>
    </row>
    <row r="1998" ht="14.25" hidden="1" customHeight="1">
      <c r="L1998" s="251"/>
      <c r="M1998" s="272">
        <v>7.64</v>
      </c>
      <c r="N1998" s="273">
        <f t="shared" si="132"/>
        <v>83.276</v>
      </c>
      <c r="O1998" s="273">
        <f t="shared" si="133"/>
        <v>86.064</v>
      </c>
      <c r="P1998" s="273">
        <f t="shared" si="134"/>
        <v>88.744</v>
      </c>
      <c r="Q1998" s="273">
        <f t="shared" si="135"/>
        <v>90.44</v>
      </c>
      <c r="R1998" s="273">
        <f t="shared" si="136"/>
        <v>92.628</v>
      </c>
    </row>
    <row r="1999" ht="14.25" hidden="1" customHeight="1">
      <c r="L1999" s="251"/>
      <c r="M1999" s="272">
        <v>7.65</v>
      </c>
      <c r="N1999" s="273">
        <f t="shared" si="132"/>
        <v>83.28142857</v>
      </c>
      <c r="O1999" s="273">
        <f t="shared" si="133"/>
        <v>86.06857143</v>
      </c>
      <c r="P1999" s="273">
        <f t="shared" si="134"/>
        <v>88.74714286</v>
      </c>
      <c r="Q1999" s="273">
        <f t="shared" si="135"/>
        <v>90.44285714</v>
      </c>
      <c r="R1999" s="273">
        <f t="shared" si="136"/>
        <v>92.63</v>
      </c>
    </row>
    <row r="2000" ht="14.25" hidden="1" customHeight="1">
      <c r="L2000" s="251"/>
      <c r="M2000" s="272">
        <v>7.66</v>
      </c>
      <c r="N2000" s="273">
        <f t="shared" si="132"/>
        <v>83.28685714</v>
      </c>
      <c r="O2000" s="273">
        <f t="shared" si="133"/>
        <v>86.07314286</v>
      </c>
      <c r="P2000" s="273">
        <f t="shared" si="134"/>
        <v>88.75028571</v>
      </c>
      <c r="Q2000" s="273">
        <f t="shared" si="135"/>
        <v>90.44571429</v>
      </c>
      <c r="R2000" s="273">
        <f t="shared" si="136"/>
        <v>92.632</v>
      </c>
    </row>
    <row r="2001" ht="14.25" hidden="1" customHeight="1">
      <c r="L2001" s="251"/>
      <c r="M2001" s="272">
        <v>7.67</v>
      </c>
      <c r="N2001" s="273">
        <f t="shared" si="132"/>
        <v>83.29228571</v>
      </c>
      <c r="O2001" s="273">
        <f t="shared" si="133"/>
        <v>86.07771429</v>
      </c>
      <c r="P2001" s="273">
        <f t="shared" si="134"/>
        <v>88.75342857</v>
      </c>
      <c r="Q2001" s="273">
        <f t="shared" si="135"/>
        <v>90.44857143</v>
      </c>
      <c r="R2001" s="273">
        <f t="shared" si="136"/>
        <v>92.634</v>
      </c>
    </row>
    <row r="2002" ht="14.25" hidden="1" customHeight="1">
      <c r="L2002" s="251"/>
      <c r="M2002" s="272">
        <v>7.68</v>
      </c>
      <c r="N2002" s="273">
        <f t="shared" si="132"/>
        <v>83.29771429</v>
      </c>
      <c r="O2002" s="273">
        <f t="shared" si="133"/>
        <v>86.08228571</v>
      </c>
      <c r="P2002" s="273">
        <f t="shared" si="134"/>
        <v>88.75657143</v>
      </c>
      <c r="Q2002" s="273">
        <f t="shared" si="135"/>
        <v>90.45142857</v>
      </c>
      <c r="R2002" s="273">
        <f t="shared" si="136"/>
        <v>92.636</v>
      </c>
    </row>
    <row r="2003" ht="14.25" hidden="1" customHeight="1">
      <c r="L2003" s="251"/>
      <c r="M2003" s="272">
        <v>7.69</v>
      </c>
      <c r="N2003" s="273">
        <f t="shared" si="132"/>
        <v>83.30314286</v>
      </c>
      <c r="O2003" s="273">
        <f t="shared" si="133"/>
        <v>86.08685714</v>
      </c>
      <c r="P2003" s="273">
        <f t="shared" si="134"/>
        <v>88.75971429</v>
      </c>
      <c r="Q2003" s="273">
        <f t="shared" si="135"/>
        <v>90.45428571</v>
      </c>
      <c r="R2003" s="273">
        <f t="shared" si="136"/>
        <v>92.638</v>
      </c>
    </row>
    <row r="2004" ht="14.25" hidden="1" customHeight="1">
      <c r="L2004" s="251"/>
      <c r="M2004" s="272">
        <v>7.7</v>
      </c>
      <c r="N2004" s="273">
        <f t="shared" si="132"/>
        <v>83.30857143</v>
      </c>
      <c r="O2004" s="273">
        <f t="shared" si="133"/>
        <v>86.09142857</v>
      </c>
      <c r="P2004" s="273">
        <f t="shared" si="134"/>
        <v>88.76285714</v>
      </c>
      <c r="Q2004" s="273">
        <f t="shared" si="135"/>
        <v>90.45714286</v>
      </c>
      <c r="R2004" s="273">
        <f t="shared" si="136"/>
        <v>92.64</v>
      </c>
    </row>
    <row r="2005" ht="14.25" hidden="1" customHeight="1">
      <c r="L2005" s="251"/>
      <c r="M2005" s="272">
        <v>7.71</v>
      </c>
      <c r="N2005" s="273">
        <f t="shared" si="132"/>
        <v>83.314</v>
      </c>
      <c r="O2005" s="273">
        <f t="shared" si="133"/>
        <v>86.096</v>
      </c>
      <c r="P2005" s="273">
        <f t="shared" si="134"/>
        <v>88.766</v>
      </c>
      <c r="Q2005" s="273">
        <f t="shared" si="135"/>
        <v>90.46</v>
      </c>
      <c r="R2005" s="273">
        <f t="shared" si="136"/>
        <v>92.642</v>
      </c>
    </row>
    <row r="2006" ht="14.25" hidden="1" customHeight="1">
      <c r="L2006" s="251"/>
      <c r="M2006" s="272">
        <v>7.72</v>
      </c>
      <c r="N2006" s="273">
        <f t="shared" si="132"/>
        <v>83.31942857</v>
      </c>
      <c r="O2006" s="273">
        <f t="shared" si="133"/>
        <v>86.10057143</v>
      </c>
      <c r="P2006" s="273">
        <f t="shared" si="134"/>
        <v>88.76914286</v>
      </c>
      <c r="Q2006" s="273">
        <f t="shared" si="135"/>
        <v>90.46285714</v>
      </c>
      <c r="R2006" s="273">
        <f t="shared" si="136"/>
        <v>92.644</v>
      </c>
    </row>
    <row r="2007" ht="14.25" hidden="1" customHeight="1">
      <c r="L2007" s="251"/>
      <c r="M2007" s="272">
        <v>7.73</v>
      </c>
      <c r="N2007" s="273">
        <f t="shared" si="132"/>
        <v>83.32485714</v>
      </c>
      <c r="O2007" s="273">
        <f t="shared" si="133"/>
        <v>86.10514286</v>
      </c>
      <c r="P2007" s="273">
        <f t="shared" si="134"/>
        <v>88.77228571</v>
      </c>
      <c r="Q2007" s="273">
        <f t="shared" si="135"/>
        <v>90.46571429</v>
      </c>
      <c r="R2007" s="273">
        <f t="shared" si="136"/>
        <v>92.646</v>
      </c>
    </row>
    <row r="2008" ht="14.25" hidden="1" customHeight="1">
      <c r="L2008" s="251"/>
      <c r="M2008" s="272">
        <v>7.74</v>
      </c>
      <c r="N2008" s="273">
        <f t="shared" si="132"/>
        <v>83.33028571</v>
      </c>
      <c r="O2008" s="273">
        <f t="shared" si="133"/>
        <v>86.10971429</v>
      </c>
      <c r="P2008" s="273">
        <f t="shared" si="134"/>
        <v>88.77542857</v>
      </c>
      <c r="Q2008" s="273">
        <f t="shared" si="135"/>
        <v>90.46857143</v>
      </c>
      <c r="R2008" s="273">
        <f t="shared" si="136"/>
        <v>92.648</v>
      </c>
    </row>
    <row r="2009" ht="14.25" hidden="1" customHeight="1">
      <c r="L2009" s="251"/>
      <c r="M2009" s="272">
        <v>7.75</v>
      </c>
      <c r="N2009" s="273">
        <f t="shared" si="132"/>
        <v>83.33571429</v>
      </c>
      <c r="O2009" s="273">
        <f t="shared" si="133"/>
        <v>86.11428571</v>
      </c>
      <c r="P2009" s="273">
        <f t="shared" si="134"/>
        <v>88.77857143</v>
      </c>
      <c r="Q2009" s="273">
        <f t="shared" si="135"/>
        <v>90.47142857</v>
      </c>
      <c r="R2009" s="273">
        <f t="shared" si="136"/>
        <v>92.65</v>
      </c>
    </row>
    <row r="2010" ht="14.25" hidden="1" customHeight="1">
      <c r="L2010" s="251"/>
      <c r="M2010" s="272">
        <v>7.76</v>
      </c>
      <c r="N2010" s="273">
        <f t="shared" si="132"/>
        <v>83.34114286</v>
      </c>
      <c r="O2010" s="273">
        <f t="shared" si="133"/>
        <v>86.11885714</v>
      </c>
      <c r="P2010" s="273">
        <f t="shared" si="134"/>
        <v>88.78171429</v>
      </c>
      <c r="Q2010" s="273">
        <f t="shared" si="135"/>
        <v>90.47428571</v>
      </c>
      <c r="R2010" s="273">
        <f t="shared" si="136"/>
        <v>92.652</v>
      </c>
    </row>
    <row r="2011" ht="14.25" hidden="1" customHeight="1">
      <c r="L2011" s="251"/>
      <c r="M2011" s="272">
        <v>7.77</v>
      </c>
      <c r="N2011" s="273">
        <f t="shared" si="132"/>
        <v>83.34657143</v>
      </c>
      <c r="O2011" s="273">
        <f t="shared" si="133"/>
        <v>86.12342857</v>
      </c>
      <c r="P2011" s="273">
        <f t="shared" si="134"/>
        <v>88.78485714</v>
      </c>
      <c r="Q2011" s="273">
        <f t="shared" si="135"/>
        <v>90.47714286</v>
      </c>
      <c r="R2011" s="273">
        <f t="shared" si="136"/>
        <v>92.654</v>
      </c>
    </row>
    <row r="2012" ht="14.25" hidden="1" customHeight="1">
      <c r="L2012" s="251"/>
      <c r="M2012" s="272">
        <v>7.78</v>
      </c>
      <c r="N2012" s="273">
        <f t="shared" si="132"/>
        <v>83.352</v>
      </c>
      <c r="O2012" s="273">
        <f t="shared" si="133"/>
        <v>86.128</v>
      </c>
      <c r="P2012" s="273">
        <f t="shared" si="134"/>
        <v>88.788</v>
      </c>
      <c r="Q2012" s="273">
        <f t="shared" si="135"/>
        <v>90.48</v>
      </c>
      <c r="R2012" s="273">
        <f t="shared" si="136"/>
        <v>92.656</v>
      </c>
    </row>
    <row r="2013" ht="14.25" hidden="1" customHeight="1">
      <c r="L2013" s="251"/>
      <c r="M2013" s="272">
        <v>7.79</v>
      </c>
      <c r="N2013" s="273">
        <f t="shared" si="132"/>
        <v>83.35742857</v>
      </c>
      <c r="O2013" s="273">
        <f t="shared" si="133"/>
        <v>86.13257143</v>
      </c>
      <c r="P2013" s="273">
        <f t="shared" si="134"/>
        <v>88.79114286</v>
      </c>
      <c r="Q2013" s="273">
        <f t="shared" si="135"/>
        <v>90.48285714</v>
      </c>
      <c r="R2013" s="273">
        <f t="shared" si="136"/>
        <v>92.658</v>
      </c>
    </row>
    <row r="2014" ht="14.25" hidden="1" customHeight="1">
      <c r="L2014" s="251"/>
      <c r="M2014" s="272">
        <v>7.8</v>
      </c>
      <c r="N2014" s="273">
        <f t="shared" si="132"/>
        <v>83.36285714</v>
      </c>
      <c r="O2014" s="273">
        <f t="shared" si="133"/>
        <v>86.13714286</v>
      </c>
      <c r="P2014" s="273">
        <f t="shared" si="134"/>
        <v>88.79428571</v>
      </c>
      <c r="Q2014" s="273">
        <f t="shared" si="135"/>
        <v>90.48571429</v>
      </c>
      <c r="R2014" s="273">
        <f t="shared" si="136"/>
        <v>92.66</v>
      </c>
    </row>
    <row r="2015" ht="14.25" hidden="1" customHeight="1">
      <c r="L2015" s="251"/>
      <c r="M2015" s="272">
        <v>7.81</v>
      </c>
      <c r="N2015" s="273">
        <f t="shared" si="132"/>
        <v>83.36828571</v>
      </c>
      <c r="O2015" s="273">
        <f t="shared" si="133"/>
        <v>86.14171429</v>
      </c>
      <c r="P2015" s="273">
        <f t="shared" si="134"/>
        <v>88.79742857</v>
      </c>
      <c r="Q2015" s="273">
        <f t="shared" si="135"/>
        <v>90.48857143</v>
      </c>
      <c r="R2015" s="273">
        <f t="shared" si="136"/>
        <v>92.662</v>
      </c>
    </row>
    <row r="2016" ht="14.25" hidden="1" customHeight="1">
      <c r="L2016" s="251"/>
      <c r="M2016" s="272">
        <v>7.82</v>
      </c>
      <c r="N2016" s="273">
        <f t="shared" si="132"/>
        <v>83.37371429</v>
      </c>
      <c r="O2016" s="273">
        <f t="shared" si="133"/>
        <v>86.14628571</v>
      </c>
      <c r="P2016" s="273">
        <f t="shared" si="134"/>
        <v>88.80057143</v>
      </c>
      <c r="Q2016" s="273">
        <f t="shared" si="135"/>
        <v>90.49142857</v>
      </c>
      <c r="R2016" s="273">
        <f t="shared" si="136"/>
        <v>92.664</v>
      </c>
    </row>
    <row r="2017" ht="14.25" hidden="1" customHeight="1">
      <c r="L2017" s="251"/>
      <c r="M2017" s="272">
        <v>7.83</v>
      </c>
      <c r="N2017" s="273">
        <f t="shared" si="132"/>
        <v>83.37914286</v>
      </c>
      <c r="O2017" s="273">
        <f t="shared" si="133"/>
        <v>86.15085714</v>
      </c>
      <c r="P2017" s="273">
        <f t="shared" si="134"/>
        <v>88.80371429</v>
      </c>
      <c r="Q2017" s="273">
        <f t="shared" si="135"/>
        <v>90.49428571</v>
      </c>
      <c r="R2017" s="273">
        <f t="shared" si="136"/>
        <v>92.666</v>
      </c>
    </row>
    <row r="2018" ht="14.25" hidden="1" customHeight="1">
      <c r="L2018" s="251"/>
      <c r="M2018" s="272">
        <v>7.84</v>
      </c>
      <c r="N2018" s="273">
        <f t="shared" si="132"/>
        <v>83.38457143</v>
      </c>
      <c r="O2018" s="273">
        <f t="shared" si="133"/>
        <v>86.15542857</v>
      </c>
      <c r="P2018" s="273">
        <f t="shared" si="134"/>
        <v>88.80685714</v>
      </c>
      <c r="Q2018" s="273">
        <f t="shared" si="135"/>
        <v>90.49714286</v>
      </c>
      <c r="R2018" s="273">
        <f t="shared" si="136"/>
        <v>92.668</v>
      </c>
    </row>
    <row r="2019" ht="14.25" hidden="1" customHeight="1">
      <c r="L2019" s="251"/>
      <c r="M2019" s="272">
        <v>7.85</v>
      </c>
      <c r="N2019" s="273">
        <f t="shared" si="132"/>
        <v>83.39</v>
      </c>
      <c r="O2019" s="273">
        <f t="shared" si="133"/>
        <v>86.16</v>
      </c>
      <c r="P2019" s="273">
        <f t="shared" si="134"/>
        <v>88.81</v>
      </c>
      <c r="Q2019" s="273">
        <f t="shared" si="135"/>
        <v>90.5</v>
      </c>
      <c r="R2019" s="273">
        <f t="shared" si="136"/>
        <v>92.67</v>
      </c>
    </row>
    <row r="2020" ht="14.25" hidden="1" customHeight="1">
      <c r="L2020" s="251"/>
      <c r="M2020" s="272">
        <v>7.86</v>
      </c>
      <c r="N2020" s="273">
        <f t="shared" si="132"/>
        <v>83.39542857</v>
      </c>
      <c r="O2020" s="273">
        <f t="shared" si="133"/>
        <v>86.16457143</v>
      </c>
      <c r="P2020" s="273">
        <f t="shared" si="134"/>
        <v>88.81314286</v>
      </c>
      <c r="Q2020" s="273">
        <f t="shared" si="135"/>
        <v>90.50285714</v>
      </c>
      <c r="R2020" s="273">
        <f t="shared" si="136"/>
        <v>92.672</v>
      </c>
    </row>
    <row r="2021" ht="14.25" hidden="1" customHeight="1">
      <c r="L2021" s="251"/>
      <c r="M2021" s="272">
        <v>7.87</v>
      </c>
      <c r="N2021" s="273">
        <f t="shared" si="132"/>
        <v>83.40085714</v>
      </c>
      <c r="O2021" s="273">
        <f t="shared" si="133"/>
        <v>86.16914286</v>
      </c>
      <c r="P2021" s="273">
        <f t="shared" si="134"/>
        <v>88.81628571</v>
      </c>
      <c r="Q2021" s="273">
        <f t="shared" si="135"/>
        <v>90.50571429</v>
      </c>
      <c r="R2021" s="273">
        <f t="shared" si="136"/>
        <v>92.674</v>
      </c>
    </row>
    <row r="2022" ht="14.25" hidden="1" customHeight="1">
      <c r="L2022" s="251"/>
      <c r="M2022" s="272">
        <v>7.88</v>
      </c>
      <c r="N2022" s="273">
        <f t="shared" si="132"/>
        <v>83.40628571</v>
      </c>
      <c r="O2022" s="273">
        <f t="shared" si="133"/>
        <v>86.17371429</v>
      </c>
      <c r="P2022" s="273">
        <f t="shared" si="134"/>
        <v>88.81942857</v>
      </c>
      <c r="Q2022" s="273">
        <f t="shared" si="135"/>
        <v>90.50857143</v>
      </c>
      <c r="R2022" s="273">
        <f t="shared" si="136"/>
        <v>92.676</v>
      </c>
    </row>
    <row r="2023" ht="14.25" hidden="1" customHeight="1">
      <c r="L2023" s="251"/>
      <c r="M2023" s="272">
        <v>7.89</v>
      </c>
      <c r="N2023" s="273">
        <f t="shared" si="132"/>
        <v>83.41171429</v>
      </c>
      <c r="O2023" s="273">
        <f t="shared" si="133"/>
        <v>86.17828571</v>
      </c>
      <c r="P2023" s="273">
        <f t="shared" si="134"/>
        <v>88.82257143</v>
      </c>
      <c r="Q2023" s="273">
        <f t="shared" si="135"/>
        <v>90.51142857</v>
      </c>
      <c r="R2023" s="273">
        <f t="shared" si="136"/>
        <v>92.678</v>
      </c>
    </row>
    <row r="2024" ht="14.25" hidden="1" customHeight="1">
      <c r="L2024" s="251"/>
      <c r="M2024" s="272">
        <v>7.9</v>
      </c>
      <c r="N2024" s="273">
        <f t="shared" si="132"/>
        <v>83.41714286</v>
      </c>
      <c r="O2024" s="273">
        <f t="shared" si="133"/>
        <v>86.18285714</v>
      </c>
      <c r="P2024" s="273">
        <f t="shared" si="134"/>
        <v>88.82571429</v>
      </c>
      <c r="Q2024" s="273">
        <f t="shared" si="135"/>
        <v>90.51428571</v>
      </c>
      <c r="R2024" s="273">
        <f t="shared" si="136"/>
        <v>92.68</v>
      </c>
    </row>
    <row r="2025" ht="14.25" hidden="1" customHeight="1">
      <c r="L2025" s="251"/>
      <c r="M2025" s="272">
        <v>7.91</v>
      </c>
      <c r="N2025" s="273">
        <f t="shared" si="132"/>
        <v>83.42257143</v>
      </c>
      <c r="O2025" s="273">
        <f t="shared" si="133"/>
        <v>86.18742857</v>
      </c>
      <c r="P2025" s="273">
        <f t="shared" si="134"/>
        <v>88.82885714</v>
      </c>
      <c r="Q2025" s="273">
        <f t="shared" si="135"/>
        <v>90.51714286</v>
      </c>
      <c r="R2025" s="273">
        <f t="shared" si="136"/>
        <v>92.682</v>
      </c>
    </row>
    <row r="2026" ht="14.25" hidden="1" customHeight="1">
      <c r="L2026" s="251"/>
      <c r="M2026" s="272">
        <v>7.92</v>
      </c>
      <c r="N2026" s="273">
        <f t="shared" si="132"/>
        <v>83.428</v>
      </c>
      <c r="O2026" s="273">
        <f t="shared" si="133"/>
        <v>86.192</v>
      </c>
      <c r="P2026" s="273">
        <f t="shared" si="134"/>
        <v>88.832</v>
      </c>
      <c r="Q2026" s="273">
        <f t="shared" si="135"/>
        <v>90.52</v>
      </c>
      <c r="R2026" s="273">
        <f t="shared" si="136"/>
        <v>92.684</v>
      </c>
    </row>
    <row r="2027" ht="14.25" hidden="1" customHeight="1">
      <c r="L2027" s="251"/>
      <c r="M2027" s="272">
        <v>7.93</v>
      </c>
      <c r="N2027" s="273">
        <f t="shared" si="132"/>
        <v>83.43342857</v>
      </c>
      <c r="O2027" s="273">
        <f t="shared" si="133"/>
        <v>86.19657143</v>
      </c>
      <c r="P2027" s="273">
        <f t="shared" si="134"/>
        <v>88.83514286</v>
      </c>
      <c r="Q2027" s="273">
        <f t="shared" si="135"/>
        <v>90.52285714</v>
      </c>
      <c r="R2027" s="273">
        <f t="shared" si="136"/>
        <v>92.686</v>
      </c>
    </row>
    <row r="2028" ht="14.25" hidden="1" customHeight="1">
      <c r="L2028" s="251"/>
      <c r="M2028" s="272">
        <v>7.94</v>
      </c>
      <c r="N2028" s="273">
        <f t="shared" si="132"/>
        <v>83.43885714</v>
      </c>
      <c r="O2028" s="273">
        <f t="shared" si="133"/>
        <v>86.20114286</v>
      </c>
      <c r="P2028" s="273">
        <f t="shared" si="134"/>
        <v>88.83828571</v>
      </c>
      <c r="Q2028" s="273">
        <f t="shared" si="135"/>
        <v>90.52571429</v>
      </c>
      <c r="R2028" s="273">
        <f t="shared" si="136"/>
        <v>92.688</v>
      </c>
    </row>
    <row r="2029" ht="14.25" hidden="1" customHeight="1">
      <c r="L2029" s="251"/>
      <c r="M2029" s="272">
        <v>7.95</v>
      </c>
      <c r="N2029" s="273">
        <f t="shared" si="132"/>
        <v>83.44428571</v>
      </c>
      <c r="O2029" s="273">
        <f t="shared" si="133"/>
        <v>86.20571429</v>
      </c>
      <c r="P2029" s="273">
        <f t="shared" si="134"/>
        <v>88.84142857</v>
      </c>
      <c r="Q2029" s="273">
        <f t="shared" si="135"/>
        <v>90.52857143</v>
      </c>
      <c r="R2029" s="273">
        <f t="shared" si="136"/>
        <v>92.69</v>
      </c>
    </row>
    <row r="2030" ht="14.25" hidden="1" customHeight="1">
      <c r="L2030" s="251"/>
      <c r="M2030" s="272">
        <v>7.96</v>
      </c>
      <c r="N2030" s="273">
        <f t="shared" si="132"/>
        <v>83.44971429</v>
      </c>
      <c r="O2030" s="273">
        <f t="shared" si="133"/>
        <v>86.21028571</v>
      </c>
      <c r="P2030" s="273">
        <f t="shared" si="134"/>
        <v>88.84457143</v>
      </c>
      <c r="Q2030" s="273">
        <f t="shared" si="135"/>
        <v>90.53142857</v>
      </c>
      <c r="R2030" s="273">
        <f t="shared" si="136"/>
        <v>92.692</v>
      </c>
    </row>
    <row r="2031" ht="14.25" hidden="1" customHeight="1">
      <c r="L2031" s="251"/>
      <c r="M2031" s="272">
        <v>7.97</v>
      </c>
      <c r="N2031" s="273">
        <f t="shared" si="132"/>
        <v>83.45514286</v>
      </c>
      <c r="O2031" s="273">
        <f t="shared" si="133"/>
        <v>86.21485714</v>
      </c>
      <c r="P2031" s="273">
        <f t="shared" si="134"/>
        <v>88.84771429</v>
      </c>
      <c r="Q2031" s="273">
        <f t="shared" si="135"/>
        <v>90.53428571</v>
      </c>
      <c r="R2031" s="273">
        <f t="shared" si="136"/>
        <v>92.694</v>
      </c>
    </row>
    <row r="2032" ht="14.25" hidden="1" customHeight="1">
      <c r="L2032" s="251"/>
      <c r="M2032" s="272">
        <v>7.98</v>
      </c>
      <c r="N2032" s="273">
        <f t="shared" si="132"/>
        <v>83.46057143</v>
      </c>
      <c r="O2032" s="273">
        <f t="shared" si="133"/>
        <v>86.21942857</v>
      </c>
      <c r="P2032" s="273">
        <f t="shared" si="134"/>
        <v>88.85085714</v>
      </c>
      <c r="Q2032" s="273">
        <f t="shared" si="135"/>
        <v>90.53714286</v>
      </c>
      <c r="R2032" s="273">
        <f t="shared" si="136"/>
        <v>92.696</v>
      </c>
    </row>
    <row r="2033" ht="14.25" hidden="1" customHeight="1">
      <c r="L2033" s="251"/>
      <c r="M2033" s="272">
        <v>7.99</v>
      </c>
      <c r="N2033" s="273">
        <f t="shared" si="132"/>
        <v>83.466</v>
      </c>
      <c r="O2033" s="273">
        <f t="shared" si="133"/>
        <v>86.224</v>
      </c>
      <c r="P2033" s="273">
        <f t="shared" si="134"/>
        <v>88.854</v>
      </c>
      <c r="Q2033" s="273">
        <f t="shared" si="135"/>
        <v>90.54</v>
      </c>
      <c r="R2033" s="273">
        <f t="shared" si="136"/>
        <v>92.698</v>
      </c>
    </row>
    <row r="2034" ht="14.25" hidden="1" customHeight="1">
      <c r="L2034" s="251"/>
      <c r="M2034" s="272">
        <v>8.0</v>
      </c>
      <c r="N2034" s="273">
        <f t="shared" si="132"/>
        <v>83.47142857</v>
      </c>
      <c r="O2034" s="273">
        <f t="shared" si="133"/>
        <v>86.22857143</v>
      </c>
      <c r="P2034" s="273">
        <f t="shared" si="134"/>
        <v>88.85714286</v>
      </c>
      <c r="Q2034" s="273">
        <f t="shared" si="135"/>
        <v>90.54285714</v>
      </c>
      <c r="R2034" s="273">
        <f t="shared" si="136"/>
        <v>92.7</v>
      </c>
    </row>
    <row r="2035" ht="14.25" hidden="1" customHeight="1">
      <c r="L2035" s="251"/>
      <c r="M2035" s="272">
        <v>8.01</v>
      </c>
      <c r="N2035" s="273">
        <f t="shared" si="132"/>
        <v>83.47685714</v>
      </c>
      <c r="O2035" s="273">
        <f t="shared" si="133"/>
        <v>86.23314286</v>
      </c>
      <c r="P2035" s="273">
        <f t="shared" si="134"/>
        <v>88.86028571</v>
      </c>
      <c r="Q2035" s="273">
        <f t="shared" si="135"/>
        <v>90.54571429</v>
      </c>
      <c r="R2035" s="273">
        <f t="shared" si="136"/>
        <v>92.702</v>
      </c>
    </row>
    <row r="2036" ht="14.25" hidden="1" customHeight="1">
      <c r="L2036" s="251"/>
      <c r="M2036" s="272">
        <v>8.02</v>
      </c>
      <c r="N2036" s="273">
        <f t="shared" si="132"/>
        <v>83.48228571</v>
      </c>
      <c r="O2036" s="273">
        <f t="shared" si="133"/>
        <v>86.23771429</v>
      </c>
      <c r="P2036" s="273">
        <f t="shared" si="134"/>
        <v>88.86342857</v>
      </c>
      <c r="Q2036" s="273">
        <f t="shared" si="135"/>
        <v>90.54857143</v>
      </c>
      <c r="R2036" s="273">
        <f t="shared" si="136"/>
        <v>92.704</v>
      </c>
    </row>
    <row r="2037" ht="14.25" hidden="1" customHeight="1">
      <c r="L2037" s="251"/>
      <c r="M2037" s="272">
        <v>8.03</v>
      </c>
      <c r="N2037" s="273">
        <f t="shared" si="132"/>
        <v>83.48771429</v>
      </c>
      <c r="O2037" s="273">
        <f t="shared" si="133"/>
        <v>86.24228571</v>
      </c>
      <c r="P2037" s="273">
        <f t="shared" si="134"/>
        <v>88.86657143</v>
      </c>
      <c r="Q2037" s="273">
        <f t="shared" si="135"/>
        <v>90.55142857</v>
      </c>
      <c r="R2037" s="273">
        <f t="shared" si="136"/>
        <v>92.706</v>
      </c>
    </row>
    <row r="2038" ht="14.25" hidden="1" customHeight="1">
      <c r="L2038" s="251"/>
      <c r="M2038" s="272">
        <v>8.04</v>
      </c>
      <c r="N2038" s="273">
        <f t="shared" si="132"/>
        <v>83.49314286</v>
      </c>
      <c r="O2038" s="273">
        <f t="shared" si="133"/>
        <v>86.24685714</v>
      </c>
      <c r="P2038" s="273">
        <f t="shared" si="134"/>
        <v>88.86971429</v>
      </c>
      <c r="Q2038" s="273">
        <f t="shared" si="135"/>
        <v>90.55428571</v>
      </c>
      <c r="R2038" s="273">
        <f t="shared" si="136"/>
        <v>92.708</v>
      </c>
    </row>
    <row r="2039" ht="14.25" hidden="1" customHeight="1">
      <c r="L2039" s="251"/>
      <c r="M2039" s="272">
        <v>8.05</v>
      </c>
      <c r="N2039" s="273">
        <f t="shared" si="132"/>
        <v>83.49857143</v>
      </c>
      <c r="O2039" s="273">
        <f t="shared" si="133"/>
        <v>86.25142857</v>
      </c>
      <c r="P2039" s="273">
        <f t="shared" si="134"/>
        <v>88.87285714</v>
      </c>
      <c r="Q2039" s="273">
        <f t="shared" si="135"/>
        <v>90.55714286</v>
      </c>
      <c r="R2039" s="273">
        <f t="shared" si="136"/>
        <v>92.71</v>
      </c>
    </row>
    <row r="2040" ht="14.25" hidden="1" customHeight="1">
      <c r="L2040" s="251"/>
      <c r="M2040" s="272">
        <v>8.06</v>
      </c>
      <c r="N2040" s="273">
        <f t="shared" si="132"/>
        <v>83.504</v>
      </c>
      <c r="O2040" s="273">
        <f t="shared" si="133"/>
        <v>86.256</v>
      </c>
      <c r="P2040" s="273">
        <f t="shared" si="134"/>
        <v>88.876</v>
      </c>
      <c r="Q2040" s="273">
        <f t="shared" si="135"/>
        <v>90.56</v>
      </c>
      <c r="R2040" s="273">
        <f t="shared" si="136"/>
        <v>92.712</v>
      </c>
    </row>
    <row r="2041" ht="14.25" hidden="1" customHeight="1">
      <c r="L2041" s="251"/>
      <c r="M2041" s="272">
        <v>8.07</v>
      </c>
      <c r="N2041" s="273">
        <f t="shared" si="132"/>
        <v>83.50942857</v>
      </c>
      <c r="O2041" s="273">
        <f t="shared" si="133"/>
        <v>86.26057143</v>
      </c>
      <c r="P2041" s="273">
        <f t="shared" si="134"/>
        <v>88.87914286</v>
      </c>
      <c r="Q2041" s="273">
        <f t="shared" si="135"/>
        <v>90.56285714</v>
      </c>
      <c r="R2041" s="273">
        <f t="shared" si="136"/>
        <v>92.714</v>
      </c>
    </row>
    <row r="2042" ht="14.25" hidden="1" customHeight="1">
      <c r="L2042" s="251"/>
      <c r="M2042" s="272">
        <v>8.08</v>
      </c>
      <c r="N2042" s="273">
        <f t="shared" si="132"/>
        <v>83.51485714</v>
      </c>
      <c r="O2042" s="273">
        <f t="shared" si="133"/>
        <v>86.26514286</v>
      </c>
      <c r="P2042" s="273">
        <f t="shared" si="134"/>
        <v>88.88228571</v>
      </c>
      <c r="Q2042" s="273">
        <f t="shared" si="135"/>
        <v>90.56571429</v>
      </c>
      <c r="R2042" s="273">
        <f t="shared" si="136"/>
        <v>92.716</v>
      </c>
    </row>
    <row r="2043" ht="14.25" hidden="1" customHeight="1">
      <c r="L2043" s="251"/>
      <c r="M2043" s="272">
        <v>8.09</v>
      </c>
      <c r="N2043" s="273">
        <f t="shared" si="132"/>
        <v>83.52028571</v>
      </c>
      <c r="O2043" s="273">
        <f t="shared" si="133"/>
        <v>86.26971429</v>
      </c>
      <c r="P2043" s="273">
        <f t="shared" si="134"/>
        <v>88.88542857</v>
      </c>
      <c r="Q2043" s="273">
        <f t="shared" si="135"/>
        <v>90.56857143</v>
      </c>
      <c r="R2043" s="273">
        <f t="shared" si="136"/>
        <v>92.718</v>
      </c>
    </row>
    <row r="2044" ht="14.25" hidden="1" customHeight="1">
      <c r="L2044" s="251"/>
      <c r="M2044" s="272">
        <v>8.1</v>
      </c>
      <c r="N2044" s="273">
        <f t="shared" si="132"/>
        <v>83.52571429</v>
      </c>
      <c r="O2044" s="273">
        <f t="shared" si="133"/>
        <v>86.27428571</v>
      </c>
      <c r="P2044" s="273">
        <f t="shared" si="134"/>
        <v>88.88857143</v>
      </c>
      <c r="Q2044" s="273">
        <f t="shared" si="135"/>
        <v>90.57142857</v>
      </c>
      <c r="R2044" s="273">
        <f t="shared" si="136"/>
        <v>92.72</v>
      </c>
    </row>
    <row r="2045" ht="14.25" hidden="1" customHeight="1">
      <c r="L2045" s="251"/>
      <c r="M2045" s="272">
        <v>8.11</v>
      </c>
      <c r="N2045" s="273">
        <f t="shared" si="132"/>
        <v>83.53114286</v>
      </c>
      <c r="O2045" s="273">
        <f t="shared" si="133"/>
        <v>86.27885714</v>
      </c>
      <c r="P2045" s="273">
        <f t="shared" si="134"/>
        <v>88.89171429</v>
      </c>
      <c r="Q2045" s="273">
        <f t="shared" si="135"/>
        <v>90.57428571</v>
      </c>
      <c r="R2045" s="273">
        <f t="shared" si="136"/>
        <v>92.722</v>
      </c>
    </row>
    <row r="2046" ht="14.25" hidden="1" customHeight="1">
      <c r="L2046" s="251"/>
      <c r="M2046" s="272">
        <v>8.12</v>
      </c>
      <c r="N2046" s="273">
        <f t="shared" si="132"/>
        <v>83.53657143</v>
      </c>
      <c r="O2046" s="273">
        <f t="shared" si="133"/>
        <v>86.28342857</v>
      </c>
      <c r="P2046" s="273">
        <f t="shared" si="134"/>
        <v>88.89485714</v>
      </c>
      <c r="Q2046" s="273">
        <f t="shared" si="135"/>
        <v>90.57714286</v>
      </c>
      <c r="R2046" s="273">
        <f t="shared" si="136"/>
        <v>92.724</v>
      </c>
    </row>
    <row r="2047" ht="14.25" hidden="1" customHeight="1">
      <c r="L2047" s="251"/>
      <c r="M2047" s="272">
        <v>8.13</v>
      </c>
      <c r="N2047" s="273">
        <f t="shared" si="132"/>
        <v>83.542</v>
      </c>
      <c r="O2047" s="273">
        <f t="shared" si="133"/>
        <v>86.288</v>
      </c>
      <c r="P2047" s="273">
        <f t="shared" si="134"/>
        <v>88.898</v>
      </c>
      <c r="Q2047" s="273">
        <f t="shared" si="135"/>
        <v>90.58</v>
      </c>
      <c r="R2047" s="273">
        <f t="shared" si="136"/>
        <v>92.726</v>
      </c>
    </row>
    <row r="2048" ht="14.25" hidden="1" customHeight="1">
      <c r="L2048" s="251"/>
      <c r="M2048" s="272">
        <v>8.14</v>
      </c>
      <c r="N2048" s="273">
        <f t="shared" si="132"/>
        <v>83.54742857</v>
      </c>
      <c r="O2048" s="273">
        <f t="shared" si="133"/>
        <v>86.29257143</v>
      </c>
      <c r="P2048" s="273">
        <f t="shared" si="134"/>
        <v>88.90114286</v>
      </c>
      <c r="Q2048" s="273">
        <f t="shared" si="135"/>
        <v>90.58285714</v>
      </c>
      <c r="R2048" s="273">
        <f t="shared" si="136"/>
        <v>92.728</v>
      </c>
    </row>
    <row r="2049" ht="14.25" hidden="1" customHeight="1">
      <c r="L2049" s="251"/>
      <c r="M2049" s="272">
        <v>8.15</v>
      </c>
      <c r="N2049" s="273">
        <f t="shared" si="132"/>
        <v>83.55285714</v>
      </c>
      <c r="O2049" s="273">
        <f t="shared" si="133"/>
        <v>86.29714286</v>
      </c>
      <c r="P2049" s="273">
        <f t="shared" si="134"/>
        <v>88.90428571</v>
      </c>
      <c r="Q2049" s="273">
        <f t="shared" si="135"/>
        <v>90.58571429</v>
      </c>
      <c r="R2049" s="273">
        <f t="shared" si="136"/>
        <v>92.73</v>
      </c>
    </row>
    <row r="2050" ht="14.25" hidden="1" customHeight="1">
      <c r="L2050" s="251"/>
      <c r="M2050" s="272">
        <v>8.16</v>
      </c>
      <c r="N2050" s="273">
        <f t="shared" si="132"/>
        <v>83.55828571</v>
      </c>
      <c r="O2050" s="273">
        <f t="shared" si="133"/>
        <v>86.30171429</v>
      </c>
      <c r="P2050" s="273">
        <f t="shared" si="134"/>
        <v>88.90742857</v>
      </c>
      <c r="Q2050" s="273">
        <f t="shared" si="135"/>
        <v>90.58857143</v>
      </c>
      <c r="R2050" s="273">
        <f t="shared" si="136"/>
        <v>92.732</v>
      </c>
    </row>
    <row r="2051" ht="14.25" hidden="1" customHeight="1">
      <c r="L2051" s="251"/>
      <c r="M2051" s="272">
        <v>8.17</v>
      </c>
      <c r="N2051" s="273">
        <f t="shared" si="132"/>
        <v>83.56371429</v>
      </c>
      <c r="O2051" s="273">
        <f t="shared" si="133"/>
        <v>86.30628571</v>
      </c>
      <c r="P2051" s="273">
        <f t="shared" si="134"/>
        <v>88.91057143</v>
      </c>
      <c r="Q2051" s="273">
        <f t="shared" si="135"/>
        <v>90.59142857</v>
      </c>
      <c r="R2051" s="273">
        <f t="shared" si="136"/>
        <v>92.734</v>
      </c>
    </row>
    <row r="2052" ht="14.25" hidden="1" customHeight="1">
      <c r="L2052" s="251"/>
      <c r="M2052" s="272">
        <v>8.18</v>
      </c>
      <c r="N2052" s="273">
        <f t="shared" si="132"/>
        <v>83.56914286</v>
      </c>
      <c r="O2052" s="273">
        <f t="shared" si="133"/>
        <v>86.31085714</v>
      </c>
      <c r="P2052" s="273">
        <f t="shared" si="134"/>
        <v>88.91371429</v>
      </c>
      <c r="Q2052" s="273">
        <f t="shared" si="135"/>
        <v>90.59428571</v>
      </c>
      <c r="R2052" s="273">
        <f t="shared" si="136"/>
        <v>92.736</v>
      </c>
    </row>
    <row r="2053" ht="14.25" hidden="1" customHeight="1">
      <c r="L2053" s="251"/>
      <c r="M2053" s="272">
        <v>8.19</v>
      </c>
      <c r="N2053" s="273">
        <f t="shared" si="132"/>
        <v>83.57457143</v>
      </c>
      <c r="O2053" s="273">
        <f t="shared" si="133"/>
        <v>86.31542857</v>
      </c>
      <c r="P2053" s="273">
        <f t="shared" si="134"/>
        <v>88.91685714</v>
      </c>
      <c r="Q2053" s="273">
        <f t="shared" si="135"/>
        <v>90.59714286</v>
      </c>
      <c r="R2053" s="273">
        <f t="shared" si="136"/>
        <v>92.738</v>
      </c>
    </row>
    <row r="2054" ht="14.25" hidden="1" customHeight="1">
      <c r="L2054" s="251"/>
      <c r="M2054" s="272">
        <v>8.2</v>
      </c>
      <c r="N2054" s="273">
        <f t="shared" si="132"/>
        <v>83.58</v>
      </c>
      <c r="O2054" s="273">
        <f t="shared" si="133"/>
        <v>86.32</v>
      </c>
      <c r="P2054" s="273">
        <f t="shared" si="134"/>
        <v>88.92</v>
      </c>
      <c r="Q2054" s="273">
        <f t="shared" si="135"/>
        <v>90.6</v>
      </c>
      <c r="R2054" s="273">
        <f t="shared" si="136"/>
        <v>92.74</v>
      </c>
    </row>
    <row r="2055" ht="14.25" hidden="1" customHeight="1">
      <c r="L2055" s="251"/>
      <c r="M2055" s="272">
        <v>8.21</v>
      </c>
      <c r="N2055" s="273">
        <f t="shared" si="132"/>
        <v>83.58542857</v>
      </c>
      <c r="O2055" s="273">
        <f t="shared" si="133"/>
        <v>86.32457143</v>
      </c>
      <c r="P2055" s="273">
        <f t="shared" si="134"/>
        <v>88.92314286</v>
      </c>
      <c r="Q2055" s="273">
        <f t="shared" si="135"/>
        <v>90.60285714</v>
      </c>
      <c r="R2055" s="273">
        <f t="shared" si="136"/>
        <v>92.742</v>
      </c>
    </row>
    <row r="2056" ht="14.25" hidden="1" customHeight="1">
      <c r="L2056" s="251"/>
      <c r="M2056" s="272">
        <v>8.22</v>
      </c>
      <c r="N2056" s="273">
        <f t="shared" si="132"/>
        <v>83.59085714</v>
      </c>
      <c r="O2056" s="273">
        <f t="shared" si="133"/>
        <v>86.32914286</v>
      </c>
      <c r="P2056" s="273">
        <f t="shared" si="134"/>
        <v>88.92628571</v>
      </c>
      <c r="Q2056" s="273">
        <f t="shared" si="135"/>
        <v>90.60571429</v>
      </c>
      <c r="R2056" s="273">
        <f t="shared" si="136"/>
        <v>92.744</v>
      </c>
    </row>
    <row r="2057" ht="14.25" hidden="1" customHeight="1">
      <c r="L2057" s="251"/>
      <c r="M2057" s="272">
        <v>8.23</v>
      </c>
      <c r="N2057" s="273">
        <f t="shared" si="132"/>
        <v>83.59628571</v>
      </c>
      <c r="O2057" s="273">
        <f t="shared" si="133"/>
        <v>86.33371429</v>
      </c>
      <c r="P2057" s="273">
        <f t="shared" si="134"/>
        <v>88.92942857</v>
      </c>
      <c r="Q2057" s="273">
        <f t="shared" si="135"/>
        <v>90.60857143</v>
      </c>
      <c r="R2057" s="273">
        <f t="shared" si="136"/>
        <v>92.746</v>
      </c>
    </row>
    <row r="2058" ht="14.25" hidden="1" customHeight="1">
      <c r="L2058" s="251"/>
      <c r="M2058" s="272">
        <v>8.24</v>
      </c>
      <c r="N2058" s="273">
        <f t="shared" si="132"/>
        <v>83.60171429</v>
      </c>
      <c r="O2058" s="273">
        <f t="shared" si="133"/>
        <v>86.33828571</v>
      </c>
      <c r="P2058" s="273">
        <f t="shared" si="134"/>
        <v>88.93257143</v>
      </c>
      <c r="Q2058" s="273">
        <f t="shared" si="135"/>
        <v>90.61142857</v>
      </c>
      <c r="R2058" s="273">
        <f t="shared" si="136"/>
        <v>92.748</v>
      </c>
    </row>
    <row r="2059" ht="14.25" hidden="1" customHeight="1">
      <c r="L2059" s="251"/>
      <c r="M2059" s="272">
        <v>8.25</v>
      </c>
      <c r="N2059" s="273">
        <f t="shared" si="132"/>
        <v>83.60714286</v>
      </c>
      <c r="O2059" s="273">
        <f t="shared" si="133"/>
        <v>86.34285714</v>
      </c>
      <c r="P2059" s="273">
        <f t="shared" si="134"/>
        <v>88.93571429</v>
      </c>
      <c r="Q2059" s="273">
        <f t="shared" si="135"/>
        <v>90.61428571</v>
      </c>
      <c r="R2059" s="273">
        <f t="shared" si="136"/>
        <v>92.75</v>
      </c>
    </row>
    <row r="2060" ht="14.25" hidden="1" customHeight="1">
      <c r="L2060" s="251"/>
      <c r="M2060" s="272">
        <v>8.26</v>
      </c>
      <c r="N2060" s="273">
        <f t="shared" si="132"/>
        <v>83.61257143</v>
      </c>
      <c r="O2060" s="273">
        <f t="shared" si="133"/>
        <v>86.34742857</v>
      </c>
      <c r="P2060" s="273">
        <f t="shared" si="134"/>
        <v>88.93885714</v>
      </c>
      <c r="Q2060" s="273">
        <f t="shared" si="135"/>
        <v>90.61714286</v>
      </c>
      <c r="R2060" s="273">
        <f t="shared" si="136"/>
        <v>92.752</v>
      </c>
    </row>
    <row r="2061" ht="14.25" hidden="1" customHeight="1">
      <c r="L2061" s="251"/>
      <c r="M2061" s="272">
        <v>8.27</v>
      </c>
      <c r="N2061" s="273">
        <f t="shared" si="132"/>
        <v>83.618</v>
      </c>
      <c r="O2061" s="273">
        <f t="shared" si="133"/>
        <v>86.352</v>
      </c>
      <c r="P2061" s="273">
        <f t="shared" si="134"/>
        <v>88.942</v>
      </c>
      <c r="Q2061" s="273">
        <f t="shared" si="135"/>
        <v>90.62</v>
      </c>
      <c r="R2061" s="273">
        <f t="shared" si="136"/>
        <v>92.754</v>
      </c>
    </row>
    <row r="2062" ht="14.25" hidden="1" customHeight="1">
      <c r="L2062" s="251"/>
      <c r="M2062" s="272">
        <v>8.28</v>
      </c>
      <c r="N2062" s="273">
        <f t="shared" si="132"/>
        <v>83.62342857</v>
      </c>
      <c r="O2062" s="273">
        <f t="shared" si="133"/>
        <v>86.35657143</v>
      </c>
      <c r="P2062" s="273">
        <f t="shared" si="134"/>
        <v>88.94514286</v>
      </c>
      <c r="Q2062" s="273">
        <f t="shared" si="135"/>
        <v>90.62285714</v>
      </c>
      <c r="R2062" s="273">
        <f t="shared" si="136"/>
        <v>92.756</v>
      </c>
    </row>
    <row r="2063" ht="14.25" hidden="1" customHeight="1">
      <c r="L2063" s="251"/>
      <c r="M2063" s="272">
        <v>8.29</v>
      </c>
      <c r="N2063" s="273">
        <f t="shared" si="132"/>
        <v>83.62885714</v>
      </c>
      <c r="O2063" s="273">
        <f t="shared" si="133"/>
        <v>86.36114286</v>
      </c>
      <c r="P2063" s="273">
        <f t="shared" si="134"/>
        <v>88.94828571</v>
      </c>
      <c r="Q2063" s="273">
        <f t="shared" si="135"/>
        <v>90.62571429</v>
      </c>
      <c r="R2063" s="273">
        <f t="shared" si="136"/>
        <v>92.758</v>
      </c>
    </row>
    <row r="2064" ht="14.25" hidden="1" customHeight="1">
      <c r="L2064" s="251"/>
      <c r="M2064" s="272">
        <v>8.3</v>
      </c>
      <c r="N2064" s="273">
        <f t="shared" si="132"/>
        <v>83.63428571</v>
      </c>
      <c r="O2064" s="273">
        <f t="shared" si="133"/>
        <v>86.36571429</v>
      </c>
      <c r="P2064" s="273">
        <f t="shared" si="134"/>
        <v>88.95142857</v>
      </c>
      <c r="Q2064" s="273">
        <f t="shared" si="135"/>
        <v>90.62857143</v>
      </c>
      <c r="R2064" s="273">
        <f t="shared" si="136"/>
        <v>92.76</v>
      </c>
    </row>
    <row r="2065" ht="14.25" hidden="1" customHeight="1">
      <c r="L2065" s="251"/>
      <c r="M2065" s="272">
        <v>8.31</v>
      </c>
      <c r="N2065" s="273">
        <f t="shared" si="132"/>
        <v>83.63971429</v>
      </c>
      <c r="O2065" s="273">
        <f t="shared" si="133"/>
        <v>86.37028571</v>
      </c>
      <c r="P2065" s="273">
        <f t="shared" si="134"/>
        <v>88.95457143</v>
      </c>
      <c r="Q2065" s="273">
        <f t="shared" si="135"/>
        <v>90.63142857</v>
      </c>
      <c r="R2065" s="273">
        <f t="shared" si="136"/>
        <v>92.762</v>
      </c>
    </row>
    <row r="2066" ht="14.25" hidden="1" customHeight="1">
      <c r="L2066" s="251"/>
      <c r="M2066" s="272">
        <v>8.32</v>
      </c>
      <c r="N2066" s="273">
        <f t="shared" si="132"/>
        <v>83.64514286</v>
      </c>
      <c r="O2066" s="273">
        <f t="shared" si="133"/>
        <v>86.37485714</v>
      </c>
      <c r="P2066" s="273">
        <f t="shared" si="134"/>
        <v>88.95771429</v>
      </c>
      <c r="Q2066" s="273">
        <f t="shared" si="135"/>
        <v>90.63428571</v>
      </c>
      <c r="R2066" s="273">
        <f t="shared" si="136"/>
        <v>92.764</v>
      </c>
    </row>
    <row r="2067" ht="14.25" hidden="1" customHeight="1">
      <c r="L2067" s="251"/>
      <c r="M2067" s="272">
        <v>8.33</v>
      </c>
      <c r="N2067" s="273">
        <f t="shared" si="132"/>
        <v>83.65057143</v>
      </c>
      <c r="O2067" s="273">
        <f t="shared" si="133"/>
        <v>86.37942857</v>
      </c>
      <c r="P2067" s="273">
        <f t="shared" si="134"/>
        <v>88.96085714</v>
      </c>
      <c r="Q2067" s="273">
        <f t="shared" si="135"/>
        <v>90.63714286</v>
      </c>
      <c r="R2067" s="273">
        <f t="shared" si="136"/>
        <v>92.766</v>
      </c>
    </row>
    <row r="2068" ht="14.25" hidden="1" customHeight="1">
      <c r="L2068" s="251"/>
      <c r="M2068" s="272">
        <v>8.34</v>
      </c>
      <c r="N2068" s="273">
        <f t="shared" si="132"/>
        <v>83.656</v>
      </c>
      <c r="O2068" s="273">
        <f t="shared" si="133"/>
        <v>86.384</v>
      </c>
      <c r="P2068" s="273">
        <f t="shared" si="134"/>
        <v>88.964</v>
      </c>
      <c r="Q2068" s="273">
        <f t="shared" si="135"/>
        <v>90.64</v>
      </c>
      <c r="R2068" s="273">
        <f t="shared" si="136"/>
        <v>92.768</v>
      </c>
    </row>
    <row r="2069" ht="14.25" hidden="1" customHeight="1">
      <c r="L2069" s="251"/>
      <c r="M2069" s="272">
        <v>8.35</v>
      </c>
      <c r="N2069" s="273">
        <f t="shared" si="132"/>
        <v>83.66142857</v>
      </c>
      <c r="O2069" s="273">
        <f t="shared" si="133"/>
        <v>86.38857143</v>
      </c>
      <c r="P2069" s="273">
        <f t="shared" si="134"/>
        <v>88.96714286</v>
      </c>
      <c r="Q2069" s="273">
        <f t="shared" si="135"/>
        <v>90.64285714</v>
      </c>
      <c r="R2069" s="273">
        <f t="shared" si="136"/>
        <v>92.77</v>
      </c>
    </row>
    <row r="2070" ht="14.25" hidden="1" customHeight="1">
      <c r="L2070" s="251"/>
      <c r="M2070" s="272">
        <v>8.36</v>
      </c>
      <c r="N2070" s="273">
        <f t="shared" si="132"/>
        <v>83.66685714</v>
      </c>
      <c r="O2070" s="273">
        <f t="shared" si="133"/>
        <v>86.39314286</v>
      </c>
      <c r="P2070" s="273">
        <f t="shared" si="134"/>
        <v>88.97028571</v>
      </c>
      <c r="Q2070" s="273">
        <f t="shared" si="135"/>
        <v>90.64571429</v>
      </c>
      <c r="R2070" s="273">
        <f t="shared" si="136"/>
        <v>92.772</v>
      </c>
    </row>
    <row r="2071" ht="14.25" hidden="1" customHeight="1">
      <c r="L2071" s="251"/>
      <c r="M2071" s="272">
        <v>8.37</v>
      </c>
      <c r="N2071" s="273">
        <f t="shared" si="132"/>
        <v>83.67228571</v>
      </c>
      <c r="O2071" s="273">
        <f t="shared" si="133"/>
        <v>86.39771429</v>
      </c>
      <c r="P2071" s="273">
        <f t="shared" si="134"/>
        <v>88.97342857</v>
      </c>
      <c r="Q2071" s="273">
        <f t="shared" si="135"/>
        <v>90.64857143</v>
      </c>
      <c r="R2071" s="273">
        <f t="shared" si="136"/>
        <v>92.774</v>
      </c>
    </row>
    <row r="2072" ht="14.25" hidden="1" customHeight="1">
      <c r="L2072" s="251"/>
      <c r="M2072" s="272">
        <v>8.38</v>
      </c>
      <c r="N2072" s="273">
        <f t="shared" si="132"/>
        <v>83.67771429</v>
      </c>
      <c r="O2072" s="273">
        <f t="shared" si="133"/>
        <v>86.40228571</v>
      </c>
      <c r="P2072" s="273">
        <f t="shared" si="134"/>
        <v>88.97657143</v>
      </c>
      <c r="Q2072" s="273">
        <f t="shared" si="135"/>
        <v>90.65142857</v>
      </c>
      <c r="R2072" s="273">
        <f t="shared" si="136"/>
        <v>92.776</v>
      </c>
    </row>
    <row r="2073" ht="14.25" hidden="1" customHeight="1">
      <c r="L2073" s="251"/>
      <c r="M2073" s="272">
        <v>8.39</v>
      </c>
      <c r="N2073" s="273">
        <f t="shared" si="132"/>
        <v>83.68314286</v>
      </c>
      <c r="O2073" s="273">
        <f t="shared" si="133"/>
        <v>86.40685714</v>
      </c>
      <c r="P2073" s="273">
        <f t="shared" si="134"/>
        <v>88.97971429</v>
      </c>
      <c r="Q2073" s="273">
        <f t="shared" si="135"/>
        <v>90.65428571</v>
      </c>
      <c r="R2073" s="273">
        <f t="shared" si="136"/>
        <v>92.778</v>
      </c>
    </row>
    <row r="2074" ht="14.25" hidden="1" customHeight="1">
      <c r="L2074" s="251"/>
      <c r="M2074" s="272">
        <v>8.4</v>
      </c>
      <c r="N2074" s="273">
        <f t="shared" si="132"/>
        <v>83.68857143</v>
      </c>
      <c r="O2074" s="273">
        <f t="shared" si="133"/>
        <v>86.41142857</v>
      </c>
      <c r="P2074" s="273">
        <f t="shared" si="134"/>
        <v>88.98285714</v>
      </c>
      <c r="Q2074" s="273">
        <f t="shared" si="135"/>
        <v>90.65714286</v>
      </c>
      <c r="R2074" s="273">
        <f t="shared" si="136"/>
        <v>92.78</v>
      </c>
    </row>
    <row r="2075" ht="14.25" hidden="1" customHeight="1">
      <c r="L2075" s="251"/>
      <c r="M2075" s="272">
        <v>8.41</v>
      </c>
      <c r="N2075" s="273">
        <f t="shared" si="132"/>
        <v>83.694</v>
      </c>
      <c r="O2075" s="273">
        <f t="shared" si="133"/>
        <v>86.416</v>
      </c>
      <c r="P2075" s="273">
        <f t="shared" si="134"/>
        <v>88.986</v>
      </c>
      <c r="Q2075" s="273">
        <f t="shared" si="135"/>
        <v>90.66</v>
      </c>
      <c r="R2075" s="273">
        <f t="shared" si="136"/>
        <v>92.782</v>
      </c>
    </row>
    <row r="2076" ht="14.25" hidden="1" customHeight="1">
      <c r="L2076" s="251"/>
      <c r="M2076" s="272">
        <v>8.42</v>
      </c>
      <c r="N2076" s="273">
        <f t="shared" si="132"/>
        <v>83.69942857</v>
      </c>
      <c r="O2076" s="273">
        <f t="shared" si="133"/>
        <v>86.42057143</v>
      </c>
      <c r="P2076" s="273">
        <f t="shared" si="134"/>
        <v>88.98914286</v>
      </c>
      <c r="Q2076" s="273">
        <f t="shared" si="135"/>
        <v>90.66285714</v>
      </c>
      <c r="R2076" s="273">
        <f t="shared" si="136"/>
        <v>92.784</v>
      </c>
    </row>
    <row r="2077" ht="14.25" hidden="1" customHeight="1">
      <c r="L2077" s="251"/>
      <c r="M2077" s="272">
        <v>8.43</v>
      </c>
      <c r="N2077" s="273">
        <f t="shared" si="132"/>
        <v>83.70485714</v>
      </c>
      <c r="O2077" s="273">
        <f t="shared" si="133"/>
        <v>86.42514286</v>
      </c>
      <c r="P2077" s="273">
        <f t="shared" si="134"/>
        <v>88.99228571</v>
      </c>
      <c r="Q2077" s="273">
        <f t="shared" si="135"/>
        <v>90.66571429</v>
      </c>
      <c r="R2077" s="273">
        <f t="shared" si="136"/>
        <v>92.786</v>
      </c>
    </row>
    <row r="2078" ht="14.25" hidden="1" customHeight="1">
      <c r="L2078" s="251"/>
      <c r="M2078" s="272">
        <v>8.44</v>
      </c>
      <c r="N2078" s="273">
        <f t="shared" si="132"/>
        <v>83.71028571</v>
      </c>
      <c r="O2078" s="273">
        <f t="shared" si="133"/>
        <v>86.42971429</v>
      </c>
      <c r="P2078" s="273">
        <f t="shared" si="134"/>
        <v>88.99542857</v>
      </c>
      <c r="Q2078" s="273">
        <f t="shared" si="135"/>
        <v>90.66857143</v>
      </c>
      <c r="R2078" s="273">
        <f t="shared" si="136"/>
        <v>92.788</v>
      </c>
    </row>
    <row r="2079" ht="14.25" hidden="1" customHeight="1">
      <c r="L2079" s="251"/>
      <c r="M2079" s="272">
        <v>8.45</v>
      </c>
      <c r="N2079" s="273">
        <f t="shared" si="132"/>
        <v>83.71571429</v>
      </c>
      <c r="O2079" s="273">
        <f t="shared" si="133"/>
        <v>86.43428571</v>
      </c>
      <c r="P2079" s="273">
        <f t="shared" si="134"/>
        <v>88.99857143</v>
      </c>
      <c r="Q2079" s="273">
        <f t="shared" si="135"/>
        <v>90.67142857</v>
      </c>
      <c r="R2079" s="273">
        <f t="shared" si="136"/>
        <v>92.79</v>
      </c>
    </row>
    <row r="2080" ht="14.25" hidden="1" customHeight="1">
      <c r="L2080" s="251"/>
      <c r="M2080" s="272">
        <v>8.46</v>
      </c>
      <c r="N2080" s="273">
        <f t="shared" si="132"/>
        <v>83.72114286</v>
      </c>
      <c r="O2080" s="273">
        <f t="shared" si="133"/>
        <v>86.43885714</v>
      </c>
      <c r="P2080" s="273">
        <f t="shared" si="134"/>
        <v>89.00171429</v>
      </c>
      <c r="Q2080" s="273">
        <f t="shared" si="135"/>
        <v>90.67428571</v>
      </c>
      <c r="R2080" s="273">
        <f t="shared" si="136"/>
        <v>92.792</v>
      </c>
    </row>
    <row r="2081" ht="14.25" hidden="1" customHeight="1">
      <c r="L2081" s="251"/>
      <c r="M2081" s="272">
        <v>8.47</v>
      </c>
      <c r="N2081" s="273">
        <f t="shared" si="132"/>
        <v>83.72657143</v>
      </c>
      <c r="O2081" s="273">
        <f t="shared" si="133"/>
        <v>86.44342857</v>
      </c>
      <c r="P2081" s="273">
        <f t="shared" si="134"/>
        <v>89.00485714</v>
      </c>
      <c r="Q2081" s="273">
        <f t="shared" si="135"/>
        <v>90.67714286</v>
      </c>
      <c r="R2081" s="273">
        <f t="shared" si="136"/>
        <v>92.794</v>
      </c>
    </row>
    <row r="2082" ht="14.25" hidden="1" customHeight="1">
      <c r="L2082" s="251"/>
      <c r="M2082" s="272">
        <v>8.48</v>
      </c>
      <c r="N2082" s="273">
        <f t="shared" si="132"/>
        <v>83.732</v>
      </c>
      <c r="O2082" s="273">
        <f t="shared" si="133"/>
        <v>86.448</v>
      </c>
      <c r="P2082" s="273">
        <f t="shared" si="134"/>
        <v>89.008</v>
      </c>
      <c r="Q2082" s="273">
        <f t="shared" si="135"/>
        <v>90.68</v>
      </c>
      <c r="R2082" s="273">
        <f t="shared" si="136"/>
        <v>92.796</v>
      </c>
    </row>
    <row r="2083" ht="14.25" hidden="1" customHeight="1">
      <c r="L2083" s="251"/>
      <c r="M2083" s="272">
        <v>8.49</v>
      </c>
      <c r="N2083" s="273">
        <f t="shared" si="132"/>
        <v>83.73742857</v>
      </c>
      <c r="O2083" s="273">
        <f t="shared" si="133"/>
        <v>86.45257143</v>
      </c>
      <c r="P2083" s="273">
        <f t="shared" si="134"/>
        <v>89.01114286</v>
      </c>
      <c r="Q2083" s="273">
        <f t="shared" si="135"/>
        <v>90.68285714</v>
      </c>
      <c r="R2083" s="273">
        <f t="shared" si="136"/>
        <v>92.798</v>
      </c>
    </row>
    <row r="2084" ht="14.25" hidden="1" customHeight="1">
      <c r="L2084" s="251"/>
      <c r="M2084" s="272">
        <v>8.5</v>
      </c>
      <c r="N2084" s="273">
        <f t="shared" si="132"/>
        <v>83.74285714</v>
      </c>
      <c r="O2084" s="273">
        <f t="shared" si="133"/>
        <v>86.45714286</v>
      </c>
      <c r="P2084" s="273">
        <f t="shared" si="134"/>
        <v>89.01428571</v>
      </c>
      <c r="Q2084" s="273">
        <f t="shared" si="135"/>
        <v>90.68571429</v>
      </c>
      <c r="R2084" s="273">
        <f t="shared" si="136"/>
        <v>92.8</v>
      </c>
    </row>
    <row r="2085" ht="14.25" hidden="1" customHeight="1">
      <c r="L2085" s="251"/>
      <c r="M2085" s="272">
        <v>8.51</v>
      </c>
      <c r="N2085" s="273">
        <f t="shared" si="132"/>
        <v>83.74828571</v>
      </c>
      <c r="O2085" s="273">
        <f t="shared" si="133"/>
        <v>86.46171429</v>
      </c>
      <c r="P2085" s="273">
        <f t="shared" si="134"/>
        <v>89.01742857</v>
      </c>
      <c r="Q2085" s="273">
        <f t="shared" si="135"/>
        <v>90.68857143</v>
      </c>
      <c r="R2085" s="273">
        <f t="shared" si="136"/>
        <v>92.802</v>
      </c>
    </row>
    <row r="2086" ht="14.25" hidden="1" customHeight="1">
      <c r="L2086" s="251"/>
      <c r="M2086" s="272">
        <v>8.52</v>
      </c>
      <c r="N2086" s="273">
        <f t="shared" si="132"/>
        <v>83.75371429</v>
      </c>
      <c r="O2086" s="273">
        <f t="shared" si="133"/>
        <v>86.46628571</v>
      </c>
      <c r="P2086" s="273">
        <f t="shared" si="134"/>
        <v>89.02057143</v>
      </c>
      <c r="Q2086" s="273">
        <f t="shared" si="135"/>
        <v>90.69142857</v>
      </c>
      <c r="R2086" s="273">
        <f t="shared" si="136"/>
        <v>92.804</v>
      </c>
    </row>
    <row r="2087" ht="14.25" hidden="1" customHeight="1">
      <c r="L2087" s="251"/>
      <c r="M2087" s="272">
        <v>8.53</v>
      </c>
      <c r="N2087" s="273">
        <f t="shared" si="132"/>
        <v>83.75914286</v>
      </c>
      <c r="O2087" s="273">
        <f t="shared" si="133"/>
        <v>86.47085714</v>
      </c>
      <c r="P2087" s="273">
        <f t="shared" si="134"/>
        <v>89.02371429</v>
      </c>
      <c r="Q2087" s="273">
        <f t="shared" si="135"/>
        <v>90.69428571</v>
      </c>
      <c r="R2087" s="273">
        <f t="shared" si="136"/>
        <v>92.806</v>
      </c>
    </row>
    <row r="2088" ht="14.25" hidden="1" customHeight="1">
      <c r="L2088" s="251"/>
      <c r="M2088" s="272">
        <v>8.54</v>
      </c>
      <c r="N2088" s="273">
        <f t="shared" si="132"/>
        <v>83.76457143</v>
      </c>
      <c r="O2088" s="273">
        <f t="shared" si="133"/>
        <v>86.47542857</v>
      </c>
      <c r="P2088" s="273">
        <f t="shared" si="134"/>
        <v>89.02685714</v>
      </c>
      <c r="Q2088" s="273">
        <f t="shared" si="135"/>
        <v>90.69714286</v>
      </c>
      <c r="R2088" s="273">
        <f t="shared" si="136"/>
        <v>92.808</v>
      </c>
    </row>
    <row r="2089" ht="14.25" hidden="1" customHeight="1">
      <c r="L2089" s="251"/>
      <c r="M2089" s="272">
        <v>8.55</v>
      </c>
      <c r="N2089" s="273">
        <f t="shared" si="132"/>
        <v>83.77</v>
      </c>
      <c r="O2089" s="273">
        <f t="shared" si="133"/>
        <v>86.48</v>
      </c>
      <c r="P2089" s="273">
        <f t="shared" si="134"/>
        <v>89.03</v>
      </c>
      <c r="Q2089" s="273">
        <f t="shared" si="135"/>
        <v>90.7</v>
      </c>
      <c r="R2089" s="273">
        <f t="shared" si="136"/>
        <v>92.81</v>
      </c>
    </row>
    <row r="2090" ht="14.25" hidden="1" customHeight="1">
      <c r="L2090" s="251"/>
      <c r="M2090" s="272">
        <v>8.56</v>
      </c>
      <c r="N2090" s="273">
        <f t="shared" si="132"/>
        <v>83.77542857</v>
      </c>
      <c r="O2090" s="273">
        <f t="shared" si="133"/>
        <v>86.48457143</v>
      </c>
      <c r="P2090" s="273">
        <f t="shared" si="134"/>
        <v>89.03314286</v>
      </c>
      <c r="Q2090" s="273">
        <f t="shared" si="135"/>
        <v>90.70285714</v>
      </c>
      <c r="R2090" s="273">
        <f t="shared" si="136"/>
        <v>92.812</v>
      </c>
    </row>
    <row r="2091" ht="14.25" hidden="1" customHeight="1">
      <c r="L2091" s="251"/>
      <c r="M2091" s="272">
        <v>8.57</v>
      </c>
      <c r="N2091" s="273">
        <f t="shared" si="132"/>
        <v>83.78085714</v>
      </c>
      <c r="O2091" s="273">
        <f t="shared" si="133"/>
        <v>86.48914286</v>
      </c>
      <c r="P2091" s="273">
        <f t="shared" si="134"/>
        <v>89.03628571</v>
      </c>
      <c r="Q2091" s="273">
        <f t="shared" si="135"/>
        <v>90.70571429</v>
      </c>
      <c r="R2091" s="273">
        <f t="shared" si="136"/>
        <v>92.814</v>
      </c>
    </row>
    <row r="2092" ht="14.25" hidden="1" customHeight="1">
      <c r="L2092" s="251"/>
      <c r="M2092" s="272">
        <v>8.58</v>
      </c>
      <c r="N2092" s="273">
        <f t="shared" si="132"/>
        <v>83.78628571</v>
      </c>
      <c r="O2092" s="273">
        <f t="shared" si="133"/>
        <v>86.49371429</v>
      </c>
      <c r="P2092" s="273">
        <f t="shared" si="134"/>
        <v>89.03942857</v>
      </c>
      <c r="Q2092" s="273">
        <f t="shared" si="135"/>
        <v>90.70857143</v>
      </c>
      <c r="R2092" s="273">
        <f t="shared" si="136"/>
        <v>92.816</v>
      </c>
    </row>
    <row r="2093" ht="14.25" hidden="1" customHeight="1">
      <c r="L2093" s="251"/>
      <c r="M2093" s="272">
        <v>8.59</v>
      </c>
      <c r="N2093" s="273">
        <f t="shared" si="132"/>
        <v>83.79171429</v>
      </c>
      <c r="O2093" s="273">
        <f t="shared" si="133"/>
        <v>86.49828571</v>
      </c>
      <c r="P2093" s="273">
        <f t="shared" si="134"/>
        <v>89.04257143</v>
      </c>
      <c r="Q2093" s="273">
        <f t="shared" si="135"/>
        <v>90.71142857</v>
      </c>
      <c r="R2093" s="273">
        <f t="shared" si="136"/>
        <v>92.818</v>
      </c>
    </row>
    <row r="2094" ht="14.25" hidden="1" customHeight="1">
      <c r="L2094" s="251"/>
      <c r="M2094" s="272">
        <v>8.6</v>
      </c>
      <c r="N2094" s="273">
        <f t="shared" si="132"/>
        <v>83.79714286</v>
      </c>
      <c r="O2094" s="273">
        <f t="shared" si="133"/>
        <v>86.50285714</v>
      </c>
      <c r="P2094" s="273">
        <f t="shared" si="134"/>
        <v>89.04571429</v>
      </c>
      <c r="Q2094" s="273">
        <f t="shared" si="135"/>
        <v>90.71428571</v>
      </c>
      <c r="R2094" s="273">
        <f t="shared" si="136"/>
        <v>92.82</v>
      </c>
    </row>
    <row r="2095" ht="14.25" hidden="1" customHeight="1">
      <c r="L2095" s="251"/>
      <c r="M2095" s="272">
        <v>8.61</v>
      </c>
      <c r="N2095" s="273">
        <f t="shared" si="132"/>
        <v>83.80257143</v>
      </c>
      <c r="O2095" s="273">
        <f t="shared" si="133"/>
        <v>86.50742857</v>
      </c>
      <c r="P2095" s="273">
        <f t="shared" si="134"/>
        <v>89.04885714</v>
      </c>
      <c r="Q2095" s="273">
        <f t="shared" si="135"/>
        <v>90.71714286</v>
      </c>
      <c r="R2095" s="273">
        <f t="shared" si="136"/>
        <v>92.822</v>
      </c>
    </row>
    <row r="2096" ht="14.25" hidden="1" customHeight="1">
      <c r="L2096" s="251"/>
      <c r="M2096" s="272">
        <v>8.62</v>
      </c>
      <c r="N2096" s="273">
        <f t="shared" si="132"/>
        <v>83.808</v>
      </c>
      <c r="O2096" s="273">
        <f t="shared" si="133"/>
        <v>86.512</v>
      </c>
      <c r="P2096" s="273">
        <f t="shared" si="134"/>
        <v>89.052</v>
      </c>
      <c r="Q2096" s="273">
        <f t="shared" si="135"/>
        <v>90.72</v>
      </c>
      <c r="R2096" s="273">
        <f t="shared" si="136"/>
        <v>92.824</v>
      </c>
    </row>
    <row r="2097" ht="14.25" hidden="1" customHeight="1">
      <c r="L2097" s="251"/>
      <c r="M2097" s="272">
        <v>8.63</v>
      </c>
      <c r="N2097" s="273">
        <f t="shared" si="132"/>
        <v>83.81342857</v>
      </c>
      <c r="O2097" s="273">
        <f t="shared" si="133"/>
        <v>86.51657143</v>
      </c>
      <c r="P2097" s="273">
        <f t="shared" si="134"/>
        <v>89.05514286</v>
      </c>
      <c r="Q2097" s="273">
        <f t="shared" si="135"/>
        <v>90.72285714</v>
      </c>
      <c r="R2097" s="273">
        <f t="shared" si="136"/>
        <v>92.826</v>
      </c>
    </row>
    <row r="2098" ht="14.25" hidden="1" customHeight="1">
      <c r="L2098" s="251"/>
      <c r="M2098" s="272">
        <v>8.64</v>
      </c>
      <c r="N2098" s="273">
        <f t="shared" si="132"/>
        <v>83.81885714</v>
      </c>
      <c r="O2098" s="273">
        <f t="shared" si="133"/>
        <v>86.52114286</v>
      </c>
      <c r="P2098" s="273">
        <f t="shared" si="134"/>
        <v>89.05828571</v>
      </c>
      <c r="Q2098" s="273">
        <f t="shared" si="135"/>
        <v>90.72571429</v>
      </c>
      <c r="R2098" s="273">
        <f t="shared" si="136"/>
        <v>92.828</v>
      </c>
    </row>
    <row r="2099" ht="14.25" hidden="1" customHeight="1">
      <c r="L2099" s="251"/>
      <c r="M2099" s="272">
        <v>8.65</v>
      </c>
      <c r="N2099" s="273">
        <f t="shared" si="132"/>
        <v>83.82428571</v>
      </c>
      <c r="O2099" s="273">
        <f t="shared" si="133"/>
        <v>86.52571429</v>
      </c>
      <c r="P2099" s="273">
        <f t="shared" si="134"/>
        <v>89.06142857</v>
      </c>
      <c r="Q2099" s="273">
        <f t="shared" si="135"/>
        <v>90.72857143</v>
      </c>
      <c r="R2099" s="273">
        <f t="shared" si="136"/>
        <v>92.83</v>
      </c>
    </row>
    <row r="2100" ht="14.25" hidden="1" customHeight="1">
      <c r="L2100" s="251"/>
      <c r="M2100" s="272">
        <v>8.66</v>
      </c>
      <c r="N2100" s="273">
        <f t="shared" si="132"/>
        <v>83.82971429</v>
      </c>
      <c r="O2100" s="273">
        <f t="shared" si="133"/>
        <v>86.53028571</v>
      </c>
      <c r="P2100" s="273">
        <f t="shared" si="134"/>
        <v>89.06457143</v>
      </c>
      <c r="Q2100" s="273">
        <f t="shared" si="135"/>
        <v>90.73142857</v>
      </c>
      <c r="R2100" s="273">
        <f t="shared" si="136"/>
        <v>92.832</v>
      </c>
    </row>
    <row r="2101" ht="14.25" hidden="1" customHeight="1">
      <c r="L2101" s="251"/>
      <c r="M2101" s="272">
        <v>8.67</v>
      </c>
      <c r="N2101" s="273">
        <f t="shared" si="132"/>
        <v>83.83514286</v>
      </c>
      <c r="O2101" s="273">
        <f t="shared" si="133"/>
        <v>86.53485714</v>
      </c>
      <c r="P2101" s="273">
        <f t="shared" si="134"/>
        <v>89.06771429</v>
      </c>
      <c r="Q2101" s="273">
        <f t="shared" si="135"/>
        <v>90.73428571</v>
      </c>
      <c r="R2101" s="273">
        <f t="shared" si="136"/>
        <v>92.834</v>
      </c>
    </row>
    <row r="2102" ht="14.25" hidden="1" customHeight="1">
      <c r="L2102" s="251"/>
      <c r="M2102" s="272">
        <v>8.68</v>
      </c>
      <c r="N2102" s="273">
        <f t="shared" si="132"/>
        <v>83.84057143</v>
      </c>
      <c r="O2102" s="273">
        <f t="shared" si="133"/>
        <v>86.53942857</v>
      </c>
      <c r="P2102" s="273">
        <f t="shared" si="134"/>
        <v>89.07085714</v>
      </c>
      <c r="Q2102" s="273">
        <f t="shared" si="135"/>
        <v>90.73714286</v>
      </c>
      <c r="R2102" s="273">
        <f t="shared" si="136"/>
        <v>92.836</v>
      </c>
    </row>
    <row r="2103" ht="14.25" hidden="1" customHeight="1">
      <c r="L2103" s="251"/>
      <c r="M2103" s="272">
        <v>8.69</v>
      </c>
      <c r="N2103" s="273">
        <f t="shared" si="132"/>
        <v>83.846</v>
      </c>
      <c r="O2103" s="273">
        <f t="shared" si="133"/>
        <v>86.544</v>
      </c>
      <c r="P2103" s="273">
        <f t="shared" si="134"/>
        <v>89.074</v>
      </c>
      <c r="Q2103" s="273">
        <f t="shared" si="135"/>
        <v>90.74</v>
      </c>
      <c r="R2103" s="273">
        <f t="shared" si="136"/>
        <v>92.838</v>
      </c>
    </row>
    <row r="2104" ht="14.25" hidden="1" customHeight="1">
      <c r="L2104" s="251"/>
      <c r="M2104" s="272">
        <v>8.7</v>
      </c>
      <c r="N2104" s="273">
        <f t="shared" si="132"/>
        <v>83.85142857</v>
      </c>
      <c r="O2104" s="273">
        <f t="shared" si="133"/>
        <v>86.54857143</v>
      </c>
      <c r="P2104" s="273">
        <f t="shared" si="134"/>
        <v>89.07714286</v>
      </c>
      <c r="Q2104" s="273">
        <f t="shared" si="135"/>
        <v>90.74285714</v>
      </c>
      <c r="R2104" s="273">
        <f t="shared" si="136"/>
        <v>92.84</v>
      </c>
    </row>
    <row r="2105" ht="14.25" hidden="1" customHeight="1">
      <c r="L2105" s="251"/>
      <c r="M2105" s="272">
        <v>8.71</v>
      </c>
      <c r="N2105" s="273">
        <f t="shared" si="132"/>
        <v>83.85685714</v>
      </c>
      <c r="O2105" s="273">
        <f t="shared" si="133"/>
        <v>86.55314286</v>
      </c>
      <c r="P2105" s="273">
        <f t="shared" si="134"/>
        <v>89.08028571</v>
      </c>
      <c r="Q2105" s="273">
        <f t="shared" si="135"/>
        <v>90.74571429</v>
      </c>
      <c r="R2105" s="273">
        <f t="shared" si="136"/>
        <v>92.842</v>
      </c>
    </row>
    <row r="2106" ht="14.25" hidden="1" customHeight="1">
      <c r="L2106" s="251"/>
      <c r="M2106" s="272">
        <v>8.72</v>
      </c>
      <c r="N2106" s="273">
        <f t="shared" si="132"/>
        <v>83.86228571</v>
      </c>
      <c r="O2106" s="273">
        <f t="shared" si="133"/>
        <v>86.55771429</v>
      </c>
      <c r="P2106" s="273">
        <f t="shared" si="134"/>
        <v>89.08342857</v>
      </c>
      <c r="Q2106" s="273">
        <f t="shared" si="135"/>
        <v>90.74857143</v>
      </c>
      <c r="R2106" s="273">
        <f t="shared" si="136"/>
        <v>92.844</v>
      </c>
    </row>
    <row r="2107" ht="14.25" hidden="1" customHeight="1">
      <c r="L2107" s="251"/>
      <c r="M2107" s="272">
        <v>8.73</v>
      </c>
      <c r="N2107" s="273">
        <f t="shared" si="132"/>
        <v>83.86771429</v>
      </c>
      <c r="O2107" s="273">
        <f t="shared" si="133"/>
        <v>86.56228571</v>
      </c>
      <c r="P2107" s="273">
        <f t="shared" si="134"/>
        <v>89.08657143</v>
      </c>
      <c r="Q2107" s="273">
        <f t="shared" si="135"/>
        <v>90.75142857</v>
      </c>
      <c r="R2107" s="273">
        <f t="shared" si="136"/>
        <v>92.846</v>
      </c>
    </row>
    <row r="2108" ht="14.25" hidden="1" customHeight="1">
      <c r="L2108" s="251"/>
      <c r="M2108" s="272">
        <v>8.74</v>
      </c>
      <c r="N2108" s="273">
        <f t="shared" si="132"/>
        <v>83.87314286</v>
      </c>
      <c r="O2108" s="273">
        <f t="shared" si="133"/>
        <v>86.56685714</v>
      </c>
      <c r="P2108" s="273">
        <f t="shared" si="134"/>
        <v>89.08971429</v>
      </c>
      <c r="Q2108" s="273">
        <f t="shared" si="135"/>
        <v>90.75428571</v>
      </c>
      <c r="R2108" s="273">
        <f t="shared" si="136"/>
        <v>92.848</v>
      </c>
    </row>
    <row r="2109" ht="14.25" hidden="1" customHeight="1">
      <c r="L2109" s="251"/>
      <c r="M2109" s="272">
        <v>8.75</v>
      </c>
      <c r="N2109" s="273">
        <f t="shared" si="132"/>
        <v>83.87857143</v>
      </c>
      <c r="O2109" s="273">
        <f t="shared" si="133"/>
        <v>86.57142857</v>
      </c>
      <c r="P2109" s="273">
        <f t="shared" si="134"/>
        <v>89.09285714</v>
      </c>
      <c r="Q2109" s="273">
        <f t="shared" si="135"/>
        <v>90.75714286</v>
      </c>
      <c r="R2109" s="273">
        <f t="shared" si="136"/>
        <v>92.85</v>
      </c>
    </row>
    <row r="2110" ht="14.25" hidden="1" customHeight="1">
      <c r="L2110" s="251"/>
      <c r="M2110" s="272">
        <v>8.76</v>
      </c>
      <c r="N2110" s="273">
        <f t="shared" si="132"/>
        <v>83.884</v>
      </c>
      <c r="O2110" s="273">
        <f t="shared" si="133"/>
        <v>86.576</v>
      </c>
      <c r="P2110" s="273">
        <f t="shared" si="134"/>
        <v>89.096</v>
      </c>
      <c r="Q2110" s="273">
        <f t="shared" si="135"/>
        <v>90.76</v>
      </c>
      <c r="R2110" s="273">
        <f t="shared" si="136"/>
        <v>92.852</v>
      </c>
    </row>
    <row r="2111" ht="14.25" hidden="1" customHeight="1">
      <c r="L2111" s="251"/>
      <c r="M2111" s="272">
        <v>8.77</v>
      </c>
      <c r="N2111" s="273">
        <f t="shared" si="132"/>
        <v>83.88942857</v>
      </c>
      <c r="O2111" s="273">
        <f t="shared" si="133"/>
        <v>86.58057143</v>
      </c>
      <c r="P2111" s="273">
        <f t="shared" si="134"/>
        <v>89.09914286</v>
      </c>
      <c r="Q2111" s="273">
        <f t="shared" si="135"/>
        <v>90.76285714</v>
      </c>
      <c r="R2111" s="273">
        <f t="shared" si="136"/>
        <v>92.854</v>
      </c>
    </row>
    <row r="2112" ht="14.25" hidden="1" customHeight="1">
      <c r="L2112" s="251"/>
      <c r="M2112" s="272">
        <v>8.78</v>
      </c>
      <c r="N2112" s="273">
        <f t="shared" si="132"/>
        <v>83.89485714</v>
      </c>
      <c r="O2112" s="273">
        <f t="shared" si="133"/>
        <v>86.58514286</v>
      </c>
      <c r="P2112" s="273">
        <f t="shared" si="134"/>
        <v>89.10228571</v>
      </c>
      <c r="Q2112" s="273">
        <f t="shared" si="135"/>
        <v>90.76571429</v>
      </c>
      <c r="R2112" s="273">
        <f t="shared" si="136"/>
        <v>92.856</v>
      </c>
    </row>
    <row r="2113" ht="14.25" hidden="1" customHeight="1">
      <c r="L2113" s="251"/>
      <c r="M2113" s="272">
        <v>8.79</v>
      </c>
      <c r="N2113" s="273">
        <f t="shared" si="132"/>
        <v>83.90028571</v>
      </c>
      <c r="O2113" s="273">
        <f t="shared" si="133"/>
        <v>86.58971429</v>
      </c>
      <c r="P2113" s="273">
        <f t="shared" si="134"/>
        <v>89.10542857</v>
      </c>
      <c r="Q2113" s="273">
        <f t="shared" si="135"/>
        <v>90.76857143</v>
      </c>
      <c r="R2113" s="273">
        <f t="shared" si="136"/>
        <v>92.858</v>
      </c>
    </row>
    <row r="2114" ht="14.25" hidden="1" customHeight="1">
      <c r="L2114" s="251"/>
      <c r="M2114" s="272">
        <v>8.8</v>
      </c>
      <c r="N2114" s="273">
        <f t="shared" si="132"/>
        <v>83.90571429</v>
      </c>
      <c r="O2114" s="273">
        <f t="shared" si="133"/>
        <v>86.59428571</v>
      </c>
      <c r="P2114" s="273">
        <f t="shared" si="134"/>
        <v>89.10857143</v>
      </c>
      <c r="Q2114" s="273">
        <f t="shared" si="135"/>
        <v>90.77142857</v>
      </c>
      <c r="R2114" s="273">
        <f t="shared" si="136"/>
        <v>92.86</v>
      </c>
    </row>
    <row r="2115" ht="14.25" hidden="1" customHeight="1">
      <c r="L2115" s="251"/>
      <c r="M2115" s="272">
        <v>8.81</v>
      </c>
      <c r="N2115" s="273">
        <f t="shared" si="132"/>
        <v>83.91114286</v>
      </c>
      <c r="O2115" s="273">
        <f t="shared" si="133"/>
        <v>86.59885714</v>
      </c>
      <c r="P2115" s="273">
        <f t="shared" si="134"/>
        <v>89.11171429</v>
      </c>
      <c r="Q2115" s="273">
        <f t="shared" si="135"/>
        <v>90.77428571</v>
      </c>
      <c r="R2115" s="273">
        <f t="shared" si="136"/>
        <v>92.862</v>
      </c>
    </row>
    <row r="2116" ht="14.25" hidden="1" customHeight="1">
      <c r="L2116" s="251"/>
      <c r="M2116" s="272">
        <v>8.82</v>
      </c>
      <c r="N2116" s="273">
        <f t="shared" si="132"/>
        <v>83.91657143</v>
      </c>
      <c r="O2116" s="273">
        <f t="shared" si="133"/>
        <v>86.60342857</v>
      </c>
      <c r="P2116" s="273">
        <f t="shared" si="134"/>
        <v>89.11485714</v>
      </c>
      <c r="Q2116" s="273">
        <f t="shared" si="135"/>
        <v>90.77714286</v>
      </c>
      <c r="R2116" s="273">
        <f t="shared" si="136"/>
        <v>92.864</v>
      </c>
    </row>
    <row r="2117" ht="14.25" hidden="1" customHeight="1">
      <c r="L2117" s="251"/>
      <c r="M2117" s="272">
        <v>8.83</v>
      </c>
      <c r="N2117" s="273">
        <f t="shared" si="132"/>
        <v>83.922</v>
      </c>
      <c r="O2117" s="273">
        <f t="shared" si="133"/>
        <v>86.608</v>
      </c>
      <c r="P2117" s="273">
        <f t="shared" si="134"/>
        <v>89.118</v>
      </c>
      <c r="Q2117" s="273">
        <f t="shared" si="135"/>
        <v>90.78</v>
      </c>
      <c r="R2117" s="273">
        <f t="shared" si="136"/>
        <v>92.866</v>
      </c>
    </row>
    <row r="2118" ht="14.25" hidden="1" customHeight="1">
      <c r="L2118" s="251"/>
      <c r="M2118" s="272">
        <v>8.84</v>
      </c>
      <c r="N2118" s="273">
        <f t="shared" si="132"/>
        <v>83.92742857</v>
      </c>
      <c r="O2118" s="273">
        <f t="shared" si="133"/>
        <v>86.61257143</v>
      </c>
      <c r="P2118" s="273">
        <f t="shared" si="134"/>
        <v>89.12114286</v>
      </c>
      <c r="Q2118" s="273">
        <f t="shared" si="135"/>
        <v>90.78285714</v>
      </c>
      <c r="R2118" s="273">
        <f t="shared" si="136"/>
        <v>92.868</v>
      </c>
    </row>
    <row r="2119" ht="14.25" hidden="1" customHeight="1">
      <c r="L2119" s="251"/>
      <c r="M2119" s="272">
        <v>8.85</v>
      </c>
      <c r="N2119" s="273">
        <f t="shared" si="132"/>
        <v>83.93285714</v>
      </c>
      <c r="O2119" s="273">
        <f t="shared" si="133"/>
        <v>86.61714286</v>
      </c>
      <c r="P2119" s="273">
        <f t="shared" si="134"/>
        <v>89.12428571</v>
      </c>
      <c r="Q2119" s="273">
        <f t="shared" si="135"/>
        <v>90.78571429</v>
      </c>
      <c r="R2119" s="273">
        <f t="shared" si="136"/>
        <v>92.87</v>
      </c>
    </row>
    <row r="2120" ht="14.25" hidden="1" customHeight="1">
      <c r="L2120" s="251"/>
      <c r="M2120" s="272">
        <v>8.86</v>
      </c>
      <c r="N2120" s="273">
        <f t="shared" si="132"/>
        <v>83.93828571</v>
      </c>
      <c r="O2120" s="273">
        <f t="shared" si="133"/>
        <v>86.62171429</v>
      </c>
      <c r="P2120" s="273">
        <f t="shared" si="134"/>
        <v>89.12742857</v>
      </c>
      <c r="Q2120" s="273">
        <f t="shared" si="135"/>
        <v>90.78857143</v>
      </c>
      <c r="R2120" s="273">
        <f t="shared" si="136"/>
        <v>92.872</v>
      </c>
    </row>
    <row r="2121" ht="14.25" hidden="1" customHeight="1">
      <c r="L2121" s="251"/>
      <c r="M2121" s="272">
        <v>8.87</v>
      </c>
      <c r="N2121" s="273">
        <f t="shared" si="132"/>
        <v>83.94371429</v>
      </c>
      <c r="O2121" s="273">
        <f t="shared" si="133"/>
        <v>86.62628571</v>
      </c>
      <c r="P2121" s="273">
        <f t="shared" si="134"/>
        <v>89.13057143</v>
      </c>
      <c r="Q2121" s="273">
        <f t="shared" si="135"/>
        <v>90.79142857</v>
      </c>
      <c r="R2121" s="273">
        <f t="shared" si="136"/>
        <v>92.874</v>
      </c>
    </row>
    <row r="2122" ht="14.25" hidden="1" customHeight="1">
      <c r="L2122" s="251"/>
      <c r="M2122" s="272">
        <v>8.88</v>
      </c>
      <c r="N2122" s="273">
        <f t="shared" si="132"/>
        <v>83.94914286</v>
      </c>
      <c r="O2122" s="273">
        <f t="shared" si="133"/>
        <v>86.63085714</v>
      </c>
      <c r="P2122" s="273">
        <f t="shared" si="134"/>
        <v>89.13371429</v>
      </c>
      <c r="Q2122" s="273">
        <f t="shared" si="135"/>
        <v>90.79428571</v>
      </c>
      <c r="R2122" s="273">
        <f t="shared" si="136"/>
        <v>92.876</v>
      </c>
    </row>
    <row r="2123" ht="14.25" hidden="1" customHeight="1">
      <c r="L2123" s="251"/>
      <c r="M2123" s="272">
        <v>8.89</v>
      </c>
      <c r="N2123" s="273">
        <f t="shared" si="132"/>
        <v>83.95457143</v>
      </c>
      <c r="O2123" s="273">
        <f t="shared" si="133"/>
        <v>86.63542857</v>
      </c>
      <c r="P2123" s="273">
        <f t="shared" si="134"/>
        <v>89.13685714</v>
      </c>
      <c r="Q2123" s="273">
        <f t="shared" si="135"/>
        <v>90.79714286</v>
      </c>
      <c r="R2123" s="273">
        <f t="shared" si="136"/>
        <v>92.878</v>
      </c>
    </row>
    <row r="2124" ht="14.25" hidden="1" customHeight="1">
      <c r="L2124" s="251"/>
      <c r="M2124" s="272">
        <v>8.9</v>
      </c>
      <c r="N2124" s="273">
        <f t="shared" si="132"/>
        <v>83.96</v>
      </c>
      <c r="O2124" s="273">
        <f t="shared" si="133"/>
        <v>86.64</v>
      </c>
      <c r="P2124" s="273">
        <f t="shared" si="134"/>
        <v>89.14</v>
      </c>
      <c r="Q2124" s="273">
        <f t="shared" si="135"/>
        <v>90.8</v>
      </c>
      <c r="R2124" s="273">
        <f t="shared" si="136"/>
        <v>92.88</v>
      </c>
    </row>
    <row r="2125" ht="14.25" hidden="1" customHeight="1">
      <c r="L2125" s="251"/>
      <c r="M2125" s="272">
        <v>8.91</v>
      </c>
      <c r="N2125" s="273">
        <f t="shared" si="132"/>
        <v>83.96542857</v>
      </c>
      <c r="O2125" s="273">
        <f t="shared" si="133"/>
        <v>86.64457143</v>
      </c>
      <c r="P2125" s="273">
        <f t="shared" si="134"/>
        <v>89.14314286</v>
      </c>
      <c r="Q2125" s="273">
        <f t="shared" si="135"/>
        <v>90.80285714</v>
      </c>
      <c r="R2125" s="273">
        <f t="shared" si="136"/>
        <v>92.882</v>
      </c>
    </row>
    <row r="2126" ht="14.25" hidden="1" customHeight="1">
      <c r="L2126" s="251"/>
      <c r="M2126" s="272">
        <v>8.92</v>
      </c>
      <c r="N2126" s="273">
        <f t="shared" si="132"/>
        <v>83.97085714</v>
      </c>
      <c r="O2126" s="273">
        <f t="shared" si="133"/>
        <v>86.64914286</v>
      </c>
      <c r="P2126" s="273">
        <f t="shared" si="134"/>
        <v>89.14628571</v>
      </c>
      <c r="Q2126" s="273">
        <f t="shared" si="135"/>
        <v>90.80571429</v>
      </c>
      <c r="R2126" s="273">
        <f t="shared" si="136"/>
        <v>92.884</v>
      </c>
    </row>
    <row r="2127" ht="14.25" hidden="1" customHeight="1">
      <c r="L2127" s="251"/>
      <c r="M2127" s="272">
        <v>8.93</v>
      </c>
      <c r="N2127" s="273">
        <f t="shared" si="132"/>
        <v>83.97628571</v>
      </c>
      <c r="O2127" s="273">
        <f t="shared" si="133"/>
        <v>86.65371429</v>
      </c>
      <c r="P2127" s="273">
        <f t="shared" si="134"/>
        <v>89.14942857</v>
      </c>
      <c r="Q2127" s="273">
        <f t="shared" si="135"/>
        <v>90.80857143</v>
      </c>
      <c r="R2127" s="273">
        <f t="shared" si="136"/>
        <v>92.886</v>
      </c>
    </row>
    <row r="2128" ht="14.25" hidden="1" customHeight="1">
      <c r="L2128" s="251"/>
      <c r="M2128" s="272">
        <v>8.94</v>
      </c>
      <c r="N2128" s="273">
        <f t="shared" si="132"/>
        <v>83.98171429</v>
      </c>
      <c r="O2128" s="273">
        <f t="shared" si="133"/>
        <v>86.65828571</v>
      </c>
      <c r="P2128" s="273">
        <f t="shared" si="134"/>
        <v>89.15257143</v>
      </c>
      <c r="Q2128" s="273">
        <f t="shared" si="135"/>
        <v>90.81142857</v>
      </c>
      <c r="R2128" s="273">
        <f t="shared" si="136"/>
        <v>92.888</v>
      </c>
    </row>
    <row r="2129" ht="14.25" hidden="1" customHeight="1">
      <c r="L2129" s="251"/>
      <c r="M2129" s="272">
        <v>8.95</v>
      </c>
      <c r="N2129" s="273">
        <f t="shared" si="132"/>
        <v>83.98714286</v>
      </c>
      <c r="O2129" s="273">
        <f t="shared" si="133"/>
        <v>86.66285714</v>
      </c>
      <c r="P2129" s="273">
        <f t="shared" si="134"/>
        <v>89.15571429</v>
      </c>
      <c r="Q2129" s="273">
        <f t="shared" si="135"/>
        <v>90.81428571</v>
      </c>
      <c r="R2129" s="273">
        <f t="shared" si="136"/>
        <v>92.89</v>
      </c>
    </row>
    <row r="2130" ht="14.25" hidden="1" customHeight="1">
      <c r="L2130" s="251"/>
      <c r="M2130" s="272">
        <v>8.96</v>
      </c>
      <c r="N2130" s="273">
        <f t="shared" si="132"/>
        <v>83.99257143</v>
      </c>
      <c r="O2130" s="273">
        <f t="shared" si="133"/>
        <v>86.66742857</v>
      </c>
      <c r="P2130" s="273">
        <f t="shared" si="134"/>
        <v>89.15885714</v>
      </c>
      <c r="Q2130" s="273">
        <f t="shared" si="135"/>
        <v>90.81714286</v>
      </c>
      <c r="R2130" s="273">
        <f t="shared" si="136"/>
        <v>92.892</v>
      </c>
    </row>
    <row r="2131" ht="14.25" hidden="1" customHeight="1">
      <c r="L2131" s="251"/>
      <c r="M2131" s="272">
        <v>8.97</v>
      </c>
      <c r="N2131" s="273">
        <f t="shared" si="132"/>
        <v>83.998</v>
      </c>
      <c r="O2131" s="273">
        <f t="shared" si="133"/>
        <v>86.672</v>
      </c>
      <c r="P2131" s="273">
        <f t="shared" si="134"/>
        <v>89.162</v>
      </c>
      <c r="Q2131" s="273">
        <f t="shared" si="135"/>
        <v>90.82</v>
      </c>
      <c r="R2131" s="273">
        <f t="shared" si="136"/>
        <v>92.894</v>
      </c>
    </row>
    <row r="2132" ht="14.25" hidden="1" customHeight="1">
      <c r="L2132" s="251"/>
      <c r="M2132" s="272">
        <v>8.98</v>
      </c>
      <c r="N2132" s="273">
        <f t="shared" si="132"/>
        <v>84.00342857</v>
      </c>
      <c r="O2132" s="273">
        <f t="shared" si="133"/>
        <v>86.67657143</v>
      </c>
      <c r="P2132" s="273">
        <f t="shared" si="134"/>
        <v>89.16514286</v>
      </c>
      <c r="Q2132" s="273">
        <f t="shared" si="135"/>
        <v>90.82285714</v>
      </c>
      <c r="R2132" s="273">
        <f t="shared" si="136"/>
        <v>92.896</v>
      </c>
    </row>
    <row r="2133" ht="14.25" hidden="1" customHeight="1">
      <c r="L2133" s="251"/>
      <c r="M2133" s="272">
        <v>8.99</v>
      </c>
      <c r="N2133" s="273">
        <f t="shared" si="132"/>
        <v>84.00885714</v>
      </c>
      <c r="O2133" s="273">
        <f t="shared" si="133"/>
        <v>86.68114286</v>
      </c>
      <c r="P2133" s="273">
        <f t="shared" si="134"/>
        <v>89.16828571</v>
      </c>
      <c r="Q2133" s="273">
        <f t="shared" si="135"/>
        <v>90.82571429</v>
      </c>
      <c r="R2133" s="273">
        <f t="shared" si="136"/>
        <v>92.898</v>
      </c>
    </row>
    <row r="2134" ht="14.25" hidden="1" customHeight="1">
      <c r="L2134" s="251"/>
      <c r="M2134" s="272">
        <v>9.0</v>
      </c>
      <c r="N2134" s="273">
        <f t="shared" si="132"/>
        <v>84.01428571</v>
      </c>
      <c r="O2134" s="273">
        <f t="shared" si="133"/>
        <v>86.68571429</v>
      </c>
      <c r="P2134" s="273">
        <f t="shared" si="134"/>
        <v>89.17142857</v>
      </c>
      <c r="Q2134" s="273">
        <f t="shared" si="135"/>
        <v>90.82857143</v>
      </c>
      <c r="R2134" s="273">
        <f t="shared" si="136"/>
        <v>92.9</v>
      </c>
    </row>
    <row r="2135" ht="14.25" hidden="1" customHeight="1">
      <c r="L2135" s="251"/>
      <c r="M2135" s="272">
        <v>9.01</v>
      </c>
      <c r="N2135" s="273">
        <f t="shared" si="132"/>
        <v>84.01971429</v>
      </c>
      <c r="O2135" s="273">
        <f t="shared" si="133"/>
        <v>86.69028571</v>
      </c>
      <c r="P2135" s="273">
        <f t="shared" si="134"/>
        <v>89.17457143</v>
      </c>
      <c r="Q2135" s="273">
        <f t="shared" si="135"/>
        <v>90.83142857</v>
      </c>
      <c r="R2135" s="273">
        <f t="shared" si="136"/>
        <v>92.902</v>
      </c>
    </row>
    <row r="2136" ht="14.25" hidden="1" customHeight="1">
      <c r="L2136" s="251"/>
      <c r="M2136" s="272">
        <v>9.02</v>
      </c>
      <c r="N2136" s="273">
        <f t="shared" si="132"/>
        <v>84.02514286</v>
      </c>
      <c r="O2136" s="273">
        <f t="shared" si="133"/>
        <v>86.69485714</v>
      </c>
      <c r="P2136" s="273">
        <f t="shared" si="134"/>
        <v>89.17771429</v>
      </c>
      <c r="Q2136" s="273">
        <f t="shared" si="135"/>
        <v>90.83428571</v>
      </c>
      <c r="R2136" s="273">
        <f t="shared" si="136"/>
        <v>92.904</v>
      </c>
    </row>
    <row r="2137" ht="14.25" hidden="1" customHeight="1">
      <c r="L2137" s="251"/>
      <c r="M2137" s="272">
        <v>9.03</v>
      </c>
      <c r="N2137" s="273">
        <f t="shared" si="132"/>
        <v>84.03057143</v>
      </c>
      <c r="O2137" s="273">
        <f t="shared" si="133"/>
        <v>86.69942857</v>
      </c>
      <c r="P2137" s="273">
        <f t="shared" si="134"/>
        <v>89.18085714</v>
      </c>
      <c r="Q2137" s="273">
        <f t="shared" si="135"/>
        <v>90.83714286</v>
      </c>
      <c r="R2137" s="273">
        <f t="shared" si="136"/>
        <v>92.906</v>
      </c>
    </row>
    <row r="2138" ht="14.25" hidden="1" customHeight="1">
      <c r="L2138" s="251"/>
      <c r="M2138" s="272">
        <v>9.04</v>
      </c>
      <c r="N2138" s="273">
        <f t="shared" si="132"/>
        <v>84.036</v>
      </c>
      <c r="O2138" s="273">
        <f t="shared" si="133"/>
        <v>86.704</v>
      </c>
      <c r="P2138" s="273">
        <f t="shared" si="134"/>
        <v>89.184</v>
      </c>
      <c r="Q2138" s="273">
        <f t="shared" si="135"/>
        <v>90.84</v>
      </c>
      <c r="R2138" s="273">
        <f t="shared" si="136"/>
        <v>92.908</v>
      </c>
    </row>
    <row r="2139" ht="14.25" hidden="1" customHeight="1">
      <c r="L2139" s="251"/>
      <c r="M2139" s="272">
        <v>9.05</v>
      </c>
      <c r="N2139" s="273">
        <f t="shared" si="132"/>
        <v>84.04142857</v>
      </c>
      <c r="O2139" s="273">
        <f t="shared" si="133"/>
        <v>86.70857143</v>
      </c>
      <c r="P2139" s="273">
        <f t="shared" si="134"/>
        <v>89.18714286</v>
      </c>
      <c r="Q2139" s="273">
        <f t="shared" si="135"/>
        <v>90.84285714</v>
      </c>
      <c r="R2139" s="273">
        <f t="shared" si="136"/>
        <v>92.91</v>
      </c>
    </row>
    <row r="2140" ht="14.25" hidden="1" customHeight="1">
      <c r="L2140" s="251"/>
      <c r="M2140" s="272">
        <v>9.06</v>
      </c>
      <c r="N2140" s="273">
        <f t="shared" si="132"/>
        <v>84.04685714</v>
      </c>
      <c r="O2140" s="273">
        <f t="shared" si="133"/>
        <v>86.71314286</v>
      </c>
      <c r="P2140" s="273">
        <f t="shared" si="134"/>
        <v>89.19028571</v>
      </c>
      <c r="Q2140" s="273">
        <f t="shared" si="135"/>
        <v>90.84571429</v>
      </c>
      <c r="R2140" s="273">
        <f t="shared" si="136"/>
        <v>92.912</v>
      </c>
    </row>
    <row r="2141" ht="14.25" hidden="1" customHeight="1">
      <c r="L2141" s="251"/>
      <c r="M2141" s="272">
        <v>9.07</v>
      </c>
      <c r="N2141" s="273">
        <f t="shared" si="132"/>
        <v>84.05228571</v>
      </c>
      <c r="O2141" s="273">
        <f t="shared" si="133"/>
        <v>86.71771429</v>
      </c>
      <c r="P2141" s="273">
        <f t="shared" si="134"/>
        <v>89.19342857</v>
      </c>
      <c r="Q2141" s="273">
        <f t="shared" si="135"/>
        <v>90.84857143</v>
      </c>
      <c r="R2141" s="273">
        <f t="shared" si="136"/>
        <v>92.914</v>
      </c>
    </row>
    <row r="2142" ht="14.25" hidden="1" customHeight="1">
      <c r="L2142" s="251"/>
      <c r="M2142" s="272">
        <v>9.08</v>
      </c>
      <c r="N2142" s="273">
        <f t="shared" si="132"/>
        <v>84.05771429</v>
      </c>
      <c r="O2142" s="273">
        <f t="shared" si="133"/>
        <v>86.72228571</v>
      </c>
      <c r="P2142" s="273">
        <f t="shared" si="134"/>
        <v>89.19657143</v>
      </c>
      <c r="Q2142" s="273">
        <f t="shared" si="135"/>
        <v>90.85142857</v>
      </c>
      <c r="R2142" s="273">
        <f t="shared" si="136"/>
        <v>92.916</v>
      </c>
    </row>
    <row r="2143" ht="14.25" hidden="1" customHeight="1">
      <c r="L2143" s="251"/>
      <c r="M2143" s="272">
        <v>9.09</v>
      </c>
      <c r="N2143" s="273">
        <f t="shared" si="132"/>
        <v>84.06314286</v>
      </c>
      <c r="O2143" s="273">
        <f t="shared" si="133"/>
        <v>86.72685714</v>
      </c>
      <c r="P2143" s="273">
        <f t="shared" si="134"/>
        <v>89.19971429</v>
      </c>
      <c r="Q2143" s="273">
        <f t="shared" si="135"/>
        <v>90.85428571</v>
      </c>
      <c r="R2143" s="273">
        <f t="shared" si="136"/>
        <v>92.918</v>
      </c>
    </row>
    <row r="2144" ht="14.25" hidden="1" customHeight="1">
      <c r="L2144" s="251"/>
      <c r="M2144" s="272">
        <v>9.1</v>
      </c>
      <c r="N2144" s="273">
        <f t="shared" si="132"/>
        <v>84.06857143</v>
      </c>
      <c r="O2144" s="273">
        <f t="shared" si="133"/>
        <v>86.73142857</v>
      </c>
      <c r="P2144" s="273">
        <f t="shared" si="134"/>
        <v>89.20285714</v>
      </c>
      <c r="Q2144" s="273">
        <f t="shared" si="135"/>
        <v>90.85714286</v>
      </c>
      <c r="R2144" s="273">
        <f t="shared" si="136"/>
        <v>92.92</v>
      </c>
    </row>
    <row r="2145" ht="14.25" hidden="1" customHeight="1">
      <c r="L2145" s="251"/>
      <c r="M2145" s="272">
        <v>9.11</v>
      </c>
      <c r="N2145" s="273">
        <f t="shared" si="132"/>
        <v>84.074</v>
      </c>
      <c r="O2145" s="273">
        <f t="shared" si="133"/>
        <v>86.736</v>
      </c>
      <c r="P2145" s="273">
        <f t="shared" si="134"/>
        <v>89.206</v>
      </c>
      <c r="Q2145" s="273">
        <f t="shared" si="135"/>
        <v>90.86</v>
      </c>
      <c r="R2145" s="273">
        <f t="shared" si="136"/>
        <v>92.922</v>
      </c>
    </row>
    <row r="2146" ht="14.25" hidden="1" customHeight="1">
      <c r="L2146" s="251"/>
      <c r="M2146" s="272">
        <v>9.12</v>
      </c>
      <c r="N2146" s="273">
        <f t="shared" si="132"/>
        <v>84.07942857</v>
      </c>
      <c r="O2146" s="273">
        <f t="shared" si="133"/>
        <v>86.74057143</v>
      </c>
      <c r="P2146" s="273">
        <f t="shared" si="134"/>
        <v>89.20914286</v>
      </c>
      <c r="Q2146" s="273">
        <f t="shared" si="135"/>
        <v>90.86285714</v>
      </c>
      <c r="R2146" s="273">
        <f t="shared" si="136"/>
        <v>92.924</v>
      </c>
    </row>
    <row r="2147" ht="14.25" hidden="1" customHeight="1">
      <c r="L2147" s="251"/>
      <c r="M2147" s="272">
        <v>9.13</v>
      </c>
      <c r="N2147" s="273">
        <f t="shared" si="132"/>
        <v>84.08485714</v>
      </c>
      <c r="O2147" s="273">
        <f t="shared" si="133"/>
        <v>86.74514286</v>
      </c>
      <c r="P2147" s="273">
        <f t="shared" si="134"/>
        <v>89.21228571</v>
      </c>
      <c r="Q2147" s="273">
        <f t="shared" si="135"/>
        <v>90.86571429</v>
      </c>
      <c r="R2147" s="273">
        <f t="shared" si="136"/>
        <v>92.926</v>
      </c>
    </row>
    <row r="2148" ht="14.25" hidden="1" customHeight="1">
      <c r="L2148" s="251"/>
      <c r="M2148" s="272">
        <v>9.14</v>
      </c>
      <c r="N2148" s="273">
        <f t="shared" si="132"/>
        <v>84.09028571</v>
      </c>
      <c r="O2148" s="273">
        <f t="shared" si="133"/>
        <v>86.74971429</v>
      </c>
      <c r="P2148" s="273">
        <f t="shared" si="134"/>
        <v>89.21542857</v>
      </c>
      <c r="Q2148" s="273">
        <f t="shared" si="135"/>
        <v>90.86857143</v>
      </c>
      <c r="R2148" s="273">
        <f t="shared" si="136"/>
        <v>92.928</v>
      </c>
    </row>
    <row r="2149" ht="14.25" hidden="1" customHeight="1">
      <c r="L2149" s="251"/>
      <c r="M2149" s="272">
        <v>9.15</v>
      </c>
      <c r="N2149" s="273">
        <f t="shared" si="132"/>
        <v>84.09571429</v>
      </c>
      <c r="O2149" s="273">
        <f t="shared" si="133"/>
        <v>86.75428571</v>
      </c>
      <c r="P2149" s="273">
        <f t="shared" si="134"/>
        <v>89.21857143</v>
      </c>
      <c r="Q2149" s="273">
        <f t="shared" si="135"/>
        <v>90.87142857</v>
      </c>
      <c r="R2149" s="273">
        <f t="shared" si="136"/>
        <v>92.93</v>
      </c>
    </row>
    <row r="2150" ht="14.25" hidden="1" customHeight="1">
      <c r="L2150" s="251"/>
      <c r="M2150" s="272">
        <v>9.16</v>
      </c>
      <c r="N2150" s="273">
        <f t="shared" si="132"/>
        <v>84.10114286</v>
      </c>
      <c r="O2150" s="273">
        <f t="shared" si="133"/>
        <v>86.75885714</v>
      </c>
      <c r="P2150" s="273">
        <f t="shared" si="134"/>
        <v>89.22171429</v>
      </c>
      <c r="Q2150" s="273">
        <f t="shared" si="135"/>
        <v>90.87428571</v>
      </c>
      <c r="R2150" s="273">
        <f t="shared" si="136"/>
        <v>92.932</v>
      </c>
    </row>
    <row r="2151" ht="14.25" hidden="1" customHeight="1">
      <c r="L2151" s="251"/>
      <c r="M2151" s="272">
        <v>9.17</v>
      </c>
      <c r="N2151" s="273">
        <f t="shared" si="132"/>
        <v>84.10657143</v>
      </c>
      <c r="O2151" s="273">
        <f t="shared" si="133"/>
        <v>86.76342857</v>
      </c>
      <c r="P2151" s="273">
        <f t="shared" si="134"/>
        <v>89.22485714</v>
      </c>
      <c r="Q2151" s="273">
        <f t="shared" si="135"/>
        <v>90.87714286</v>
      </c>
      <c r="R2151" s="273">
        <f t="shared" si="136"/>
        <v>92.934</v>
      </c>
    </row>
    <row r="2152" ht="14.25" hidden="1" customHeight="1">
      <c r="L2152" s="251"/>
      <c r="M2152" s="272">
        <v>9.18</v>
      </c>
      <c r="N2152" s="273">
        <f t="shared" si="132"/>
        <v>84.112</v>
      </c>
      <c r="O2152" s="273">
        <f t="shared" si="133"/>
        <v>86.768</v>
      </c>
      <c r="P2152" s="273">
        <f t="shared" si="134"/>
        <v>89.228</v>
      </c>
      <c r="Q2152" s="273">
        <f t="shared" si="135"/>
        <v>90.88</v>
      </c>
      <c r="R2152" s="273">
        <f t="shared" si="136"/>
        <v>92.936</v>
      </c>
    </row>
    <row r="2153" ht="14.25" hidden="1" customHeight="1">
      <c r="L2153" s="251"/>
      <c r="M2153" s="272">
        <v>9.19</v>
      </c>
      <c r="N2153" s="273">
        <f t="shared" si="132"/>
        <v>84.11742857</v>
      </c>
      <c r="O2153" s="273">
        <f t="shared" si="133"/>
        <v>86.77257143</v>
      </c>
      <c r="P2153" s="273">
        <f t="shared" si="134"/>
        <v>89.23114286</v>
      </c>
      <c r="Q2153" s="273">
        <f t="shared" si="135"/>
        <v>90.88285714</v>
      </c>
      <c r="R2153" s="273">
        <f t="shared" si="136"/>
        <v>92.938</v>
      </c>
    </row>
    <row r="2154" ht="14.25" hidden="1" customHeight="1">
      <c r="L2154" s="251"/>
      <c r="M2154" s="272">
        <v>9.2</v>
      </c>
      <c r="N2154" s="273">
        <f t="shared" si="132"/>
        <v>84.12285714</v>
      </c>
      <c r="O2154" s="273">
        <f t="shared" si="133"/>
        <v>86.77714286</v>
      </c>
      <c r="P2154" s="273">
        <f t="shared" si="134"/>
        <v>89.23428571</v>
      </c>
      <c r="Q2154" s="273">
        <f t="shared" si="135"/>
        <v>90.88571429</v>
      </c>
      <c r="R2154" s="273">
        <f t="shared" si="136"/>
        <v>92.94</v>
      </c>
    </row>
    <row r="2155" ht="14.25" hidden="1" customHeight="1">
      <c r="L2155" s="251"/>
      <c r="M2155" s="272">
        <v>9.21</v>
      </c>
      <c r="N2155" s="273">
        <f t="shared" si="132"/>
        <v>84.12828571</v>
      </c>
      <c r="O2155" s="273">
        <f t="shared" si="133"/>
        <v>86.78171429</v>
      </c>
      <c r="P2155" s="273">
        <f t="shared" si="134"/>
        <v>89.23742857</v>
      </c>
      <c r="Q2155" s="273">
        <f t="shared" si="135"/>
        <v>90.88857143</v>
      </c>
      <c r="R2155" s="273">
        <f t="shared" si="136"/>
        <v>92.942</v>
      </c>
    </row>
    <row r="2156" ht="14.25" hidden="1" customHeight="1">
      <c r="L2156" s="251"/>
      <c r="M2156" s="272">
        <v>9.22</v>
      </c>
      <c r="N2156" s="273">
        <f t="shared" si="132"/>
        <v>84.13371429</v>
      </c>
      <c r="O2156" s="273">
        <f t="shared" si="133"/>
        <v>86.78628571</v>
      </c>
      <c r="P2156" s="273">
        <f t="shared" si="134"/>
        <v>89.24057143</v>
      </c>
      <c r="Q2156" s="273">
        <f t="shared" si="135"/>
        <v>90.89142857</v>
      </c>
      <c r="R2156" s="273">
        <f t="shared" si="136"/>
        <v>92.944</v>
      </c>
    </row>
    <row r="2157" ht="14.25" hidden="1" customHeight="1">
      <c r="L2157" s="251"/>
      <c r="M2157" s="272">
        <v>9.23</v>
      </c>
      <c r="N2157" s="273">
        <f t="shared" si="132"/>
        <v>84.13914286</v>
      </c>
      <c r="O2157" s="273">
        <f t="shared" si="133"/>
        <v>86.79085714</v>
      </c>
      <c r="P2157" s="273">
        <f t="shared" si="134"/>
        <v>89.24371429</v>
      </c>
      <c r="Q2157" s="273">
        <f t="shared" si="135"/>
        <v>90.89428571</v>
      </c>
      <c r="R2157" s="273">
        <f t="shared" si="136"/>
        <v>92.946</v>
      </c>
    </row>
    <row r="2158" ht="14.25" hidden="1" customHeight="1">
      <c r="L2158" s="251"/>
      <c r="M2158" s="272">
        <v>9.24</v>
      </c>
      <c r="N2158" s="273">
        <f t="shared" si="132"/>
        <v>84.14457143</v>
      </c>
      <c r="O2158" s="273">
        <f t="shared" si="133"/>
        <v>86.79542857</v>
      </c>
      <c r="P2158" s="273">
        <f t="shared" si="134"/>
        <v>89.24685714</v>
      </c>
      <c r="Q2158" s="273">
        <f t="shared" si="135"/>
        <v>90.89714286</v>
      </c>
      <c r="R2158" s="273">
        <f t="shared" si="136"/>
        <v>92.948</v>
      </c>
    </row>
    <row r="2159" ht="14.25" hidden="1" customHeight="1">
      <c r="L2159" s="251"/>
      <c r="M2159" s="272">
        <v>9.25</v>
      </c>
      <c r="N2159" s="273">
        <f t="shared" si="132"/>
        <v>84.15</v>
      </c>
      <c r="O2159" s="273">
        <f t="shared" si="133"/>
        <v>86.8</v>
      </c>
      <c r="P2159" s="273">
        <f t="shared" si="134"/>
        <v>89.25</v>
      </c>
      <c r="Q2159" s="273">
        <f t="shared" si="135"/>
        <v>90.9</v>
      </c>
      <c r="R2159" s="273">
        <f t="shared" si="136"/>
        <v>92.95</v>
      </c>
    </row>
    <row r="2160" ht="14.25" hidden="1" customHeight="1">
      <c r="L2160" s="251"/>
      <c r="M2160" s="272">
        <v>9.26</v>
      </c>
      <c r="N2160" s="273">
        <f t="shared" si="132"/>
        <v>84.15542857</v>
      </c>
      <c r="O2160" s="273">
        <f t="shared" si="133"/>
        <v>86.80457143</v>
      </c>
      <c r="P2160" s="273">
        <f t="shared" si="134"/>
        <v>89.25314286</v>
      </c>
      <c r="Q2160" s="273">
        <f t="shared" si="135"/>
        <v>90.90285714</v>
      </c>
      <c r="R2160" s="273">
        <f t="shared" si="136"/>
        <v>92.952</v>
      </c>
    </row>
    <row r="2161" ht="14.25" hidden="1" customHeight="1">
      <c r="L2161" s="251"/>
      <c r="M2161" s="272">
        <v>9.27</v>
      </c>
      <c r="N2161" s="273">
        <f t="shared" si="132"/>
        <v>84.16085714</v>
      </c>
      <c r="O2161" s="273">
        <f t="shared" si="133"/>
        <v>86.80914286</v>
      </c>
      <c r="P2161" s="273">
        <f t="shared" si="134"/>
        <v>89.25628571</v>
      </c>
      <c r="Q2161" s="273">
        <f t="shared" si="135"/>
        <v>90.90571429</v>
      </c>
      <c r="R2161" s="273">
        <f t="shared" si="136"/>
        <v>92.954</v>
      </c>
    </row>
    <row r="2162" ht="14.25" hidden="1" customHeight="1">
      <c r="L2162" s="251"/>
      <c r="M2162" s="272">
        <v>9.28</v>
      </c>
      <c r="N2162" s="273">
        <f t="shared" si="132"/>
        <v>84.16628571</v>
      </c>
      <c r="O2162" s="273">
        <f t="shared" si="133"/>
        <v>86.81371429</v>
      </c>
      <c r="P2162" s="273">
        <f t="shared" si="134"/>
        <v>89.25942857</v>
      </c>
      <c r="Q2162" s="273">
        <f t="shared" si="135"/>
        <v>90.90857143</v>
      </c>
      <c r="R2162" s="273">
        <f t="shared" si="136"/>
        <v>92.956</v>
      </c>
    </row>
    <row r="2163" ht="14.25" hidden="1" customHeight="1">
      <c r="L2163" s="251"/>
      <c r="M2163" s="272">
        <v>9.29</v>
      </c>
      <c r="N2163" s="273">
        <f t="shared" si="132"/>
        <v>84.17171429</v>
      </c>
      <c r="O2163" s="273">
        <f t="shared" si="133"/>
        <v>86.81828571</v>
      </c>
      <c r="P2163" s="273">
        <f t="shared" si="134"/>
        <v>89.26257143</v>
      </c>
      <c r="Q2163" s="273">
        <f t="shared" si="135"/>
        <v>90.91142857</v>
      </c>
      <c r="R2163" s="273">
        <f t="shared" si="136"/>
        <v>92.958</v>
      </c>
    </row>
    <row r="2164" ht="14.25" hidden="1" customHeight="1">
      <c r="L2164" s="251"/>
      <c r="M2164" s="272">
        <v>9.3</v>
      </c>
      <c r="N2164" s="273">
        <f t="shared" si="132"/>
        <v>84.17714286</v>
      </c>
      <c r="O2164" s="273">
        <f t="shared" si="133"/>
        <v>86.82285714</v>
      </c>
      <c r="P2164" s="273">
        <f t="shared" si="134"/>
        <v>89.26571429</v>
      </c>
      <c r="Q2164" s="273">
        <f t="shared" si="135"/>
        <v>90.91428571</v>
      </c>
      <c r="R2164" s="273">
        <f t="shared" si="136"/>
        <v>92.96</v>
      </c>
    </row>
    <row r="2165" ht="14.25" hidden="1" customHeight="1">
      <c r="L2165" s="251"/>
      <c r="M2165" s="272">
        <v>9.31</v>
      </c>
      <c r="N2165" s="273">
        <f t="shared" si="132"/>
        <v>84.18257143</v>
      </c>
      <c r="O2165" s="273">
        <f t="shared" si="133"/>
        <v>86.82742857</v>
      </c>
      <c r="P2165" s="273">
        <f t="shared" si="134"/>
        <v>89.26885714</v>
      </c>
      <c r="Q2165" s="273">
        <f t="shared" si="135"/>
        <v>90.91714286</v>
      </c>
      <c r="R2165" s="273">
        <f t="shared" si="136"/>
        <v>92.962</v>
      </c>
    </row>
    <row r="2166" ht="14.25" hidden="1" customHeight="1">
      <c r="L2166" s="251"/>
      <c r="M2166" s="272">
        <v>9.32</v>
      </c>
      <c r="N2166" s="273">
        <f t="shared" si="132"/>
        <v>84.188</v>
      </c>
      <c r="O2166" s="273">
        <f t="shared" si="133"/>
        <v>86.832</v>
      </c>
      <c r="P2166" s="273">
        <f t="shared" si="134"/>
        <v>89.272</v>
      </c>
      <c r="Q2166" s="273">
        <f t="shared" si="135"/>
        <v>90.92</v>
      </c>
      <c r="R2166" s="273">
        <f t="shared" si="136"/>
        <v>92.964</v>
      </c>
    </row>
    <row r="2167" ht="14.25" hidden="1" customHeight="1">
      <c r="L2167" s="251"/>
      <c r="M2167" s="272">
        <v>9.33</v>
      </c>
      <c r="N2167" s="273">
        <f t="shared" si="132"/>
        <v>84.19342857</v>
      </c>
      <c r="O2167" s="273">
        <f t="shared" si="133"/>
        <v>86.83657143</v>
      </c>
      <c r="P2167" s="273">
        <f t="shared" si="134"/>
        <v>89.27514286</v>
      </c>
      <c r="Q2167" s="273">
        <f t="shared" si="135"/>
        <v>90.92285714</v>
      </c>
      <c r="R2167" s="273">
        <f t="shared" si="136"/>
        <v>92.966</v>
      </c>
    </row>
    <row r="2168" ht="14.25" hidden="1" customHeight="1">
      <c r="L2168" s="251"/>
      <c r="M2168" s="272">
        <v>9.34</v>
      </c>
      <c r="N2168" s="273">
        <f t="shared" si="132"/>
        <v>84.19885714</v>
      </c>
      <c r="O2168" s="273">
        <f t="shared" si="133"/>
        <v>86.84114286</v>
      </c>
      <c r="P2168" s="273">
        <f t="shared" si="134"/>
        <v>89.27828571</v>
      </c>
      <c r="Q2168" s="273">
        <f t="shared" si="135"/>
        <v>90.92571429</v>
      </c>
      <c r="R2168" s="273">
        <f t="shared" si="136"/>
        <v>92.968</v>
      </c>
    </row>
    <row r="2169" ht="14.25" hidden="1" customHeight="1">
      <c r="L2169" s="251"/>
      <c r="M2169" s="272">
        <v>9.35</v>
      </c>
      <c r="N2169" s="273">
        <f t="shared" si="132"/>
        <v>84.20428571</v>
      </c>
      <c r="O2169" s="273">
        <f t="shared" si="133"/>
        <v>86.84571429</v>
      </c>
      <c r="P2169" s="273">
        <f t="shared" si="134"/>
        <v>89.28142857</v>
      </c>
      <c r="Q2169" s="273">
        <f t="shared" si="135"/>
        <v>90.92857143</v>
      </c>
      <c r="R2169" s="273">
        <f t="shared" si="136"/>
        <v>92.97</v>
      </c>
    </row>
    <row r="2170" ht="14.25" hidden="1" customHeight="1">
      <c r="L2170" s="251"/>
      <c r="M2170" s="272">
        <v>9.36</v>
      </c>
      <c r="N2170" s="273">
        <f t="shared" si="132"/>
        <v>84.20971429</v>
      </c>
      <c r="O2170" s="273">
        <f t="shared" si="133"/>
        <v>86.85028571</v>
      </c>
      <c r="P2170" s="273">
        <f t="shared" si="134"/>
        <v>89.28457143</v>
      </c>
      <c r="Q2170" s="273">
        <f t="shared" si="135"/>
        <v>90.93142857</v>
      </c>
      <c r="R2170" s="273">
        <f t="shared" si="136"/>
        <v>92.972</v>
      </c>
    </row>
    <row r="2171" ht="14.25" hidden="1" customHeight="1">
      <c r="L2171" s="251"/>
      <c r="M2171" s="272">
        <v>9.37</v>
      </c>
      <c r="N2171" s="273">
        <f t="shared" si="132"/>
        <v>84.21514286</v>
      </c>
      <c r="O2171" s="273">
        <f t="shared" si="133"/>
        <v>86.85485714</v>
      </c>
      <c r="P2171" s="273">
        <f t="shared" si="134"/>
        <v>89.28771429</v>
      </c>
      <c r="Q2171" s="273">
        <f t="shared" si="135"/>
        <v>90.93428571</v>
      </c>
      <c r="R2171" s="273">
        <f t="shared" si="136"/>
        <v>92.974</v>
      </c>
    </row>
    <row r="2172" ht="14.25" hidden="1" customHeight="1">
      <c r="L2172" s="251"/>
      <c r="M2172" s="272">
        <v>9.38</v>
      </c>
      <c r="N2172" s="273">
        <f t="shared" si="132"/>
        <v>84.22057143</v>
      </c>
      <c r="O2172" s="273">
        <f t="shared" si="133"/>
        <v>86.85942857</v>
      </c>
      <c r="P2172" s="273">
        <f t="shared" si="134"/>
        <v>89.29085714</v>
      </c>
      <c r="Q2172" s="273">
        <f t="shared" si="135"/>
        <v>90.93714286</v>
      </c>
      <c r="R2172" s="273">
        <f t="shared" si="136"/>
        <v>92.976</v>
      </c>
    </row>
    <row r="2173" ht="14.25" hidden="1" customHeight="1">
      <c r="L2173" s="251"/>
      <c r="M2173" s="272">
        <v>9.39</v>
      </c>
      <c r="N2173" s="273">
        <f t="shared" si="132"/>
        <v>84.226</v>
      </c>
      <c r="O2173" s="273">
        <f t="shared" si="133"/>
        <v>86.864</v>
      </c>
      <c r="P2173" s="273">
        <f t="shared" si="134"/>
        <v>89.294</v>
      </c>
      <c r="Q2173" s="273">
        <f t="shared" si="135"/>
        <v>90.94</v>
      </c>
      <c r="R2173" s="273">
        <f t="shared" si="136"/>
        <v>92.978</v>
      </c>
    </row>
    <row r="2174" ht="14.25" hidden="1" customHeight="1">
      <c r="L2174" s="251"/>
      <c r="M2174" s="272">
        <v>9.4</v>
      </c>
      <c r="N2174" s="273">
        <f t="shared" si="132"/>
        <v>84.23142857</v>
      </c>
      <c r="O2174" s="273">
        <f t="shared" si="133"/>
        <v>86.86857143</v>
      </c>
      <c r="P2174" s="273">
        <f t="shared" si="134"/>
        <v>89.29714286</v>
      </c>
      <c r="Q2174" s="273">
        <f t="shared" si="135"/>
        <v>90.94285714</v>
      </c>
      <c r="R2174" s="273">
        <f t="shared" si="136"/>
        <v>92.98</v>
      </c>
    </row>
    <row r="2175" ht="14.25" hidden="1" customHeight="1">
      <c r="L2175" s="251"/>
      <c r="M2175" s="272">
        <v>9.41</v>
      </c>
      <c r="N2175" s="273">
        <f t="shared" si="132"/>
        <v>84.23685714</v>
      </c>
      <c r="O2175" s="273">
        <f t="shared" si="133"/>
        <v>86.87314286</v>
      </c>
      <c r="P2175" s="273">
        <f t="shared" si="134"/>
        <v>89.30028571</v>
      </c>
      <c r="Q2175" s="273">
        <f t="shared" si="135"/>
        <v>90.94571429</v>
      </c>
      <c r="R2175" s="273">
        <f t="shared" si="136"/>
        <v>92.982</v>
      </c>
    </row>
    <row r="2176" ht="14.25" hidden="1" customHeight="1">
      <c r="L2176" s="251"/>
      <c r="M2176" s="272">
        <v>9.42</v>
      </c>
      <c r="N2176" s="273">
        <f t="shared" si="132"/>
        <v>84.24228571</v>
      </c>
      <c r="O2176" s="273">
        <f t="shared" si="133"/>
        <v>86.87771429</v>
      </c>
      <c r="P2176" s="273">
        <f t="shared" si="134"/>
        <v>89.30342857</v>
      </c>
      <c r="Q2176" s="273">
        <f t="shared" si="135"/>
        <v>90.94857143</v>
      </c>
      <c r="R2176" s="273">
        <f t="shared" si="136"/>
        <v>92.984</v>
      </c>
    </row>
    <row r="2177" ht="14.25" hidden="1" customHeight="1">
      <c r="L2177" s="251"/>
      <c r="M2177" s="272">
        <v>9.43</v>
      </c>
      <c r="N2177" s="273">
        <f t="shared" si="132"/>
        <v>84.24771429</v>
      </c>
      <c r="O2177" s="273">
        <f t="shared" si="133"/>
        <v>86.88228571</v>
      </c>
      <c r="P2177" s="273">
        <f t="shared" si="134"/>
        <v>89.30657143</v>
      </c>
      <c r="Q2177" s="273">
        <f t="shared" si="135"/>
        <v>90.95142857</v>
      </c>
      <c r="R2177" s="273">
        <f t="shared" si="136"/>
        <v>92.986</v>
      </c>
    </row>
    <row r="2178" ht="14.25" hidden="1" customHeight="1">
      <c r="L2178" s="251"/>
      <c r="M2178" s="272">
        <v>9.44</v>
      </c>
      <c r="N2178" s="273">
        <f t="shared" si="132"/>
        <v>84.25314286</v>
      </c>
      <c r="O2178" s="273">
        <f t="shared" si="133"/>
        <v>86.88685714</v>
      </c>
      <c r="P2178" s="273">
        <f t="shared" si="134"/>
        <v>89.30971429</v>
      </c>
      <c r="Q2178" s="273">
        <f t="shared" si="135"/>
        <v>90.95428571</v>
      </c>
      <c r="R2178" s="273">
        <f t="shared" si="136"/>
        <v>92.988</v>
      </c>
    </row>
    <row r="2179" ht="14.25" hidden="1" customHeight="1">
      <c r="L2179" s="251"/>
      <c r="M2179" s="272">
        <v>9.45</v>
      </c>
      <c r="N2179" s="273">
        <f t="shared" si="132"/>
        <v>84.25857143</v>
      </c>
      <c r="O2179" s="273">
        <f t="shared" si="133"/>
        <v>86.89142857</v>
      </c>
      <c r="P2179" s="273">
        <f t="shared" si="134"/>
        <v>89.31285714</v>
      </c>
      <c r="Q2179" s="273">
        <f t="shared" si="135"/>
        <v>90.95714286</v>
      </c>
      <c r="R2179" s="273">
        <f t="shared" si="136"/>
        <v>92.99</v>
      </c>
    </row>
    <row r="2180" ht="14.25" hidden="1" customHeight="1">
      <c r="L2180" s="251"/>
      <c r="M2180" s="272">
        <v>9.46</v>
      </c>
      <c r="N2180" s="273">
        <f t="shared" si="132"/>
        <v>84.264</v>
      </c>
      <c r="O2180" s="273">
        <f t="shared" si="133"/>
        <v>86.896</v>
      </c>
      <c r="P2180" s="273">
        <f t="shared" si="134"/>
        <v>89.316</v>
      </c>
      <c r="Q2180" s="273">
        <f t="shared" si="135"/>
        <v>90.96</v>
      </c>
      <c r="R2180" s="273">
        <f t="shared" si="136"/>
        <v>92.992</v>
      </c>
    </row>
    <row r="2181" ht="14.25" hidden="1" customHeight="1">
      <c r="L2181" s="251"/>
      <c r="M2181" s="272">
        <v>9.47</v>
      </c>
      <c r="N2181" s="273">
        <f t="shared" si="132"/>
        <v>84.26942857</v>
      </c>
      <c r="O2181" s="273">
        <f t="shared" si="133"/>
        <v>86.90057143</v>
      </c>
      <c r="P2181" s="273">
        <f t="shared" si="134"/>
        <v>89.31914286</v>
      </c>
      <c r="Q2181" s="273">
        <f t="shared" si="135"/>
        <v>90.96285714</v>
      </c>
      <c r="R2181" s="273">
        <f t="shared" si="136"/>
        <v>92.994</v>
      </c>
    </row>
    <row r="2182" ht="14.25" hidden="1" customHeight="1">
      <c r="L2182" s="251"/>
      <c r="M2182" s="272">
        <v>9.48</v>
      </c>
      <c r="N2182" s="273">
        <f t="shared" si="132"/>
        <v>84.27485714</v>
      </c>
      <c r="O2182" s="273">
        <f t="shared" si="133"/>
        <v>86.90514286</v>
      </c>
      <c r="P2182" s="273">
        <f t="shared" si="134"/>
        <v>89.32228571</v>
      </c>
      <c r="Q2182" s="273">
        <f t="shared" si="135"/>
        <v>90.96571429</v>
      </c>
      <c r="R2182" s="273">
        <f t="shared" si="136"/>
        <v>92.996</v>
      </c>
    </row>
    <row r="2183" ht="14.25" hidden="1" customHeight="1">
      <c r="L2183" s="251"/>
      <c r="M2183" s="272">
        <v>9.49</v>
      </c>
      <c r="N2183" s="273">
        <f t="shared" si="132"/>
        <v>84.28028571</v>
      </c>
      <c r="O2183" s="273">
        <f t="shared" si="133"/>
        <v>86.90971429</v>
      </c>
      <c r="P2183" s="273">
        <f t="shared" si="134"/>
        <v>89.32542857</v>
      </c>
      <c r="Q2183" s="273">
        <f t="shared" si="135"/>
        <v>90.96857143</v>
      </c>
      <c r="R2183" s="273">
        <f t="shared" si="136"/>
        <v>92.998</v>
      </c>
    </row>
    <row r="2184" ht="14.25" hidden="1" customHeight="1">
      <c r="L2184" s="251"/>
      <c r="M2184" s="272">
        <v>9.5</v>
      </c>
      <c r="N2184" s="273">
        <f t="shared" si="132"/>
        <v>84.28571429</v>
      </c>
      <c r="O2184" s="273">
        <f t="shared" si="133"/>
        <v>86.91428571</v>
      </c>
      <c r="P2184" s="273">
        <f t="shared" si="134"/>
        <v>89.32857143</v>
      </c>
      <c r="Q2184" s="273">
        <f t="shared" si="135"/>
        <v>90.97142857</v>
      </c>
      <c r="R2184" s="273">
        <f t="shared" si="136"/>
        <v>93</v>
      </c>
    </row>
    <row r="2185" ht="14.25" hidden="1" customHeight="1">
      <c r="L2185" s="251"/>
      <c r="M2185" s="272">
        <v>9.51</v>
      </c>
      <c r="N2185" s="273">
        <f t="shared" si="132"/>
        <v>84.29114286</v>
      </c>
      <c r="O2185" s="273">
        <f t="shared" si="133"/>
        <v>86.91885714</v>
      </c>
      <c r="P2185" s="273">
        <f t="shared" si="134"/>
        <v>89.33171429</v>
      </c>
      <c r="Q2185" s="273">
        <f t="shared" si="135"/>
        <v>90.97428571</v>
      </c>
      <c r="R2185" s="273">
        <f t="shared" si="136"/>
        <v>93.002</v>
      </c>
    </row>
    <row r="2186" ht="14.25" hidden="1" customHeight="1">
      <c r="L2186" s="251"/>
      <c r="M2186" s="272">
        <v>9.52</v>
      </c>
      <c r="N2186" s="273">
        <f t="shared" si="132"/>
        <v>84.29657143</v>
      </c>
      <c r="O2186" s="273">
        <f t="shared" si="133"/>
        <v>86.92342857</v>
      </c>
      <c r="P2186" s="273">
        <f t="shared" si="134"/>
        <v>89.33485714</v>
      </c>
      <c r="Q2186" s="273">
        <f t="shared" si="135"/>
        <v>90.97714286</v>
      </c>
      <c r="R2186" s="273">
        <f t="shared" si="136"/>
        <v>93.004</v>
      </c>
    </row>
    <row r="2187" ht="14.25" hidden="1" customHeight="1">
      <c r="L2187" s="251"/>
      <c r="M2187" s="272">
        <v>9.53</v>
      </c>
      <c r="N2187" s="273">
        <f t="shared" si="132"/>
        <v>84.302</v>
      </c>
      <c r="O2187" s="273">
        <f t="shared" si="133"/>
        <v>86.928</v>
      </c>
      <c r="P2187" s="273">
        <f t="shared" si="134"/>
        <v>89.338</v>
      </c>
      <c r="Q2187" s="273">
        <f t="shared" si="135"/>
        <v>90.98</v>
      </c>
      <c r="R2187" s="273">
        <f t="shared" si="136"/>
        <v>93.006</v>
      </c>
    </row>
    <row r="2188" ht="14.25" hidden="1" customHeight="1">
      <c r="L2188" s="251"/>
      <c r="M2188" s="272">
        <v>9.54</v>
      </c>
      <c r="N2188" s="273">
        <f t="shared" si="132"/>
        <v>84.30742857</v>
      </c>
      <c r="O2188" s="273">
        <f t="shared" si="133"/>
        <v>86.93257143</v>
      </c>
      <c r="P2188" s="273">
        <f t="shared" si="134"/>
        <v>89.34114286</v>
      </c>
      <c r="Q2188" s="273">
        <f t="shared" si="135"/>
        <v>90.98285714</v>
      </c>
      <c r="R2188" s="273">
        <f t="shared" si="136"/>
        <v>93.008</v>
      </c>
    </row>
    <row r="2189" ht="14.25" hidden="1" customHeight="1">
      <c r="L2189" s="251"/>
      <c r="M2189" s="272">
        <v>9.55</v>
      </c>
      <c r="N2189" s="273">
        <f t="shared" si="132"/>
        <v>84.31285714</v>
      </c>
      <c r="O2189" s="273">
        <f t="shared" si="133"/>
        <v>86.93714286</v>
      </c>
      <c r="P2189" s="273">
        <f t="shared" si="134"/>
        <v>89.34428571</v>
      </c>
      <c r="Q2189" s="273">
        <f t="shared" si="135"/>
        <v>90.98571429</v>
      </c>
      <c r="R2189" s="273">
        <f t="shared" si="136"/>
        <v>93.01</v>
      </c>
    </row>
    <row r="2190" ht="14.25" hidden="1" customHeight="1">
      <c r="L2190" s="251"/>
      <c r="M2190" s="272">
        <v>9.56</v>
      </c>
      <c r="N2190" s="273">
        <f t="shared" si="132"/>
        <v>84.31828571</v>
      </c>
      <c r="O2190" s="273">
        <f t="shared" si="133"/>
        <v>86.94171429</v>
      </c>
      <c r="P2190" s="273">
        <f t="shared" si="134"/>
        <v>89.34742857</v>
      </c>
      <c r="Q2190" s="273">
        <f t="shared" si="135"/>
        <v>90.98857143</v>
      </c>
      <c r="R2190" s="273">
        <f t="shared" si="136"/>
        <v>93.012</v>
      </c>
    </row>
    <row r="2191" ht="14.25" hidden="1" customHeight="1">
      <c r="L2191" s="251"/>
      <c r="M2191" s="272">
        <v>9.57</v>
      </c>
      <c r="N2191" s="273">
        <f t="shared" si="132"/>
        <v>84.32371429</v>
      </c>
      <c r="O2191" s="273">
        <f t="shared" si="133"/>
        <v>86.94628571</v>
      </c>
      <c r="P2191" s="273">
        <f t="shared" si="134"/>
        <v>89.35057143</v>
      </c>
      <c r="Q2191" s="273">
        <f t="shared" si="135"/>
        <v>90.99142857</v>
      </c>
      <c r="R2191" s="273">
        <f t="shared" si="136"/>
        <v>93.014</v>
      </c>
    </row>
    <row r="2192" ht="14.25" hidden="1" customHeight="1">
      <c r="L2192" s="251"/>
      <c r="M2192" s="272">
        <v>9.58</v>
      </c>
      <c r="N2192" s="273">
        <f t="shared" si="132"/>
        <v>84.32914286</v>
      </c>
      <c r="O2192" s="273">
        <f t="shared" si="133"/>
        <v>86.95085714</v>
      </c>
      <c r="P2192" s="273">
        <f t="shared" si="134"/>
        <v>89.35371429</v>
      </c>
      <c r="Q2192" s="273">
        <f t="shared" si="135"/>
        <v>90.99428571</v>
      </c>
      <c r="R2192" s="273">
        <f t="shared" si="136"/>
        <v>93.016</v>
      </c>
    </row>
    <row r="2193" ht="14.25" hidden="1" customHeight="1">
      <c r="L2193" s="251"/>
      <c r="M2193" s="272">
        <v>9.59</v>
      </c>
      <c r="N2193" s="273">
        <f t="shared" si="132"/>
        <v>84.33457143</v>
      </c>
      <c r="O2193" s="273">
        <f t="shared" si="133"/>
        <v>86.95542857</v>
      </c>
      <c r="P2193" s="273">
        <f t="shared" si="134"/>
        <v>89.35685714</v>
      </c>
      <c r="Q2193" s="273">
        <f t="shared" si="135"/>
        <v>90.99714286</v>
      </c>
      <c r="R2193" s="273">
        <f t="shared" si="136"/>
        <v>93.018</v>
      </c>
    </row>
    <row r="2194" ht="14.25" hidden="1" customHeight="1">
      <c r="L2194" s="251"/>
      <c r="M2194" s="272">
        <v>9.6</v>
      </c>
      <c r="N2194" s="273">
        <f t="shared" si="132"/>
        <v>84.34</v>
      </c>
      <c r="O2194" s="273">
        <f t="shared" si="133"/>
        <v>86.96</v>
      </c>
      <c r="P2194" s="273">
        <f t="shared" si="134"/>
        <v>89.36</v>
      </c>
      <c r="Q2194" s="273">
        <f t="shared" si="135"/>
        <v>91</v>
      </c>
      <c r="R2194" s="273">
        <f t="shared" si="136"/>
        <v>93.02</v>
      </c>
    </row>
    <row r="2195" ht="14.25" hidden="1" customHeight="1">
      <c r="L2195" s="251"/>
      <c r="M2195" s="272">
        <v>9.61</v>
      </c>
      <c r="N2195" s="273">
        <f t="shared" si="132"/>
        <v>84.34542857</v>
      </c>
      <c r="O2195" s="273">
        <f t="shared" si="133"/>
        <v>86.96457143</v>
      </c>
      <c r="P2195" s="273">
        <f t="shared" si="134"/>
        <v>89.36314286</v>
      </c>
      <c r="Q2195" s="273">
        <f t="shared" si="135"/>
        <v>91.00285714</v>
      </c>
      <c r="R2195" s="273">
        <f t="shared" si="136"/>
        <v>93.022</v>
      </c>
    </row>
    <row r="2196" ht="14.25" hidden="1" customHeight="1">
      <c r="L2196" s="251"/>
      <c r="M2196" s="272">
        <v>9.62</v>
      </c>
      <c r="N2196" s="273">
        <f t="shared" si="132"/>
        <v>84.35085714</v>
      </c>
      <c r="O2196" s="273">
        <f t="shared" si="133"/>
        <v>86.96914286</v>
      </c>
      <c r="P2196" s="273">
        <f t="shared" si="134"/>
        <v>89.36628571</v>
      </c>
      <c r="Q2196" s="273">
        <f t="shared" si="135"/>
        <v>91.00571429</v>
      </c>
      <c r="R2196" s="273">
        <f t="shared" si="136"/>
        <v>93.024</v>
      </c>
    </row>
    <row r="2197" ht="14.25" hidden="1" customHeight="1">
      <c r="L2197" s="251"/>
      <c r="M2197" s="272">
        <v>9.63</v>
      </c>
      <c r="N2197" s="273">
        <f t="shared" si="132"/>
        <v>84.35628571</v>
      </c>
      <c r="O2197" s="273">
        <f t="shared" si="133"/>
        <v>86.97371429</v>
      </c>
      <c r="P2197" s="273">
        <f t="shared" si="134"/>
        <v>89.36942857</v>
      </c>
      <c r="Q2197" s="273">
        <f t="shared" si="135"/>
        <v>91.00857143</v>
      </c>
      <c r="R2197" s="273">
        <f t="shared" si="136"/>
        <v>93.026</v>
      </c>
    </row>
    <row r="2198" ht="14.25" hidden="1" customHeight="1">
      <c r="L2198" s="251"/>
      <c r="M2198" s="272">
        <v>9.64</v>
      </c>
      <c r="N2198" s="273">
        <f t="shared" si="132"/>
        <v>84.36171429</v>
      </c>
      <c r="O2198" s="273">
        <f t="shared" si="133"/>
        <v>86.97828571</v>
      </c>
      <c r="P2198" s="273">
        <f t="shared" si="134"/>
        <v>89.37257143</v>
      </c>
      <c r="Q2198" s="273">
        <f t="shared" si="135"/>
        <v>91.01142857</v>
      </c>
      <c r="R2198" s="273">
        <f t="shared" si="136"/>
        <v>93.028</v>
      </c>
    </row>
    <row r="2199" ht="14.25" hidden="1" customHeight="1">
      <c r="L2199" s="251"/>
      <c r="M2199" s="272">
        <v>9.65</v>
      </c>
      <c r="N2199" s="273">
        <f t="shared" si="132"/>
        <v>84.36714286</v>
      </c>
      <c r="O2199" s="273">
        <f t="shared" si="133"/>
        <v>86.98285714</v>
      </c>
      <c r="P2199" s="273">
        <f t="shared" si="134"/>
        <v>89.37571429</v>
      </c>
      <c r="Q2199" s="273">
        <f t="shared" si="135"/>
        <v>91.01428571</v>
      </c>
      <c r="R2199" s="273">
        <f t="shared" si="136"/>
        <v>93.03</v>
      </c>
    </row>
    <row r="2200" ht="14.25" hidden="1" customHeight="1">
      <c r="L2200" s="251"/>
      <c r="M2200" s="272">
        <v>9.66</v>
      </c>
      <c r="N2200" s="273">
        <f t="shared" si="132"/>
        <v>84.37257143</v>
      </c>
      <c r="O2200" s="273">
        <f t="shared" si="133"/>
        <v>86.98742857</v>
      </c>
      <c r="P2200" s="273">
        <f t="shared" si="134"/>
        <v>89.37885714</v>
      </c>
      <c r="Q2200" s="273">
        <f t="shared" si="135"/>
        <v>91.01714286</v>
      </c>
      <c r="R2200" s="273">
        <f t="shared" si="136"/>
        <v>93.032</v>
      </c>
    </row>
    <row r="2201" ht="14.25" hidden="1" customHeight="1">
      <c r="L2201" s="251"/>
      <c r="M2201" s="272">
        <v>9.67</v>
      </c>
      <c r="N2201" s="273">
        <f t="shared" si="132"/>
        <v>84.378</v>
      </c>
      <c r="O2201" s="273">
        <f t="shared" si="133"/>
        <v>86.992</v>
      </c>
      <c r="P2201" s="273">
        <f t="shared" si="134"/>
        <v>89.382</v>
      </c>
      <c r="Q2201" s="273">
        <f t="shared" si="135"/>
        <v>91.02</v>
      </c>
      <c r="R2201" s="273">
        <f t="shared" si="136"/>
        <v>93.034</v>
      </c>
    </row>
    <row r="2202" ht="14.25" hidden="1" customHeight="1">
      <c r="L2202" s="251"/>
      <c r="M2202" s="272">
        <v>9.68</v>
      </c>
      <c r="N2202" s="273">
        <f t="shared" si="132"/>
        <v>84.38342857</v>
      </c>
      <c r="O2202" s="273">
        <f t="shared" si="133"/>
        <v>86.99657143</v>
      </c>
      <c r="P2202" s="273">
        <f t="shared" si="134"/>
        <v>89.38514286</v>
      </c>
      <c r="Q2202" s="273">
        <f t="shared" si="135"/>
        <v>91.02285714</v>
      </c>
      <c r="R2202" s="273">
        <f t="shared" si="136"/>
        <v>93.036</v>
      </c>
    </row>
    <row r="2203" ht="14.25" hidden="1" customHeight="1">
      <c r="L2203" s="251"/>
      <c r="M2203" s="272">
        <v>9.69</v>
      </c>
      <c r="N2203" s="273">
        <f t="shared" si="132"/>
        <v>84.38885714</v>
      </c>
      <c r="O2203" s="273">
        <f t="shared" si="133"/>
        <v>87.00114286</v>
      </c>
      <c r="P2203" s="273">
        <f t="shared" si="134"/>
        <v>89.38828571</v>
      </c>
      <c r="Q2203" s="273">
        <f t="shared" si="135"/>
        <v>91.02571429</v>
      </c>
      <c r="R2203" s="273">
        <f t="shared" si="136"/>
        <v>93.038</v>
      </c>
    </row>
    <row r="2204" ht="14.25" hidden="1" customHeight="1">
      <c r="L2204" s="251"/>
      <c r="M2204" s="272">
        <v>9.7</v>
      </c>
      <c r="N2204" s="273">
        <f t="shared" si="132"/>
        <v>84.39428571</v>
      </c>
      <c r="O2204" s="273">
        <f t="shared" si="133"/>
        <v>87.00571429</v>
      </c>
      <c r="P2204" s="273">
        <f t="shared" si="134"/>
        <v>89.39142857</v>
      </c>
      <c r="Q2204" s="273">
        <f t="shared" si="135"/>
        <v>91.02857143</v>
      </c>
      <c r="R2204" s="273">
        <f t="shared" si="136"/>
        <v>93.04</v>
      </c>
    </row>
    <row r="2205" ht="14.25" hidden="1" customHeight="1">
      <c r="L2205" s="251"/>
      <c r="M2205" s="272">
        <v>9.71</v>
      </c>
      <c r="N2205" s="273">
        <f t="shared" si="132"/>
        <v>84.39971429</v>
      </c>
      <c r="O2205" s="273">
        <f t="shared" si="133"/>
        <v>87.01028571</v>
      </c>
      <c r="P2205" s="273">
        <f t="shared" si="134"/>
        <v>89.39457143</v>
      </c>
      <c r="Q2205" s="273">
        <f t="shared" si="135"/>
        <v>91.03142857</v>
      </c>
      <c r="R2205" s="273">
        <f t="shared" si="136"/>
        <v>93.042</v>
      </c>
    </row>
    <row r="2206" ht="14.25" hidden="1" customHeight="1">
      <c r="L2206" s="251"/>
      <c r="M2206" s="272">
        <v>9.72</v>
      </c>
      <c r="N2206" s="273">
        <f t="shared" si="132"/>
        <v>84.40514286</v>
      </c>
      <c r="O2206" s="273">
        <f t="shared" si="133"/>
        <v>87.01485714</v>
      </c>
      <c r="P2206" s="273">
        <f t="shared" si="134"/>
        <v>89.39771429</v>
      </c>
      <c r="Q2206" s="273">
        <f t="shared" si="135"/>
        <v>91.03428571</v>
      </c>
      <c r="R2206" s="273">
        <f t="shared" si="136"/>
        <v>93.044</v>
      </c>
    </row>
    <row r="2207" ht="14.25" hidden="1" customHeight="1">
      <c r="L2207" s="251"/>
      <c r="M2207" s="272">
        <v>9.73</v>
      </c>
      <c r="N2207" s="273">
        <f t="shared" si="132"/>
        <v>84.41057143</v>
      </c>
      <c r="O2207" s="273">
        <f t="shared" si="133"/>
        <v>87.01942857</v>
      </c>
      <c r="P2207" s="273">
        <f t="shared" si="134"/>
        <v>89.40085714</v>
      </c>
      <c r="Q2207" s="273">
        <f t="shared" si="135"/>
        <v>91.03714286</v>
      </c>
      <c r="R2207" s="273">
        <f t="shared" si="136"/>
        <v>93.046</v>
      </c>
    </row>
    <row r="2208" ht="14.25" hidden="1" customHeight="1">
      <c r="L2208" s="251"/>
      <c r="M2208" s="272">
        <v>9.74</v>
      </c>
      <c r="N2208" s="273">
        <f t="shared" si="132"/>
        <v>84.416</v>
      </c>
      <c r="O2208" s="273">
        <f t="shared" si="133"/>
        <v>87.024</v>
      </c>
      <c r="P2208" s="273">
        <f t="shared" si="134"/>
        <v>89.404</v>
      </c>
      <c r="Q2208" s="273">
        <f t="shared" si="135"/>
        <v>91.04</v>
      </c>
      <c r="R2208" s="273">
        <f t="shared" si="136"/>
        <v>93.048</v>
      </c>
    </row>
    <row r="2209" ht="14.25" hidden="1" customHeight="1">
      <c r="L2209" s="251"/>
      <c r="M2209" s="272">
        <v>9.75</v>
      </c>
      <c r="N2209" s="273">
        <f t="shared" si="132"/>
        <v>84.42142857</v>
      </c>
      <c r="O2209" s="273">
        <f t="shared" si="133"/>
        <v>87.02857143</v>
      </c>
      <c r="P2209" s="273">
        <f t="shared" si="134"/>
        <v>89.40714286</v>
      </c>
      <c r="Q2209" s="273">
        <f t="shared" si="135"/>
        <v>91.04285714</v>
      </c>
      <c r="R2209" s="273">
        <f t="shared" si="136"/>
        <v>93.05</v>
      </c>
    </row>
    <row r="2210" ht="14.25" hidden="1" customHeight="1">
      <c r="L2210" s="251"/>
      <c r="M2210" s="272">
        <v>9.76</v>
      </c>
      <c r="N2210" s="273">
        <f t="shared" si="132"/>
        <v>84.42685714</v>
      </c>
      <c r="O2210" s="273">
        <f t="shared" si="133"/>
        <v>87.03314286</v>
      </c>
      <c r="P2210" s="273">
        <f t="shared" si="134"/>
        <v>89.41028571</v>
      </c>
      <c r="Q2210" s="273">
        <f t="shared" si="135"/>
        <v>91.04571429</v>
      </c>
      <c r="R2210" s="273">
        <f t="shared" si="136"/>
        <v>93.052</v>
      </c>
    </row>
    <row r="2211" ht="14.25" hidden="1" customHeight="1">
      <c r="L2211" s="251"/>
      <c r="M2211" s="272">
        <v>9.77</v>
      </c>
      <c r="N2211" s="273">
        <f t="shared" si="132"/>
        <v>84.43228571</v>
      </c>
      <c r="O2211" s="273">
        <f t="shared" si="133"/>
        <v>87.03771429</v>
      </c>
      <c r="P2211" s="273">
        <f t="shared" si="134"/>
        <v>89.41342857</v>
      </c>
      <c r="Q2211" s="273">
        <f t="shared" si="135"/>
        <v>91.04857143</v>
      </c>
      <c r="R2211" s="273">
        <f t="shared" si="136"/>
        <v>93.054</v>
      </c>
    </row>
    <row r="2212" ht="14.25" hidden="1" customHeight="1">
      <c r="L2212" s="251"/>
      <c r="M2212" s="272">
        <v>9.78</v>
      </c>
      <c r="N2212" s="273">
        <f t="shared" si="132"/>
        <v>84.43771429</v>
      </c>
      <c r="O2212" s="273">
        <f t="shared" si="133"/>
        <v>87.04228571</v>
      </c>
      <c r="P2212" s="273">
        <f t="shared" si="134"/>
        <v>89.41657143</v>
      </c>
      <c r="Q2212" s="273">
        <f t="shared" si="135"/>
        <v>91.05142857</v>
      </c>
      <c r="R2212" s="273">
        <f t="shared" si="136"/>
        <v>93.056</v>
      </c>
    </row>
    <row r="2213" ht="14.25" hidden="1" customHeight="1">
      <c r="L2213" s="251"/>
      <c r="M2213" s="272">
        <v>9.79</v>
      </c>
      <c r="N2213" s="273">
        <f t="shared" si="132"/>
        <v>84.44314286</v>
      </c>
      <c r="O2213" s="273">
        <f t="shared" si="133"/>
        <v>87.04685714</v>
      </c>
      <c r="P2213" s="273">
        <f t="shared" si="134"/>
        <v>89.41971429</v>
      </c>
      <c r="Q2213" s="273">
        <f t="shared" si="135"/>
        <v>91.05428571</v>
      </c>
      <c r="R2213" s="273">
        <f t="shared" si="136"/>
        <v>93.058</v>
      </c>
    </row>
    <row r="2214" ht="14.25" hidden="1" customHeight="1">
      <c r="L2214" s="251"/>
      <c r="M2214" s="272">
        <v>9.8</v>
      </c>
      <c r="N2214" s="273">
        <f t="shared" si="132"/>
        <v>84.44857143</v>
      </c>
      <c r="O2214" s="273">
        <f t="shared" si="133"/>
        <v>87.05142857</v>
      </c>
      <c r="P2214" s="273">
        <f t="shared" si="134"/>
        <v>89.42285714</v>
      </c>
      <c r="Q2214" s="273">
        <f t="shared" si="135"/>
        <v>91.05714286</v>
      </c>
      <c r="R2214" s="273">
        <f t="shared" si="136"/>
        <v>93.06</v>
      </c>
    </row>
    <row r="2215" ht="14.25" hidden="1" customHeight="1">
      <c r="L2215" s="251"/>
      <c r="M2215" s="272">
        <v>9.81</v>
      </c>
      <c r="N2215" s="273">
        <f t="shared" si="132"/>
        <v>84.454</v>
      </c>
      <c r="O2215" s="273">
        <f t="shared" si="133"/>
        <v>87.056</v>
      </c>
      <c r="P2215" s="273">
        <f t="shared" si="134"/>
        <v>89.426</v>
      </c>
      <c r="Q2215" s="273">
        <f t="shared" si="135"/>
        <v>91.06</v>
      </c>
      <c r="R2215" s="273">
        <f t="shared" si="136"/>
        <v>93.062</v>
      </c>
    </row>
    <row r="2216" ht="14.25" hidden="1" customHeight="1">
      <c r="L2216" s="251"/>
      <c r="M2216" s="272">
        <v>9.82</v>
      </c>
      <c r="N2216" s="273">
        <f t="shared" si="132"/>
        <v>84.45942857</v>
      </c>
      <c r="O2216" s="273">
        <f t="shared" si="133"/>
        <v>87.06057143</v>
      </c>
      <c r="P2216" s="273">
        <f t="shared" si="134"/>
        <v>89.42914286</v>
      </c>
      <c r="Q2216" s="273">
        <f t="shared" si="135"/>
        <v>91.06285714</v>
      </c>
      <c r="R2216" s="273">
        <f t="shared" si="136"/>
        <v>93.064</v>
      </c>
    </row>
    <row r="2217" ht="14.25" hidden="1" customHeight="1">
      <c r="L2217" s="251"/>
      <c r="M2217" s="272">
        <v>9.83</v>
      </c>
      <c r="N2217" s="273">
        <f t="shared" si="132"/>
        <v>84.46485714</v>
      </c>
      <c r="O2217" s="273">
        <f t="shared" si="133"/>
        <v>87.06514286</v>
      </c>
      <c r="P2217" s="273">
        <f t="shared" si="134"/>
        <v>89.43228571</v>
      </c>
      <c r="Q2217" s="273">
        <f t="shared" si="135"/>
        <v>91.06571429</v>
      </c>
      <c r="R2217" s="273">
        <f t="shared" si="136"/>
        <v>93.066</v>
      </c>
    </row>
    <row r="2218" ht="14.25" hidden="1" customHeight="1">
      <c r="L2218" s="251"/>
      <c r="M2218" s="272">
        <v>9.84</v>
      </c>
      <c r="N2218" s="273">
        <f t="shared" si="132"/>
        <v>84.47028571</v>
      </c>
      <c r="O2218" s="273">
        <f t="shared" si="133"/>
        <v>87.06971429</v>
      </c>
      <c r="P2218" s="273">
        <f t="shared" si="134"/>
        <v>89.43542857</v>
      </c>
      <c r="Q2218" s="273">
        <f t="shared" si="135"/>
        <v>91.06857143</v>
      </c>
      <c r="R2218" s="273">
        <f t="shared" si="136"/>
        <v>93.068</v>
      </c>
    </row>
    <row r="2219" ht="14.25" hidden="1" customHeight="1">
      <c r="L2219" s="251"/>
      <c r="M2219" s="272">
        <v>9.85</v>
      </c>
      <c r="N2219" s="273">
        <f t="shared" si="132"/>
        <v>84.47571429</v>
      </c>
      <c r="O2219" s="273">
        <f t="shared" si="133"/>
        <v>87.07428571</v>
      </c>
      <c r="P2219" s="273">
        <f t="shared" si="134"/>
        <v>89.43857143</v>
      </c>
      <c r="Q2219" s="273">
        <f t="shared" si="135"/>
        <v>91.07142857</v>
      </c>
      <c r="R2219" s="273">
        <f t="shared" si="136"/>
        <v>93.07</v>
      </c>
    </row>
    <row r="2220" ht="14.25" hidden="1" customHeight="1">
      <c r="L2220" s="251"/>
      <c r="M2220" s="272">
        <v>9.86</v>
      </c>
      <c r="N2220" s="273">
        <f t="shared" si="132"/>
        <v>84.48114286</v>
      </c>
      <c r="O2220" s="273">
        <f t="shared" si="133"/>
        <v>87.07885714</v>
      </c>
      <c r="P2220" s="273">
        <f t="shared" si="134"/>
        <v>89.44171429</v>
      </c>
      <c r="Q2220" s="273">
        <f t="shared" si="135"/>
        <v>91.07428571</v>
      </c>
      <c r="R2220" s="273">
        <f t="shared" si="136"/>
        <v>93.072</v>
      </c>
    </row>
    <row r="2221" ht="14.25" hidden="1" customHeight="1">
      <c r="L2221" s="251"/>
      <c r="M2221" s="272">
        <v>9.87</v>
      </c>
      <c r="N2221" s="273">
        <f t="shared" si="132"/>
        <v>84.48657143</v>
      </c>
      <c r="O2221" s="273">
        <f t="shared" si="133"/>
        <v>87.08342857</v>
      </c>
      <c r="P2221" s="273">
        <f t="shared" si="134"/>
        <v>89.44485714</v>
      </c>
      <c r="Q2221" s="273">
        <f t="shared" si="135"/>
        <v>91.07714286</v>
      </c>
      <c r="R2221" s="273">
        <f t="shared" si="136"/>
        <v>93.074</v>
      </c>
    </row>
    <row r="2222" ht="14.25" hidden="1" customHeight="1">
      <c r="L2222" s="251"/>
      <c r="M2222" s="272">
        <v>9.88</v>
      </c>
      <c r="N2222" s="273">
        <f t="shared" si="132"/>
        <v>84.492</v>
      </c>
      <c r="O2222" s="273">
        <f t="shared" si="133"/>
        <v>87.088</v>
      </c>
      <c r="P2222" s="273">
        <f t="shared" si="134"/>
        <v>89.448</v>
      </c>
      <c r="Q2222" s="273">
        <f t="shared" si="135"/>
        <v>91.08</v>
      </c>
      <c r="R2222" s="273">
        <f t="shared" si="136"/>
        <v>93.076</v>
      </c>
    </row>
    <row r="2223" ht="14.25" hidden="1" customHeight="1">
      <c r="L2223" s="251"/>
      <c r="M2223" s="272">
        <v>9.89</v>
      </c>
      <c r="N2223" s="273">
        <f t="shared" si="132"/>
        <v>84.49742857</v>
      </c>
      <c r="O2223" s="273">
        <f t="shared" si="133"/>
        <v>87.09257143</v>
      </c>
      <c r="P2223" s="273">
        <f t="shared" si="134"/>
        <v>89.45114286</v>
      </c>
      <c r="Q2223" s="273">
        <f t="shared" si="135"/>
        <v>91.08285714</v>
      </c>
      <c r="R2223" s="273">
        <f t="shared" si="136"/>
        <v>93.078</v>
      </c>
    </row>
    <row r="2224" ht="14.25" hidden="1" customHeight="1">
      <c r="L2224" s="251"/>
      <c r="M2224" s="272">
        <v>9.9</v>
      </c>
      <c r="N2224" s="273">
        <f t="shared" si="132"/>
        <v>84.50285714</v>
      </c>
      <c r="O2224" s="273">
        <f t="shared" si="133"/>
        <v>87.09714286</v>
      </c>
      <c r="P2224" s="273">
        <f t="shared" si="134"/>
        <v>89.45428571</v>
      </c>
      <c r="Q2224" s="273">
        <f t="shared" si="135"/>
        <v>91.08571429</v>
      </c>
      <c r="R2224" s="273">
        <f t="shared" si="136"/>
        <v>93.08</v>
      </c>
    </row>
    <row r="2225" ht="14.25" hidden="1" customHeight="1">
      <c r="L2225" s="251"/>
      <c r="M2225" s="272">
        <v>9.91</v>
      </c>
      <c r="N2225" s="273">
        <f t="shared" si="132"/>
        <v>84.50828571</v>
      </c>
      <c r="O2225" s="273">
        <f t="shared" si="133"/>
        <v>87.10171429</v>
      </c>
      <c r="P2225" s="273">
        <f t="shared" si="134"/>
        <v>89.45742857</v>
      </c>
      <c r="Q2225" s="273">
        <f t="shared" si="135"/>
        <v>91.08857143</v>
      </c>
      <c r="R2225" s="273">
        <f t="shared" si="136"/>
        <v>93.082</v>
      </c>
    </row>
    <row r="2226" ht="14.25" hidden="1" customHeight="1">
      <c r="L2226" s="251"/>
      <c r="M2226" s="272">
        <v>9.92</v>
      </c>
      <c r="N2226" s="273">
        <f t="shared" si="132"/>
        <v>84.51371429</v>
      </c>
      <c r="O2226" s="273">
        <f t="shared" si="133"/>
        <v>87.10628571</v>
      </c>
      <c r="P2226" s="273">
        <f t="shared" si="134"/>
        <v>89.46057143</v>
      </c>
      <c r="Q2226" s="273">
        <f t="shared" si="135"/>
        <v>91.09142857</v>
      </c>
      <c r="R2226" s="273">
        <f t="shared" si="136"/>
        <v>93.084</v>
      </c>
    </row>
    <row r="2227" ht="14.25" hidden="1" customHeight="1">
      <c r="L2227" s="251"/>
      <c r="M2227" s="272">
        <v>9.93</v>
      </c>
      <c r="N2227" s="273">
        <f t="shared" si="132"/>
        <v>84.51914286</v>
      </c>
      <c r="O2227" s="273">
        <f t="shared" si="133"/>
        <v>87.11085714</v>
      </c>
      <c r="P2227" s="273">
        <f t="shared" si="134"/>
        <v>89.46371429</v>
      </c>
      <c r="Q2227" s="273">
        <f t="shared" si="135"/>
        <v>91.09428571</v>
      </c>
      <c r="R2227" s="273">
        <f t="shared" si="136"/>
        <v>93.086</v>
      </c>
    </row>
    <row r="2228" ht="14.25" hidden="1" customHeight="1">
      <c r="L2228" s="251"/>
      <c r="M2228" s="272">
        <v>9.94</v>
      </c>
      <c r="N2228" s="273">
        <f t="shared" si="132"/>
        <v>84.52457143</v>
      </c>
      <c r="O2228" s="273">
        <f t="shared" si="133"/>
        <v>87.11542857</v>
      </c>
      <c r="P2228" s="273">
        <f t="shared" si="134"/>
        <v>89.46685714</v>
      </c>
      <c r="Q2228" s="273">
        <f t="shared" si="135"/>
        <v>91.09714286</v>
      </c>
      <c r="R2228" s="273">
        <f t="shared" si="136"/>
        <v>93.088</v>
      </c>
    </row>
    <row r="2229" ht="14.25" hidden="1" customHeight="1">
      <c r="L2229" s="251"/>
      <c r="M2229" s="272">
        <v>9.95</v>
      </c>
      <c r="N2229" s="273">
        <f t="shared" si="132"/>
        <v>84.53</v>
      </c>
      <c r="O2229" s="273">
        <f t="shared" si="133"/>
        <v>87.12</v>
      </c>
      <c r="P2229" s="273">
        <f t="shared" si="134"/>
        <v>89.47</v>
      </c>
      <c r="Q2229" s="273">
        <f t="shared" si="135"/>
        <v>91.1</v>
      </c>
      <c r="R2229" s="273">
        <f t="shared" si="136"/>
        <v>93.09</v>
      </c>
    </row>
    <row r="2230" ht="14.25" hidden="1" customHeight="1">
      <c r="L2230" s="251"/>
      <c r="M2230" s="272">
        <v>9.96</v>
      </c>
      <c r="N2230" s="273">
        <f t="shared" si="132"/>
        <v>84.53542857</v>
      </c>
      <c r="O2230" s="273">
        <f t="shared" si="133"/>
        <v>87.12457143</v>
      </c>
      <c r="P2230" s="273">
        <f t="shared" si="134"/>
        <v>89.47314286</v>
      </c>
      <c r="Q2230" s="273">
        <f t="shared" si="135"/>
        <v>91.10285714</v>
      </c>
      <c r="R2230" s="273">
        <f t="shared" si="136"/>
        <v>93.092</v>
      </c>
    </row>
    <row r="2231" ht="14.25" hidden="1" customHeight="1">
      <c r="L2231" s="251"/>
      <c r="M2231" s="272">
        <v>9.97</v>
      </c>
      <c r="N2231" s="273">
        <f t="shared" si="132"/>
        <v>84.54085714</v>
      </c>
      <c r="O2231" s="273">
        <f t="shared" si="133"/>
        <v>87.12914286</v>
      </c>
      <c r="P2231" s="273">
        <f t="shared" si="134"/>
        <v>89.47628571</v>
      </c>
      <c r="Q2231" s="273">
        <f t="shared" si="135"/>
        <v>91.10571429</v>
      </c>
      <c r="R2231" s="273">
        <f t="shared" si="136"/>
        <v>93.094</v>
      </c>
    </row>
    <row r="2232" ht="14.25" hidden="1" customHeight="1">
      <c r="L2232" s="251"/>
      <c r="M2232" s="272">
        <v>9.98</v>
      </c>
      <c r="N2232" s="273">
        <f t="shared" si="132"/>
        <v>84.54628571</v>
      </c>
      <c r="O2232" s="273">
        <f t="shared" si="133"/>
        <v>87.13371429</v>
      </c>
      <c r="P2232" s="273">
        <f t="shared" si="134"/>
        <v>89.47942857</v>
      </c>
      <c r="Q2232" s="273">
        <f t="shared" si="135"/>
        <v>91.10857143</v>
      </c>
      <c r="R2232" s="273">
        <f t="shared" si="136"/>
        <v>93.096</v>
      </c>
    </row>
    <row r="2233" ht="14.25" hidden="1" customHeight="1">
      <c r="L2233" s="251"/>
      <c r="M2233" s="272">
        <v>9.99</v>
      </c>
      <c r="N2233" s="273">
        <f t="shared" si="132"/>
        <v>84.55171429</v>
      </c>
      <c r="O2233" s="273">
        <f t="shared" si="133"/>
        <v>87.13828571</v>
      </c>
      <c r="P2233" s="273">
        <f t="shared" si="134"/>
        <v>89.48257143</v>
      </c>
      <c r="Q2233" s="273">
        <f t="shared" si="135"/>
        <v>91.11142857</v>
      </c>
      <c r="R2233" s="273">
        <f t="shared" si="136"/>
        <v>93.098</v>
      </c>
    </row>
    <row r="2234" ht="14.25" hidden="1" customHeight="1">
      <c r="L2234" s="251"/>
      <c r="M2234" s="272">
        <v>10.0</v>
      </c>
      <c r="N2234" s="273">
        <f t="shared" si="132"/>
        <v>84.55714286</v>
      </c>
      <c r="O2234" s="273">
        <f t="shared" si="133"/>
        <v>87.14285714</v>
      </c>
      <c r="P2234" s="273">
        <f t="shared" si="134"/>
        <v>89.48571429</v>
      </c>
      <c r="Q2234" s="273">
        <f t="shared" si="135"/>
        <v>91.11428571</v>
      </c>
      <c r="R2234" s="273">
        <f t="shared" si="136"/>
        <v>93.1</v>
      </c>
    </row>
    <row r="2235" ht="14.25" hidden="1" customHeight="1">
      <c r="L2235" s="251"/>
      <c r="M2235" s="272">
        <v>10.01</v>
      </c>
      <c r="N2235" s="273">
        <f t="shared" si="132"/>
        <v>84.56257143</v>
      </c>
      <c r="O2235" s="273">
        <f t="shared" si="133"/>
        <v>87.14742857</v>
      </c>
      <c r="P2235" s="273">
        <f t="shared" si="134"/>
        <v>89.48885714</v>
      </c>
      <c r="Q2235" s="273">
        <f t="shared" si="135"/>
        <v>91.11714286</v>
      </c>
      <c r="R2235" s="273">
        <f t="shared" si="136"/>
        <v>93.102</v>
      </c>
    </row>
    <row r="2236" ht="14.25" hidden="1" customHeight="1">
      <c r="L2236" s="251"/>
      <c r="M2236" s="272">
        <v>10.02</v>
      </c>
      <c r="N2236" s="273">
        <f t="shared" si="132"/>
        <v>84.568</v>
      </c>
      <c r="O2236" s="273">
        <f t="shared" si="133"/>
        <v>87.152</v>
      </c>
      <c r="P2236" s="273">
        <f t="shared" si="134"/>
        <v>89.492</v>
      </c>
      <c r="Q2236" s="273">
        <f t="shared" si="135"/>
        <v>91.12</v>
      </c>
      <c r="R2236" s="273">
        <f t="shared" si="136"/>
        <v>93.104</v>
      </c>
    </row>
    <row r="2237" ht="14.25" hidden="1" customHeight="1">
      <c r="L2237" s="251"/>
      <c r="M2237" s="272">
        <v>10.03</v>
      </c>
      <c r="N2237" s="273">
        <f t="shared" si="132"/>
        <v>84.57342857</v>
      </c>
      <c r="O2237" s="273">
        <f t="shared" si="133"/>
        <v>87.15657143</v>
      </c>
      <c r="P2237" s="273">
        <f t="shared" si="134"/>
        <v>89.49514286</v>
      </c>
      <c r="Q2237" s="273">
        <f t="shared" si="135"/>
        <v>91.12285714</v>
      </c>
      <c r="R2237" s="273">
        <f t="shared" si="136"/>
        <v>93.106</v>
      </c>
    </row>
    <row r="2238" ht="14.25" hidden="1" customHeight="1">
      <c r="L2238" s="251"/>
      <c r="M2238" s="272">
        <v>10.04</v>
      </c>
      <c r="N2238" s="273">
        <f t="shared" si="132"/>
        <v>84.57885714</v>
      </c>
      <c r="O2238" s="273">
        <f t="shared" si="133"/>
        <v>87.16114286</v>
      </c>
      <c r="P2238" s="273">
        <f t="shared" si="134"/>
        <v>89.49828571</v>
      </c>
      <c r="Q2238" s="273">
        <f t="shared" si="135"/>
        <v>91.12571429</v>
      </c>
      <c r="R2238" s="273">
        <f t="shared" si="136"/>
        <v>93.108</v>
      </c>
    </row>
    <row r="2239" ht="14.25" hidden="1" customHeight="1">
      <c r="L2239" s="251"/>
      <c r="M2239" s="272">
        <v>10.05</v>
      </c>
      <c r="N2239" s="273">
        <f t="shared" si="132"/>
        <v>84.58428571</v>
      </c>
      <c r="O2239" s="273">
        <f t="shared" si="133"/>
        <v>87.16571429</v>
      </c>
      <c r="P2239" s="273">
        <f t="shared" si="134"/>
        <v>89.50142857</v>
      </c>
      <c r="Q2239" s="273">
        <f t="shared" si="135"/>
        <v>91.12857143</v>
      </c>
      <c r="R2239" s="273">
        <f t="shared" si="136"/>
        <v>93.11</v>
      </c>
    </row>
    <row r="2240" ht="14.25" hidden="1" customHeight="1">
      <c r="L2240" s="251"/>
      <c r="M2240" s="272">
        <v>10.06</v>
      </c>
      <c r="N2240" s="273">
        <f t="shared" si="132"/>
        <v>84.58971429</v>
      </c>
      <c r="O2240" s="273">
        <f t="shared" si="133"/>
        <v>87.17028571</v>
      </c>
      <c r="P2240" s="273">
        <f t="shared" si="134"/>
        <v>89.50457143</v>
      </c>
      <c r="Q2240" s="273">
        <f t="shared" si="135"/>
        <v>91.13142857</v>
      </c>
      <c r="R2240" s="273">
        <f t="shared" si="136"/>
        <v>93.112</v>
      </c>
    </row>
    <row r="2241" ht="14.25" hidden="1" customHeight="1">
      <c r="L2241" s="251"/>
      <c r="M2241" s="272">
        <v>10.07</v>
      </c>
      <c r="N2241" s="273">
        <f t="shared" si="132"/>
        <v>84.59514286</v>
      </c>
      <c r="O2241" s="273">
        <f t="shared" si="133"/>
        <v>87.17485714</v>
      </c>
      <c r="P2241" s="273">
        <f t="shared" si="134"/>
        <v>89.50771429</v>
      </c>
      <c r="Q2241" s="273">
        <f t="shared" si="135"/>
        <v>91.13428571</v>
      </c>
      <c r="R2241" s="273">
        <f t="shared" si="136"/>
        <v>93.114</v>
      </c>
    </row>
    <row r="2242" ht="14.25" hidden="1" customHeight="1">
      <c r="L2242" s="251"/>
      <c r="M2242" s="272">
        <v>10.08</v>
      </c>
      <c r="N2242" s="273">
        <f t="shared" si="132"/>
        <v>84.60057143</v>
      </c>
      <c r="O2242" s="273">
        <f t="shared" si="133"/>
        <v>87.17942857</v>
      </c>
      <c r="P2242" s="273">
        <f t="shared" si="134"/>
        <v>89.51085714</v>
      </c>
      <c r="Q2242" s="273">
        <f t="shared" si="135"/>
        <v>91.13714286</v>
      </c>
      <c r="R2242" s="273">
        <f t="shared" si="136"/>
        <v>93.116</v>
      </c>
    </row>
    <row r="2243" ht="14.25" hidden="1" customHeight="1">
      <c r="L2243" s="251"/>
      <c r="M2243" s="272">
        <v>10.09</v>
      </c>
      <c r="N2243" s="273">
        <f t="shared" si="132"/>
        <v>84.606</v>
      </c>
      <c r="O2243" s="273">
        <f t="shared" si="133"/>
        <v>87.184</v>
      </c>
      <c r="P2243" s="273">
        <f t="shared" si="134"/>
        <v>89.514</v>
      </c>
      <c r="Q2243" s="273">
        <f t="shared" si="135"/>
        <v>91.14</v>
      </c>
      <c r="R2243" s="273">
        <f t="shared" si="136"/>
        <v>93.118</v>
      </c>
    </row>
    <row r="2244" ht="14.25" hidden="1" customHeight="1">
      <c r="L2244" s="251"/>
      <c r="M2244" s="272">
        <v>10.1</v>
      </c>
      <c r="N2244" s="273">
        <f t="shared" si="132"/>
        <v>84.61142857</v>
      </c>
      <c r="O2244" s="273">
        <f t="shared" si="133"/>
        <v>87.18857143</v>
      </c>
      <c r="P2244" s="273">
        <f t="shared" si="134"/>
        <v>89.51714286</v>
      </c>
      <c r="Q2244" s="273">
        <f t="shared" si="135"/>
        <v>91.14285714</v>
      </c>
      <c r="R2244" s="273">
        <f t="shared" si="136"/>
        <v>93.12</v>
      </c>
    </row>
    <row r="2245" ht="14.25" hidden="1" customHeight="1">
      <c r="L2245" s="251"/>
      <c r="M2245" s="272">
        <v>10.11</v>
      </c>
      <c r="N2245" s="273">
        <f t="shared" si="132"/>
        <v>84.61685714</v>
      </c>
      <c r="O2245" s="273">
        <f t="shared" si="133"/>
        <v>87.19314286</v>
      </c>
      <c r="P2245" s="273">
        <f t="shared" si="134"/>
        <v>89.52028571</v>
      </c>
      <c r="Q2245" s="273">
        <f t="shared" si="135"/>
        <v>91.14571429</v>
      </c>
      <c r="R2245" s="273">
        <f t="shared" si="136"/>
        <v>93.122</v>
      </c>
    </row>
    <row r="2246" ht="14.25" hidden="1" customHeight="1">
      <c r="L2246" s="251"/>
      <c r="M2246" s="272">
        <v>10.12</v>
      </c>
      <c r="N2246" s="273">
        <f t="shared" si="132"/>
        <v>84.62228571</v>
      </c>
      <c r="O2246" s="273">
        <f t="shared" si="133"/>
        <v>87.19771429</v>
      </c>
      <c r="P2246" s="273">
        <f t="shared" si="134"/>
        <v>89.52342857</v>
      </c>
      <c r="Q2246" s="273">
        <f t="shared" si="135"/>
        <v>91.14857143</v>
      </c>
      <c r="R2246" s="273">
        <f t="shared" si="136"/>
        <v>93.124</v>
      </c>
    </row>
    <row r="2247" ht="14.25" hidden="1" customHeight="1">
      <c r="L2247" s="251"/>
      <c r="M2247" s="272">
        <v>10.13</v>
      </c>
      <c r="N2247" s="273">
        <f t="shared" si="132"/>
        <v>84.62771429</v>
      </c>
      <c r="O2247" s="273">
        <f t="shared" si="133"/>
        <v>87.20228571</v>
      </c>
      <c r="P2247" s="273">
        <f t="shared" si="134"/>
        <v>89.52657143</v>
      </c>
      <c r="Q2247" s="273">
        <f t="shared" si="135"/>
        <v>91.15142857</v>
      </c>
      <c r="R2247" s="273">
        <f t="shared" si="136"/>
        <v>93.126</v>
      </c>
    </row>
    <row r="2248" ht="14.25" hidden="1" customHeight="1">
      <c r="L2248" s="251"/>
      <c r="M2248" s="272">
        <v>10.14</v>
      </c>
      <c r="N2248" s="273">
        <f t="shared" si="132"/>
        <v>84.63314286</v>
      </c>
      <c r="O2248" s="273">
        <f t="shared" si="133"/>
        <v>87.20685714</v>
      </c>
      <c r="P2248" s="273">
        <f t="shared" si="134"/>
        <v>89.52971429</v>
      </c>
      <c r="Q2248" s="273">
        <f t="shared" si="135"/>
        <v>91.15428571</v>
      </c>
      <c r="R2248" s="273">
        <f t="shared" si="136"/>
        <v>93.128</v>
      </c>
    </row>
    <row r="2249" ht="14.25" hidden="1" customHeight="1">
      <c r="L2249" s="251"/>
      <c r="M2249" s="272">
        <v>10.15</v>
      </c>
      <c r="N2249" s="273">
        <f t="shared" si="132"/>
        <v>84.63857143</v>
      </c>
      <c r="O2249" s="273">
        <f t="shared" si="133"/>
        <v>87.21142857</v>
      </c>
      <c r="P2249" s="273">
        <f t="shared" si="134"/>
        <v>89.53285714</v>
      </c>
      <c r="Q2249" s="273">
        <f t="shared" si="135"/>
        <v>91.15714286</v>
      </c>
      <c r="R2249" s="273">
        <f t="shared" si="136"/>
        <v>93.13</v>
      </c>
    </row>
    <row r="2250" ht="14.25" hidden="1" customHeight="1">
      <c r="L2250" s="251"/>
      <c r="M2250" s="272">
        <v>10.16</v>
      </c>
      <c r="N2250" s="273">
        <f t="shared" si="132"/>
        <v>84.644</v>
      </c>
      <c r="O2250" s="273">
        <f t="shared" si="133"/>
        <v>87.216</v>
      </c>
      <c r="P2250" s="273">
        <f t="shared" si="134"/>
        <v>89.536</v>
      </c>
      <c r="Q2250" s="273">
        <f t="shared" si="135"/>
        <v>91.16</v>
      </c>
      <c r="R2250" s="273">
        <f t="shared" si="136"/>
        <v>93.132</v>
      </c>
    </row>
    <row r="2251" ht="14.25" hidden="1" customHeight="1">
      <c r="L2251" s="251"/>
      <c r="M2251" s="272">
        <v>10.17</v>
      </c>
      <c r="N2251" s="273">
        <f t="shared" si="132"/>
        <v>84.64942857</v>
      </c>
      <c r="O2251" s="273">
        <f t="shared" si="133"/>
        <v>87.22057143</v>
      </c>
      <c r="P2251" s="273">
        <f t="shared" si="134"/>
        <v>89.53914286</v>
      </c>
      <c r="Q2251" s="273">
        <f t="shared" si="135"/>
        <v>91.16285714</v>
      </c>
      <c r="R2251" s="273">
        <f t="shared" si="136"/>
        <v>93.134</v>
      </c>
    </row>
    <row r="2252" ht="14.25" hidden="1" customHeight="1">
      <c r="L2252" s="251"/>
      <c r="M2252" s="272">
        <v>10.18</v>
      </c>
      <c r="N2252" s="273">
        <f t="shared" si="132"/>
        <v>84.65485714</v>
      </c>
      <c r="O2252" s="273">
        <f t="shared" si="133"/>
        <v>87.22514286</v>
      </c>
      <c r="P2252" s="273">
        <f t="shared" si="134"/>
        <v>89.54228571</v>
      </c>
      <c r="Q2252" s="273">
        <f t="shared" si="135"/>
        <v>91.16571429</v>
      </c>
      <c r="R2252" s="273">
        <f t="shared" si="136"/>
        <v>93.136</v>
      </c>
    </row>
    <row r="2253" ht="14.25" hidden="1" customHeight="1">
      <c r="L2253" s="251"/>
      <c r="M2253" s="272">
        <v>10.19</v>
      </c>
      <c r="N2253" s="273">
        <f t="shared" si="132"/>
        <v>84.66028571</v>
      </c>
      <c r="O2253" s="273">
        <f t="shared" si="133"/>
        <v>87.22971429</v>
      </c>
      <c r="P2253" s="273">
        <f t="shared" si="134"/>
        <v>89.54542857</v>
      </c>
      <c r="Q2253" s="273">
        <f t="shared" si="135"/>
        <v>91.16857143</v>
      </c>
      <c r="R2253" s="273">
        <f t="shared" si="136"/>
        <v>93.138</v>
      </c>
    </row>
    <row r="2254" ht="14.25" hidden="1" customHeight="1">
      <c r="L2254" s="251"/>
      <c r="M2254" s="272">
        <v>10.2</v>
      </c>
      <c r="N2254" s="273">
        <f t="shared" si="132"/>
        <v>84.66571429</v>
      </c>
      <c r="O2254" s="273">
        <f t="shared" si="133"/>
        <v>87.23428571</v>
      </c>
      <c r="P2254" s="273">
        <f t="shared" si="134"/>
        <v>89.54857143</v>
      </c>
      <c r="Q2254" s="273">
        <f t="shared" si="135"/>
        <v>91.17142857</v>
      </c>
      <c r="R2254" s="273">
        <f t="shared" si="136"/>
        <v>93.14</v>
      </c>
    </row>
    <row r="2255" ht="14.25" hidden="1" customHeight="1">
      <c r="L2255" s="251"/>
      <c r="M2255" s="272">
        <v>10.21</v>
      </c>
      <c r="N2255" s="273">
        <f t="shared" si="132"/>
        <v>84.67114286</v>
      </c>
      <c r="O2255" s="273">
        <f t="shared" si="133"/>
        <v>87.23885714</v>
      </c>
      <c r="P2255" s="273">
        <f t="shared" si="134"/>
        <v>89.55171429</v>
      </c>
      <c r="Q2255" s="273">
        <f t="shared" si="135"/>
        <v>91.17428571</v>
      </c>
      <c r="R2255" s="273">
        <f t="shared" si="136"/>
        <v>93.142</v>
      </c>
    </row>
    <row r="2256" ht="14.25" hidden="1" customHeight="1">
      <c r="L2256" s="251"/>
      <c r="M2256" s="272">
        <v>10.22</v>
      </c>
      <c r="N2256" s="273">
        <f t="shared" si="132"/>
        <v>84.67657143</v>
      </c>
      <c r="O2256" s="273">
        <f t="shared" si="133"/>
        <v>87.24342857</v>
      </c>
      <c r="P2256" s="273">
        <f t="shared" si="134"/>
        <v>89.55485714</v>
      </c>
      <c r="Q2256" s="273">
        <f t="shared" si="135"/>
        <v>91.17714286</v>
      </c>
      <c r="R2256" s="273">
        <f t="shared" si="136"/>
        <v>93.144</v>
      </c>
    </row>
    <row r="2257" ht="14.25" hidden="1" customHeight="1">
      <c r="L2257" s="251"/>
      <c r="M2257" s="272">
        <v>10.23</v>
      </c>
      <c r="N2257" s="273">
        <f t="shared" si="132"/>
        <v>84.682</v>
      </c>
      <c r="O2257" s="273">
        <f t="shared" si="133"/>
        <v>87.248</v>
      </c>
      <c r="P2257" s="273">
        <f t="shared" si="134"/>
        <v>89.558</v>
      </c>
      <c r="Q2257" s="273">
        <f t="shared" si="135"/>
        <v>91.18</v>
      </c>
      <c r="R2257" s="273">
        <f t="shared" si="136"/>
        <v>93.146</v>
      </c>
    </row>
    <row r="2258" ht="14.25" hidden="1" customHeight="1">
      <c r="L2258" s="251"/>
      <c r="M2258" s="272">
        <v>10.24</v>
      </c>
      <c r="N2258" s="273">
        <f t="shared" si="132"/>
        <v>84.68742857</v>
      </c>
      <c r="O2258" s="273">
        <f t="shared" si="133"/>
        <v>87.25257143</v>
      </c>
      <c r="P2258" s="273">
        <f t="shared" si="134"/>
        <v>89.56114286</v>
      </c>
      <c r="Q2258" s="273">
        <f t="shared" si="135"/>
        <v>91.18285714</v>
      </c>
      <c r="R2258" s="273">
        <f t="shared" si="136"/>
        <v>93.148</v>
      </c>
    </row>
    <row r="2259" ht="14.25" hidden="1" customHeight="1">
      <c r="L2259" s="251"/>
      <c r="M2259" s="272">
        <v>10.25</v>
      </c>
      <c r="N2259" s="273">
        <f t="shared" si="132"/>
        <v>84.69285714</v>
      </c>
      <c r="O2259" s="273">
        <f t="shared" si="133"/>
        <v>87.25714286</v>
      </c>
      <c r="P2259" s="273">
        <f t="shared" si="134"/>
        <v>89.56428571</v>
      </c>
      <c r="Q2259" s="273">
        <f t="shared" si="135"/>
        <v>91.18571429</v>
      </c>
      <c r="R2259" s="273">
        <f t="shared" si="136"/>
        <v>93.15</v>
      </c>
    </row>
    <row r="2260" ht="14.25" hidden="1" customHeight="1">
      <c r="L2260" s="251"/>
      <c r="M2260" s="272">
        <v>10.26</v>
      </c>
      <c r="N2260" s="273">
        <f t="shared" si="132"/>
        <v>84.69828571</v>
      </c>
      <c r="O2260" s="273">
        <f t="shared" si="133"/>
        <v>87.26171429</v>
      </c>
      <c r="P2260" s="273">
        <f t="shared" si="134"/>
        <v>89.56742857</v>
      </c>
      <c r="Q2260" s="273">
        <f t="shared" si="135"/>
        <v>91.18857143</v>
      </c>
      <c r="R2260" s="273">
        <f t="shared" si="136"/>
        <v>93.152</v>
      </c>
    </row>
    <row r="2261" ht="14.25" hidden="1" customHeight="1">
      <c r="L2261" s="251"/>
      <c r="M2261" s="272">
        <v>10.27</v>
      </c>
      <c r="N2261" s="273">
        <f t="shared" si="132"/>
        <v>84.70371429</v>
      </c>
      <c r="O2261" s="273">
        <f t="shared" si="133"/>
        <v>87.26628571</v>
      </c>
      <c r="P2261" s="273">
        <f t="shared" si="134"/>
        <v>89.57057143</v>
      </c>
      <c r="Q2261" s="273">
        <f t="shared" si="135"/>
        <v>91.19142857</v>
      </c>
      <c r="R2261" s="273">
        <f t="shared" si="136"/>
        <v>93.154</v>
      </c>
    </row>
    <row r="2262" ht="14.25" hidden="1" customHeight="1">
      <c r="L2262" s="251"/>
      <c r="M2262" s="272">
        <v>10.28</v>
      </c>
      <c r="N2262" s="273">
        <f t="shared" si="132"/>
        <v>84.70914286</v>
      </c>
      <c r="O2262" s="273">
        <f t="shared" si="133"/>
        <v>87.27085714</v>
      </c>
      <c r="P2262" s="273">
        <f t="shared" si="134"/>
        <v>89.57371429</v>
      </c>
      <c r="Q2262" s="273">
        <f t="shared" si="135"/>
        <v>91.19428571</v>
      </c>
      <c r="R2262" s="273">
        <f t="shared" si="136"/>
        <v>93.156</v>
      </c>
    </row>
    <row r="2263" ht="14.25" hidden="1" customHeight="1">
      <c r="L2263" s="251"/>
      <c r="M2263" s="272">
        <v>10.29</v>
      </c>
      <c r="N2263" s="273">
        <f t="shared" si="132"/>
        <v>84.71457143</v>
      </c>
      <c r="O2263" s="273">
        <f t="shared" si="133"/>
        <v>87.27542857</v>
      </c>
      <c r="P2263" s="273">
        <f t="shared" si="134"/>
        <v>89.57685714</v>
      </c>
      <c r="Q2263" s="273">
        <f t="shared" si="135"/>
        <v>91.19714286</v>
      </c>
      <c r="R2263" s="273">
        <f t="shared" si="136"/>
        <v>93.158</v>
      </c>
    </row>
    <row r="2264" ht="14.25" hidden="1" customHeight="1">
      <c r="L2264" s="251"/>
      <c r="M2264" s="272">
        <v>10.3</v>
      </c>
      <c r="N2264" s="273">
        <f t="shared" si="132"/>
        <v>84.72</v>
      </c>
      <c r="O2264" s="273">
        <f t="shared" si="133"/>
        <v>87.28</v>
      </c>
      <c r="P2264" s="273">
        <f t="shared" si="134"/>
        <v>89.58</v>
      </c>
      <c r="Q2264" s="273">
        <f t="shared" si="135"/>
        <v>91.2</v>
      </c>
      <c r="R2264" s="273">
        <f t="shared" si="136"/>
        <v>93.16</v>
      </c>
    </row>
    <row r="2265" ht="14.25" hidden="1" customHeight="1">
      <c r="L2265" s="251"/>
      <c r="M2265" s="272">
        <v>10.31</v>
      </c>
      <c r="N2265" s="273">
        <f t="shared" si="132"/>
        <v>84.72542857</v>
      </c>
      <c r="O2265" s="273">
        <f t="shared" si="133"/>
        <v>87.28457143</v>
      </c>
      <c r="P2265" s="273">
        <f t="shared" si="134"/>
        <v>89.58314286</v>
      </c>
      <c r="Q2265" s="273">
        <f t="shared" si="135"/>
        <v>91.20285714</v>
      </c>
      <c r="R2265" s="273">
        <f t="shared" si="136"/>
        <v>93.162</v>
      </c>
    </row>
    <row r="2266" ht="14.25" hidden="1" customHeight="1">
      <c r="L2266" s="251"/>
      <c r="M2266" s="272">
        <v>10.32</v>
      </c>
      <c r="N2266" s="273">
        <f t="shared" si="132"/>
        <v>84.73085714</v>
      </c>
      <c r="O2266" s="273">
        <f t="shared" si="133"/>
        <v>87.28914286</v>
      </c>
      <c r="P2266" s="273">
        <f t="shared" si="134"/>
        <v>89.58628571</v>
      </c>
      <c r="Q2266" s="273">
        <f t="shared" si="135"/>
        <v>91.20571429</v>
      </c>
      <c r="R2266" s="273">
        <f t="shared" si="136"/>
        <v>93.164</v>
      </c>
    </row>
    <row r="2267" ht="14.25" hidden="1" customHeight="1">
      <c r="L2267" s="251"/>
      <c r="M2267" s="272">
        <v>10.33</v>
      </c>
      <c r="N2267" s="273">
        <f t="shared" si="132"/>
        <v>84.73628571</v>
      </c>
      <c r="O2267" s="273">
        <f t="shared" si="133"/>
        <v>87.29371429</v>
      </c>
      <c r="P2267" s="273">
        <f t="shared" si="134"/>
        <v>89.58942857</v>
      </c>
      <c r="Q2267" s="273">
        <f t="shared" si="135"/>
        <v>91.20857143</v>
      </c>
      <c r="R2267" s="273">
        <f t="shared" si="136"/>
        <v>93.166</v>
      </c>
    </row>
    <row r="2268" ht="14.25" hidden="1" customHeight="1">
      <c r="L2268" s="251"/>
      <c r="M2268" s="272">
        <v>10.34</v>
      </c>
      <c r="N2268" s="273">
        <f t="shared" si="132"/>
        <v>84.74171429</v>
      </c>
      <c r="O2268" s="273">
        <f t="shared" si="133"/>
        <v>87.29828571</v>
      </c>
      <c r="P2268" s="273">
        <f t="shared" si="134"/>
        <v>89.59257143</v>
      </c>
      <c r="Q2268" s="273">
        <f t="shared" si="135"/>
        <v>91.21142857</v>
      </c>
      <c r="R2268" s="273">
        <f t="shared" si="136"/>
        <v>93.168</v>
      </c>
    </row>
    <row r="2269" ht="14.25" hidden="1" customHeight="1">
      <c r="L2269" s="251"/>
      <c r="M2269" s="272">
        <v>10.35</v>
      </c>
      <c r="N2269" s="273">
        <f t="shared" si="132"/>
        <v>84.74714286</v>
      </c>
      <c r="O2269" s="273">
        <f t="shared" si="133"/>
        <v>87.30285714</v>
      </c>
      <c r="P2269" s="273">
        <f t="shared" si="134"/>
        <v>89.59571429</v>
      </c>
      <c r="Q2269" s="273">
        <f t="shared" si="135"/>
        <v>91.21428571</v>
      </c>
      <c r="R2269" s="273">
        <f t="shared" si="136"/>
        <v>93.17</v>
      </c>
    </row>
    <row r="2270" ht="14.25" hidden="1" customHeight="1">
      <c r="L2270" s="251"/>
      <c r="M2270" s="272">
        <v>10.36</v>
      </c>
      <c r="N2270" s="273">
        <f t="shared" si="132"/>
        <v>84.75257143</v>
      </c>
      <c r="O2270" s="273">
        <f t="shared" si="133"/>
        <v>87.30742857</v>
      </c>
      <c r="P2270" s="273">
        <f t="shared" si="134"/>
        <v>89.59885714</v>
      </c>
      <c r="Q2270" s="273">
        <f t="shared" si="135"/>
        <v>91.21714286</v>
      </c>
      <c r="R2270" s="273">
        <f t="shared" si="136"/>
        <v>93.172</v>
      </c>
    </row>
    <row r="2271" ht="14.25" hidden="1" customHeight="1">
      <c r="L2271" s="251"/>
      <c r="M2271" s="272">
        <v>10.37</v>
      </c>
      <c r="N2271" s="273">
        <f t="shared" si="132"/>
        <v>84.758</v>
      </c>
      <c r="O2271" s="273">
        <f t="shared" si="133"/>
        <v>87.312</v>
      </c>
      <c r="P2271" s="273">
        <f t="shared" si="134"/>
        <v>89.602</v>
      </c>
      <c r="Q2271" s="273">
        <f t="shared" si="135"/>
        <v>91.22</v>
      </c>
      <c r="R2271" s="273">
        <f t="shared" si="136"/>
        <v>93.174</v>
      </c>
    </row>
    <row r="2272" ht="14.25" hidden="1" customHeight="1">
      <c r="L2272" s="251"/>
      <c r="M2272" s="272">
        <v>10.38</v>
      </c>
      <c r="N2272" s="273">
        <f t="shared" si="132"/>
        <v>84.76342857</v>
      </c>
      <c r="O2272" s="273">
        <f t="shared" si="133"/>
        <v>87.31657143</v>
      </c>
      <c r="P2272" s="273">
        <f t="shared" si="134"/>
        <v>89.60514286</v>
      </c>
      <c r="Q2272" s="273">
        <f t="shared" si="135"/>
        <v>91.22285714</v>
      </c>
      <c r="R2272" s="273">
        <f t="shared" si="136"/>
        <v>93.176</v>
      </c>
    </row>
    <row r="2273" ht="14.25" hidden="1" customHeight="1">
      <c r="L2273" s="251"/>
      <c r="M2273" s="272">
        <v>10.39</v>
      </c>
      <c r="N2273" s="273">
        <f t="shared" si="132"/>
        <v>84.76885714</v>
      </c>
      <c r="O2273" s="273">
        <f t="shared" si="133"/>
        <v>87.32114286</v>
      </c>
      <c r="P2273" s="273">
        <f t="shared" si="134"/>
        <v>89.60828571</v>
      </c>
      <c r="Q2273" s="273">
        <f t="shared" si="135"/>
        <v>91.22571429</v>
      </c>
      <c r="R2273" s="273">
        <f t="shared" si="136"/>
        <v>93.178</v>
      </c>
    </row>
    <row r="2274" ht="14.25" hidden="1" customHeight="1">
      <c r="L2274" s="251"/>
      <c r="M2274" s="272">
        <v>10.4</v>
      </c>
      <c r="N2274" s="273">
        <f t="shared" si="132"/>
        <v>84.77428571</v>
      </c>
      <c r="O2274" s="273">
        <f t="shared" si="133"/>
        <v>87.32571429</v>
      </c>
      <c r="P2274" s="273">
        <f t="shared" si="134"/>
        <v>89.61142857</v>
      </c>
      <c r="Q2274" s="273">
        <f t="shared" si="135"/>
        <v>91.22857143</v>
      </c>
      <c r="R2274" s="273">
        <f t="shared" si="136"/>
        <v>93.18</v>
      </c>
    </row>
    <row r="2275" ht="14.25" hidden="1" customHeight="1">
      <c r="L2275" s="251"/>
      <c r="M2275" s="272">
        <v>10.41</v>
      </c>
      <c r="N2275" s="273">
        <f t="shared" si="132"/>
        <v>84.77971429</v>
      </c>
      <c r="O2275" s="273">
        <f t="shared" si="133"/>
        <v>87.33028571</v>
      </c>
      <c r="P2275" s="273">
        <f t="shared" si="134"/>
        <v>89.61457143</v>
      </c>
      <c r="Q2275" s="273">
        <f t="shared" si="135"/>
        <v>91.23142857</v>
      </c>
      <c r="R2275" s="273">
        <f t="shared" si="136"/>
        <v>93.182</v>
      </c>
    </row>
    <row r="2276" ht="14.25" hidden="1" customHeight="1">
      <c r="L2276" s="251"/>
      <c r="M2276" s="272">
        <v>10.42</v>
      </c>
      <c r="N2276" s="273">
        <f t="shared" si="132"/>
        <v>84.78514286</v>
      </c>
      <c r="O2276" s="273">
        <f t="shared" si="133"/>
        <v>87.33485714</v>
      </c>
      <c r="P2276" s="273">
        <f t="shared" si="134"/>
        <v>89.61771429</v>
      </c>
      <c r="Q2276" s="273">
        <f t="shared" si="135"/>
        <v>91.23428571</v>
      </c>
      <c r="R2276" s="273">
        <f t="shared" si="136"/>
        <v>93.184</v>
      </c>
    </row>
    <row r="2277" ht="14.25" hidden="1" customHeight="1">
      <c r="L2277" s="251"/>
      <c r="M2277" s="272">
        <v>10.43</v>
      </c>
      <c r="N2277" s="273">
        <f t="shared" si="132"/>
        <v>84.79057143</v>
      </c>
      <c r="O2277" s="273">
        <f t="shared" si="133"/>
        <v>87.33942857</v>
      </c>
      <c r="P2277" s="273">
        <f t="shared" si="134"/>
        <v>89.62085714</v>
      </c>
      <c r="Q2277" s="273">
        <f t="shared" si="135"/>
        <v>91.23714286</v>
      </c>
      <c r="R2277" s="273">
        <f t="shared" si="136"/>
        <v>93.186</v>
      </c>
    </row>
    <row r="2278" ht="14.25" hidden="1" customHeight="1">
      <c r="L2278" s="251"/>
      <c r="M2278" s="272">
        <v>10.44</v>
      </c>
      <c r="N2278" s="273">
        <f t="shared" si="132"/>
        <v>84.796</v>
      </c>
      <c r="O2278" s="273">
        <f t="shared" si="133"/>
        <v>87.344</v>
      </c>
      <c r="P2278" s="273">
        <f t="shared" si="134"/>
        <v>89.624</v>
      </c>
      <c r="Q2278" s="273">
        <f t="shared" si="135"/>
        <v>91.24</v>
      </c>
      <c r="R2278" s="273">
        <f t="shared" si="136"/>
        <v>93.188</v>
      </c>
    </row>
    <row r="2279" ht="14.25" hidden="1" customHeight="1">
      <c r="L2279" s="251"/>
      <c r="M2279" s="272">
        <v>10.45</v>
      </c>
      <c r="N2279" s="273">
        <f t="shared" si="132"/>
        <v>84.80142857</v>
      </c>
      <c r="O2279" s="273">
        <f t="shared" si="133"/>
        <v>87.34857143</v>
      </c>
      <c r="P2279" s="273">
        <f t="shared" si="134"/>
        <v>89.62714286</v>
      </c>
      <c r="Q2279" s="273">
        <f t="shared" si="135"/>
        <v>91.24285714</v>
      </c>
      <c r="R2279" s="273">
        <f t="shared" si="136"/>
        <v>93.19</v>
      </c>
    </row>
    <row r="2280" ht="14.25" hidden="1" customHeight="1">
      <c r="L2280" s="251"/>
      <c r="M2280" s="272">
        <v>10.46</v>
      </c>
      <c r="N2280" s="273">
        <f t="shared" si="132"/>
        <v>84.80685714</v>
      </c>
      <c r="O2280" s="273">
        <f t="shared" si="133"/>
        <v>87.35314286</v>
      </c>
      <c r="P2280" s="273">
        <f t="shared" si="134"/>
        <v>89.63028571</v>
      </c>
      <c r="Q2280" s="273">
        <f t="shared" si="135"/>
        <v>91.24571429</v>
      </c>
      <c r="R2280" s="273">
        <f t="shared" si="136"/>
        <v>93.192</v>
      </c>
    </row>
    <row r="2281" ht="14.25" hidden="1" customHeight="1">
      <c r="L2281" s="251"/>
      <c r="M2281" s="272">
        <v>10.47</v>
      </c>
      <c r="N2281" s="273">
        <f t="shared" si="132"/>
        <v>84.81228571</v>
      </c>
      <c r="O2281" s="273">
        <f t="shared" si="133"/>
        <v>87.35771429</v>
      </c>
      <c r="P2281" s="273">
        <f t="shared" si="134"/>
        <v>89.63342857</v>
      </c>
      <c r="Q2281" s="273">
        <f t="shared" si="135"/>
        <v>91.24857143</v>
      </c>
      <c r="R2281" s="273">
        <f t="shared" si="136"/>
        <v>93.194</v>
      </c>
    </row>
    <row r="2282" ht="14.25" hidden="1" customHeight="1">
      <c r="L2282" s="251"/>
      <c r="M2282" s="272">
        <v>10.48</v>
      </c>
      <c r="N2282" s="273">
        <f t="shared" si="132"/>
        <v>84.81771429</v>
      </c>
      <c r="O2282" s="273">
        <f t="shared" si="133"/>
        <v>87.36228571</v>
      </c>
      <c r="P2282" s="273">
        <f t="shared" si="134"/>
        <v>89.63657143</v>
      </c>
      <c r="Q2282" s="273">
        <f t="shared" si="135"/>
        <v>91.25142857</v>
      </c>
      <c r="R2282" s="273">
        <f t="shared" si="136"/>
        <v>93.196</v>
      </c>
    </row>
    <row r="2283" ht="14.25" hidden="1" customHeight="1">
      <c r="L2283" s="251"/>
      <c r="M2283" s="272">
        <v>10.49</v>
      </c>
      <c r="N2283" s="273">
        <f t="shared" si="132"/>
        <v>84.82314286</v>
      </c>
      <c r="O2283" s="273">
        <f t="shared" si="133"/>
        <v>87.36685714</v>
      </c>
      <c r="P2283" s="273">
        <f t="shared" si="134"/>
        <v>89.63971429</v>
      </c>
      <c r="Q2283" s="273">
        <f t="shared" si="135"/>
        <v>91.25428571</v>
      </c>
      <c r="R2283" s="273">
        <f t="shared" si="136"/>
        <v>93.198</v>
      </c>
    </row>
    <row r="2284" ht="14.25" hidden="1" customHeight="1">
      <c r="L2284" s="251"/>
      <c r="M2284" s="272">
        <v>10.5</v>
      </c>
      <c r="N2284" s="273">
        <f t="shared" si="132"/>
        <v>84.82857143</v>
      </c>
      <c r="O2284" s="273">
        <f t="shared" si="133"/>
        <v>87.37142857</v>
      </c>
      <c r="P2284" s="273">
        <f t="shared" si="134"/>
        <v>89.64285714</v>
      </c>
      <c r="Q2284" s="273">
        <f t="shared" si="135"/>
        <v>91.25714286</v>
      </c>
      <c r="R2284" s="273">
        <f t="shared" si="136"/>
        <v>93.2</v>
      </c>
    </row>
    <row r="2285" ht="14.25" hidden="1" customHeight="1">
      <c r="L2285" s="251"/>
      <c r="M2285" s="272">
        <v>10.51</v>
      </c>
      <c r="N2285" s="273">
        <f t="shared" si="132"/>
        <v>84.834</v>
      </c>
      <c r="O2285" s="273">
        <f t="shared" si="133"/>
        <v>87.376</v>
      </c>
      <c r="P2285" s="273">
        <f t="shared" si="134"/>
        <v>89.646</v>
      </c>
      <c r="Q2285" s="273">
        <f t="shared" si="135"/>
        <v>91.26</v>
      </c>
      <c r="R2285" s="273">
        <f t="shared" si="136"/>
        <v>93.202</v>
      </c>
    </row>
    <row r="2286" ht="14.25" hidden="1" customHeight="1">
      <c r="L2286" s="251"/>
      <c r="M2286" s="272">
        <v>10.52</v>
      </c>
      <c r="N2286" s="273">
        <f t="shared" si="132"/>
        <v>84.83942857</v>
      </c>
      <c r="O2286" s="273">
        <f t="shared" si="133"/>
        <v>87.38057143</v>
      </c>
      <c r="P2286" s="273">
        <f t="shared" si="134"/>
        <v>89.64914286</v>
      </c>
      <c r="Q2286" s="273">
        <f t="shared" si="135"/>
        <v>91.26285714</v>
      </c>
      <c r="R2286" s="273">
        <f t="shared" si="136"/>
        <v>93.204</v>
      </c>
    </row>
    <row r="2287" ht="14.25" hidden="1" customHeight="1">
      <c r="L2287" s="251"/>
      <c r="M2287" s="272">
        <v>10.53</v>
      </c>
      <c r="N2287" s="273">
        <f t="shared" si="132"/>
        <v>84.84485714</v>
      </c>
      <c r="O2287" s="273">
        <f t="shared" si="133"/>
        <v>87.38514286</v>
      </c>
      <c r="P2287" s="273">
        <f t="shared" si="134"/>
        <v>89.65228571</v>
      </c>
      <c r="Q2287" s="273">
        <f t="shared" si="135"/>
        <v>91.26571429</v>
      </c>
      <c r="R2287" s="273">
        <f t="shared" si="136"/>
        <v>93.206</v>
      </c>
    </row>
    <row r="2288" ht="14.25" hidden="1" customHeight="1">
      <c r="L2288" s="251"/>
      <c r="M2288" s="272">
        <v>10.54</v>
      </c>
      <c r="N2288" s="273">
        <f t="shared" si="132"/>
        <v>84.85028571</v>
      </c>
      <c r="O2288" s="273">
        <f t="shared" si="133"/>
        <v>87.38971429</v>
      </c>
      <c r="P2288" s="273">
        <f t="shared" si="134"/>
        <v>89.65542857</v>
      </c>
      <c r="Q2288" s="273">
        <f t="shared" si="135"/>
        <v>91.26857143</v>
      </c>
      <c r="R2288" s="273">
        <f t="shared" si="136"/>
        <v>93.208</v>
      </c>
    </row>
    <row r="2289" ht="14.25" hidden="1" customHeight="1">
      <c r="L2289" s="251"/>
      <c r="M2289" s="272">
        <v>10.55</v>
      </c>
      <c r="N2289" s="273">
        <f t="shared" si="132"/>
        <v>84.85571429</v>
      </c>
      <c r="O2289" s="273">
        <f t="shared" si="133"/>
        <v>87.39428571</v>
      </c>
      <c r="P2289" s="273">
        <f t="shared" si="134"/>
        <v>89.65857143</v>
      </c>
      <c r="Q2289" s="273">
        <f t="shared" si="135"/>
        <v>91.27142857</v>
      </c>
      <c r="R2289" s="273">
        <f t="shared" si="136"/>
        <v>93.21</v>
      </c>
    </row>
    <row r="2290" ht="14.25" hidden="1" customHeight="1">
      <c r="L2290" s="251"/>
      <c r="M2290" s="272">
        <v>10.56</v>
      </c>
      <c r="N2290" s="273">
        <f t="shared" si="132"/>
        <v>84.86114286</v>
      </c>
      <c r="O2290" s="273">
        <f t="shared" si="133"/>
        <v>87.39885714</v>
      </c>
      <c r="P2290" s="273">
        <f t="shared" si="134"/>
        <v>89.66171429</v>
      </c>
      <c r="Q2290" s="273">
        <f t="shared" si="135"/>
        <v>91.27428571</v>
      </c>
      <c r="R2290" s="273">
        <f t="shared" si="136"/>
        <v>93.212</v>
      </c>
    </row>
    <row r="2291" ht="14.25" hidden="1" customHeight="1">
      <c r="L2291" s="251"/>
      <c r="M2291" s="272">
        <v>10.57</v>
      </c>
      <c r="N2291" s="273">
        <f t="shared" si="132"/>
        <v>84.86657143</v>
      </c>
      <c r="O2291" s="273">
        <f t="shared" si="133"/>
        <v>87.40342857</v>
      </c>
      <c r="P2291" s="273">
        <f t="shared" si="134"/>
        <v>89.66485714</v>
      </c>
      <c r="Q2291" s="273">
        <f t="shared" si="135"/>
        <v>91.27714286</v>
      </c>
      <c r="R2291" s="273">
        <f t="shared" si="136"/>
        <v>93.214</v>
      </c>
    </row>
    <row r="2292" ht="14.25" hidden="1" customHeight="1">
      <c r="L2292" s="251"/>
      <c r="M2292" s="272">
        <v>10.58</v>
      </c>
      <c r="N2292" s="273">
        <f t="shared" si="132"/>
        <v>84.872</v>
      </c>
      <c r="O2292" s="273">
        <f t="shared" si="133"/>
        <v>87.408</v>
      </c>
      <c r="P2292" s="273">
        <f t="shared" si="134"/>
        <v>89.668</v>
      </c>
      <c r="Q2292" s="273">
        <f t="shared" si="135"/>
        <v>91.28</v>
      </c>
      <c r="R2292" s="273">
        <f t="shared" si="136"/>
        <v>93.216</v>
      </c>
    </row>
    <row r="2293" ht="14.25" hidden="1" customHeight="1">
      <c r="L2293" s="251"/>
      <c r="M2293" s="272">
        <v>10.59</v>
      </c>
      <c r="N2293" s="273">
        <f t="shared" si="132"/>
        <v>84.87742857</v>
      </c>
      <c r="O2293" s="273">
        <f t="shared" si="133"/>
        <v>87.41257143</v>
      </c>
      <c r="P2293" s="273">
        <f t="shared" si="134"/>
        <v>89.67114286</v>
      </c>
      <c r="Q2293" s="273">
        <f t="shared" si="135"/>
        <v>91.28285714</v>
      </c>
      <c r="R2293" s="273">
        <f t="shared" si="136"/>
        <v>93.218</v>
      </c>
    </row>
    <row r="2294" ht="14.25" hidden="1" customHeight="1">
      <c r="L2294" s="251"/>
      <c r="M2294" s="272">
        <v>10.6</v>
      </c>
      <c r="N2294" s="273">
        <f t="shared" si="132"/>
        <v>84.88285714</v>
      </c>
      <c r="O2294" s="273">
        <f t="shared" si="133"/>
        <v>87.41714286</v>
      </c>
      <c r="P2294" s="273">
        <f t="shared" si="134"/>
        <v>89.67428571</v>
      </c>
      <c r="Q2294" s="273">
        <f t="shared" si="135"/>
        <v>91.28571429</v>
      </c>
      <c r="R2294" s="273">
        <f t="shared" si="136"/>
        <v>93.22</v>
      </c>
    </row>
    <row r="2295" ht="14.25" hidden="1" customHeight="1">
      <c r="L2295" s="251"/>
      <c r="M2295" s="272">
        <v>10.61</v>
      </c>
      <c r="N2295" s="273">
        <f t="shared" si="132"/>
        <v>84.88828571</v>
      </c>
      <c r="O2295" s="273">
        <f t="shared" si="133"/>
        <v>87.42171429</v>
      </c>
      <c r="P2295" s="273">
        <f t="shared" si="134"/>
        <v>89.67742857</v>
      </c>
      <c r="Q2295" s="273">
        <f t="shared" si="135"/>
        <v>91.28857143</v>
      </c>
      <c r="R2295" s="273">
        <f t="shared" si="136"/>
        <v>93.222</v>
      </c>
    </row>
    <row r="2296" ht="14.25" hidden="1" customHeight="1">
      <c r="L2296" s="251"/>
      <c r="M2296" s="272">
        <v>10.62</v>
      </c>
      <c r="N2296" s="273">
        <f t="shared" si="132"/>
        <v>84.89371429</v>
      </c>
      <c r="O2296" s="273">
        <f t="shared" si="133"/>
        <v>87.42628571</v>
      </c>
      <c r="P2296" s="273">
        <f t="shared" si="134"/>
        <v>89.68057143</v>
      </c>
      <c r="Q2296" s="273">
        <f t="shared" si="135"/>
        <v>91.29142857</v>
      </c>
      <c r="R2296" s="273">
        <f t="shared" si="136"/>
        <v>93.224</v>
      </c>
    </row>
    <row r="2297" ht="14.25" hidden="1" customHeight="1">
      <c r="L2297" s="251"/>
      <c r="M2297" s="272">
        <v>10.63</v>
      </c>
      <c r="N2297" s="273">
        <f t="shared" si="132"/>
        <v>84.89914286</v>
      </c>
      <c r="O2297" s="273">
        <f t="shared" si="133"/>
        <v>87.43085714</v>
      </c>
      <c r="P2297" s="273">
        <f t="shared" si="134"/>
        <v>89.68371429</v>
      </c>
      <c r="Q2297" s="273">
        <f t="shared" si="135"/>
        <v>91.29428571</v>
      </c>
      <c r="R2297" s="273">
        <f t="shared" si="136"/>
        <v>93.226</v>
      </c>
    </row>
    <row r="2298" ht="14.25" hidden="1" customHeight="1">
      <c r="L2298" s="251"/>
      <c r="M2298" s="272">
        <v>10.64</v>
      </c>
      <c r="N2298" s="273">
        <f t="shared" si="132"/>
        <v>84.90457143</v>
      </c>
      <c r="O2298" s="273">
        <f t="shared" si="133"/>
        <v>87.43542857</v>
      </c>
      <c r="P2298" s="273">
        <f t="shared" si="134"/>
        <v>89.68685714</v>
      </c>
      <c r="Q2298" s="273">
        <f t="shared" si="135"/>
        <v>91.29714286</v>
      </c>
      <c r="R2298" s="273">
        <f t="shared" si="136"/>
        <v>93.228</v>
      </c>
    </row>
    <row r="2299" ht="14.25" hidden="1" customHeight="1">
      <c r="L2299" s="251"/>
      <c r="M2299" s="272">
        <v>10.65</v>
      </c>
      <c r="N2299" s="273">
        <f t="shared" si="132"/>
        <v>84.91</v>
      </c>
      <c r="O2299" s="273">
        <f t="shared" si="133"/>
        <v>87.44</v>
      </c>
      <c r="P2299" s="273">
        <f t="shared" si="134"/>
        <v>89.69</v>
      </c>
      <c r="Q2299" s="273">
        <f t="shared" si="135"/>
        <v>91.3</v>
      </c>
      <c r="R2299" s="273">
        <f t="shared" si="136"/>
        <v>93.23</v>
      </c>
    </row>
    <row r="2300" ht="14.25" hidden="1" customHeight="1">
      <c r="L2300" s="251"/>
      <c r="M2300" s="272">
        <v>10.66</v>
      </c>
      <c r="N2300" s="273">
        <f t="shared" si="132"/>
        <v>84.91542857</v>
      </c>
      <c r="O2300" s="273">
        <f t="shared" si="133"/>
        <v>87.44457143</v>
      </c>
      <c r="P2300" s="273">
        <f t="shared" si="134"/>
        <v>89.69314286</v>
      </c>
      <c r="Q2300" s="273">
        <f t="shared" si="135"/>
        <v>91.30285714</v>
      </c>
      <c r="R2300" s="273">
        <f t="shared" si="136"/>
        <v>93.232</v>
      </c>
    </row>
    <row r="2301" ht="14.25" hidden="1" customHeight="1">
      <c r="L2301" s="251"/>
      <c r="M2301" s="272">
        <v>10.67</v>
      </c>
      <c r="N2301" s="273">
        <f t="shared" si="132"/>
        <v>84.92085714</v>
      </c>
      <c r="O2301" s="273">
        <f t="shared" si="133"/>
        <v>87.44914286</v>
      </c>
      <c r="P2301" s="273">
        <f t="shared" si="134"/>
        <v>89.69628571</v>
      </c>
      <c r="Q2301" s="273">
        <f t="shared" si="135"/>
        <v>91.30571429</v>
      </c>
      <c r="R2301" s="273">
        <f t="shared" si="136"/>
        <v>93.234</v>
      </c>
    </row>
    <row r="2302" ht="14.25" hidden="1" customHeight="1">
      <c r="L2302" s="251"/>
      <c r="M2302" s="272">
        <v>10.68</v>
      </c>
      <c r="N2302" s="273">
        <f t="shared" si="132"/>
        <v>84.92628571</v>
      </c>
      <c r="O2302" s="273">
        <f t="shared" si="133"/>
        <v>87.45371429</v>
      </c>
      <c r="P2302" s="273">
        <f t="shared" si="134"/>
        <v>89.69942857</v>
      </c>
      <c r="Q2302" s="273">
        <f t="shared" si="135"/>
        <v>91.30857143</v>
      </c>
      <c r="R2302" s="273">
        <f t="shared" si="136"/>
        <v>93.236</v>
      </c>
    </row>
    <row r="2303" ht="14.25" hidden="1" customHeight="1">
      <c r="L2303" s="251"/>
      <c r="M2303" s="272">
        <v>10.69</v>
      </c>
      <c r="N2303" s="273">
        <f t="shared" si="132"/>
        <v>84.93171429</v>
      </c>
      <c r="O2303" s="273">
        <f t="shared" si="133"/>
        <v>87.45828571</v>
      </c>
      <c r="P2303" s="273">
        <f t="shared" si="134"/>
        <v>89.70257143</v>
      </c>
      <c r="Q2303" s="273">
        <f t="shared" si="135"/>
        <v>91.31142857</v>
      </c>
      <c r="R2303" s="273">
        <f t="shared" si="136"/>
        <v>93.238</v>
      </c>
    </row>
    <row r="2304" ht="14.25" hidden="1" customHeight="1">
      <c r="L2304" s="251"/>
      <c r="M2304" s="272">
        <v>10.7</v>
      </c>
      <c r="N2304" s="273">
        <f t="shared" si="132"/>
        <v>84.93714286</v>
      </c>
      <c r="O2304" s="273">
        <f t="shared" si="133"/>
        <v>87.46285714</v>
      </c>
      <c r="P2304" s="273">
        <f t="shared" si="134"/>
        <v>89.70571429</v>
      </c>
      <c r="Q2304" s="273">
        <f t="shared" si="135"/>
        <v>91.31428571</v>
      </c>
      <c r="R2304" s="273">
        <f t="shared" si="136"/>
        <v>93.24</v>
      </c>
    </row>
    <row r="2305" ht="14.25" hidden="1" customHeight="1">
      <c r="L2305" s="251"/>
      <c r="M2305" s="272">
        <v>10.71</v>
      </c>
      <c r="N2305" s="273">
        <f t="shared" si="132"/>
        <v>84.94257143</v>
      </c>
      <c r="O2305" s="273">
        <f t="shared" si="133"/>
        <v>87.46742857</v>
      </c>
      <c r="P2305" s="273">
        <f t="shared" si="134"/>
        <v>89.70885714</v>
      </c>
      <c r="Q2305" s="273">
        <f t="shared" si="135"/>
        <v>91.31714286</v>
      </c>
      <c r="R2305" s="273">
        <f t="shared" si="136"/>
        <v>93.242</v>
      </c>
    </row>
    <row r="2306" ht="14.25" hidden="1" customHeight="1">
      <c r="L2306" s="251"/>
      <c r="M2306" s="272">
        <v>10.72</v>
      </c>
      <c r="N2306" s="273">
        <f t="shared" si="132"/>
        <v>84.948</v>
      </c>
      <c r="O2306" s="273">
        <f t="shared" si="133"/>
        <v>87.472</v>
      </c>
      <c r="P2306" s="273">
        <f t="shared" si="134"/>
        <v>89.712</v>
      </c>
      <c r="Q2306" s="273">
        <f t="shared" si="135"/>
        <v>91.32</v>
      </c>
      <c r="R2306" s="273">
        <f t="shared" si="136"/>
        <v>93.244</v>
      </c>
    </row>
    <row r="2307" ht="14.25" hidden="1" customHeight="1">
      <c r="L2307" s="251"/>
      <c r="M2307" s="272">
        <v>10.73</v>
      </c>
      <c r="N2307" s="273">
        <f t="shared" si="132"/>
        <v>84.95342857</v>
      </c>
      <c r="O2307" s="273">
        <f t="shared" si="133"/>
        <v>87.47657143</v>
      </c>
      <c r="P2307" s="273">
        <f t="shared" si="134"/>
        <v>89.71514286</v>
      </c>
      <c r="Q2307" s="273">
        <f t="shared" si="135"/>
        <v>91.32285714</v>
      </c>
      <c r="R2307" s="273">
        <f t="shared" si="136"/>
        <v>93.246</v>
      </c>
    </row>
    <row r="2308" ht="14.25" hidden="1" customHeight="1">
      <c r="L2308" s="251"/>
      <c r="M2308" s="272">
        <v>10.74</v>
      </c>
      <c r="N2308" s="273">
        <f t="shared" si="132"/>
        <v>84.95885714</v>
      </c>
      <c r="O2308" s="273">
        <f t="shared" si="133"/>
        <v>87.48114286</v>
      </c>
      <c r="P2308" s="273">
        <f t="shared" si="134"/>
        <v>89.71828571</v>
      </c>
      <c r="Q2308" s="273">
        <f t="shared" si="135"/>
        <v>91.32571429</v>
      </c>
      <c r="R2308" s="273">
        <f t="shared" si="136"/>
        <v>93.248</v>
      </c>
    </row>
    <row r="2309" ht="14.25" hidden="1" customHeight="1">
      <c r="L2309" s="251"/>
      <c r="M2309" s="272">
        <v>10.75</v>
      </c>
      <c r="N2309" s="273">
        <f t="shared" si="132"/>
        <v>84.96428571</v>
      </c>
      <c r="O2309" s="273">
        <f t="shared" si="133"/>
        <v>87.48571429</v>
      </c>
      <c r="P2309" s="273">
        <f t="shared" si="134"/>
        <v>89.72142857</v>
      </c>
      <c r="Q2309" s="273">
        <f t="shared" si="135"/>
        <v>91.32857143</v>
      </c>
      <c r="R2309" s="273">
        <f t="shared" si="136"/>
        <v>93.25</v>
      </c>
    </row>
    <row r="2310" ht="14.25" hidden="1" customHeight="1">
      <c r="L2310" s="251"/>
      <c r="M2310" s="272">
        <v>10.76</v>
      </c>
      <c r="N2310" s="273">
        <f t="shared" si="132"/>
        <v>84.96971429</v>
      </c>
      <c r="O2310" s="273">
        <f t="shared" si="133"/>
        <v>87.49028571</v>
      </c>
      <c r="P2310" s="273">
        <f t="shared" si="134"/>
        <v>89.72457143</v>
      </c>
      <c r="Q2310" s="273">
        <f t="shared" si="135"/>
        <v>91.33142857</v>
      </c>
      <c r="R2310" s="273">
        <f t="shared" si="136"/>
        <v>93.252</v>
      </c>
    </row>
    <row r="2311" ht="14.25" hidden="1" customHeight="1">
      <c r="L2311" s="251"/>
      <c r="M2311" s="272">
        <v>10.77</v>
      </c>
      <c r="N2311" s="273">
        <f t="shared" si="132"/>
        <v>84.97514286</v>
      </c>
      <c r="O2311" s="273">
        <f t="shared" si="133"/>
        <v>87.49485714</v>
      </c>
      <c r="P2311" s="273">
        <f t="shared" si="134"/>
        <v>89.72771429</v>
      </c>
      <c r="Q2311" s="273">
        <f t="shared" si="135"/>
        <v>91.33428571</v>
      </c>
      <c r="R2311" s="273">
        <f t="shared" si="136"/>
        <v>93.254</v>
      </c>
    </row>
    <row r="2312" ht="14.25" hidden="1" customHeight="1">
      <c r="L2312" s="251"/>
      <c r="M2312" s="272">
        <v>10.78</v>
      </c>
      <c r="N2312" s="273">
        <f t="shared" si="132"/>
        <v>84.98057143</v>
      </c>
      <c r="O2312" s="273">
        <f t="shared" si="133"/>
        <v>87.49942857</v>
      </c>
      <c r="P2312" s="273">
        <f t="shared" si="134"/>
        <v>89.73085714</v>
      </c>
      <c r="Q2312" s="273">
        <f t="shared" si="135"/>
        <v>91.33714286</v>
      </c>
      <c r="R2312" s="273">
        <f t="shared" si="136"/>
        <v>93.256</v>
      </c>
    </row>
    <row r="2313" ht="14.25" hidden="1" customHeight="1">
      <c r="L2313" s="251"/>
      <c r="M2313" s="272">
        <v>10.79</v>
      </c>
      <c r="N2313" s="273">
        <f t="shared" si="132"/>
        <v>84.986</v>
      </c>
      <c r="O2313" s="273">
        <f t="shared" si="133"/>
        <v>87.504</v>
      </c>
      <c r="P2313" s="273">
        <f t="shared" si="134"/>
        <v>89.734</v>
      </c>
      <c r="Q2313" s="273">
        <f t="shared" si="135"/>
        <v>91.34</v>
      </c>
      <c r="R2313" s="273">
        <f t="shared" si="136"/>
        <v>93.258</v>
      </c>
    </row>
    <row r="2314" ht="14.25" hidden="1" customHeight="1">
      <c r="L2314" s="251"/>
      <c r="M2314" s="272">
        <v>10.8</v>
      </c>
      <c r="N2314" s="273">
        <f t="shared" si="132"/>
        <v>84.99142857</v>
      </c>
      <c r="O2314" s="273">
        <f t="shared" si="133"/>
        <v>87.50857143</v>
      </c>
      <c r="P2314" s="273">
        <f t="shared" si="134"/>
        <v>89.73714286</v>
      </c>
      <c r="Q2314" s="273">
        <f t="shared" si="135"/>
        <v>91.34285714</v>
      </c>
      <c r="R2314" s="273">
        <f t="shared" si="136"/>
        <v>93.26</v>
      </c>
    </row>
    <row r="2315" ht="14.25" hidden="1" customHeight="1">
      <c r="L2315" s="251"/>
      <c r="M2315" s="272">
        <v>10.81</v>
      </c>
      <c r="N2315" s="273">
        <f t="shared" si="132"/>
        <v>84.99685714</v>
      </c>
      <c r="O2315" s="273">
        <f t="shared" si="133"/>
        <v>87.51314286</v>
      </c>
      <c r="P2315" s="273">
        <f t="shared" si="134"/>
        <v>89.74028571</v>
      </c>
      <c r="Q2315" s="273">
        <f t="shared" si="135"/>
        <v>91.34571429</v>
      </c>
      <c r="R2315" s="273">
        <f t="shared" si="136"/>
        <v>93.262</v>
      </c>
    </row>
    <row r="2316" ht="14.25" hidden="1" customHeight="1">
      <c r="L2316" s="251"/>
      <c r="M2316" s="272">
        <v>10.82</v>
      </c>
      <c r="N2316" s="273">
        <f t="shared" si="132"/>
        <v>85.00228571</v>
      </c>
      <c r="O2316" s="273">
        <f t="shared" si="133"/>
        <v>87.51771429</v>
      </c>
      <c r="P2316" s="273">
        <f t="shared" si="134"/>
        <v>89.74342857</v>
      </c>
      <c r="Q2316" s="273">
        <f t="shared" si="135"/>
        <v>91.34857143</v>
      </c>
      <c r="R2316" s="273">
        <f t="shared" si="136"/>
        <v>93.264</v>
      </c>
    </row>
    <row r="2317" ht="14.25" hidden="1" customHeight="1">
      <c r="L2317" s="251"/>
      <c r="M2317" s="272">
        <v>10.83</v>
      </c>
      <c r="N2317" s="273">
        <f t="shared" si="132"/>
        <v>85.00771429</v>
      </c>
      <c r="O2317" s="273">
        <f t="shared" si="133"/>
        <v>87.52228571</v>
      </c>
      <c r="P2317" s="273">
        <f t="shared" si="134"/>
        <v>89.74657143</v>
      </c>
      <c r="Q2317" s="273">
        <f t="shared" si="135"/>
        <v>91.35142857</v>
      </c>
      <c r="R2317" s="273">
        <f t="shared" si="136"/>
        <v>93.266</v>
      </c>
    </row>
    <row r="2318" ht="14.25" hidden="1" customHeight="1">
      <c r="L2318" s="251"/>
      <c r="M2318" s="272">
        <v>10.84</v>
      </c>
      <c r="N2318" s="273">
        <f t="shared" si="132"/>
        <v>85.01314286</v>
      </c>
      <c r="O2318" s="273">
        <f t="shared" si="133"/>
        <v>87.52685714</v>
      </c>
      <c r="P2318" s="273">
        <f t="shared" si="134"/>
        <v>89.74971429</v>
      </c>
      <c r="Q2318" s="273">
        <f t="shared" si="135"/>
        <v>91.35428571</v>
      </c>
      <c r="R2318" s="273">
        <f t="shared" si="136"/>
        <v>93.268</v>
      </c>
    </row>
    <row r="2319" ht="14.25" hidden="1" customHeight="1">
      <c r="L2319" s="251"/>
      <c r="M2319" s="272">
        <v>10.85</v>
      </c>
      <c r="N2319" s="273">
        <f t="shared" si="132"/>
        <v>85.01857143</v>
      </c>
      <c r="O2319" s="273">
        <f t="shared" si="133"/>
        <v>87.53142857</v>
      </c>
      <c r="P2319" s="273">
        <f t="shared" si="134"/>
        <v>89.75285714</v>
      </c>
      <c r="Q2319" s="273">
        <f t="shared" si="135"/>
        <v>91.35714286</v>
      </c>
      <c r="R2319" s="273">
        <f t="shared" si="136"/>
        <v>93.27</v>
      </c>
    </row>
    <row r="2320" ht="14.25" hidden="1" customHeight="1">
      <c r="L2320" s="251"/>
      <c r="M2320" s="272">
        <v>10.86</v>
      </c>
      <c r="N2320" s="273">
        <f t="shared" si="132"/>
        <v>85.024</v>
      </c>
      <c r="O2320" s="273">
        <f t="shared" si="133"/>
        <v>87.536</v>
      </c>
      <c r="P2320" s="273">
        <f t="shared" si="134"/>
        <v>89.756</v>
      </c>
      <c r="Q2320" s="273">
        <f t="shared" si="135"/>
        <v>91.36</v>
      </c>
      <c r="R2320" s="273">
        <f t="shared" si="136"/>
        <v>93.272</v>
      </c>
    </row>
    <row r="2321" ht="14.25" hidden="1" customHeight="1">
      <c r="L2321" s="251"/>
      <c r="M2321" s="272">
        <v>10.87</v>
      </c>
      <c r="N2321" s="273">
        <f t="shared" si="132"/>
        <v>85.02942857</v>
      </c>
      <c r="O2321" s="273">
        <f t="shared" si="133"/>
        <v>87.54057143</v>
      </c>
      <c r="P2321" s="273">
        <f t="shared" si="134"/>
        <v>89.75914286</v>
      </c>
      <c r="Q2321" s="273">
        <f t="shared" si="135"/>
        <v>91.36285714</v>
      </c>
      <c r="R2321" s="273">
        <f t="shared" si="136"/>
        <v>93.274</v>
      </c>
    </row>
    <row r="2322" ht="14.25" hidden="1" customHeight="1">
      <c r="L2322" s="251"/>
      <c r="M2322" s="272">
        <v>10.88</v>
      </c>
      <c r="N2322" s="273">
        <f t="shared" si="132"/>
        <v>85.03485714</v>
      </c>
      <c r="O2322" s="273">
        <f t="shared" si="133"/>
        <v>87.54514286</v>
      </c>
      <c r="P2322" s="273">
        <f t="shared" si="134"/>
        <v>89.76228571</v>
      </c>
      <c r="Q2322" s="273">
        <f t="shared" si="135"/>
        <v>91.36571429</v>
      </c>
      <c r="R2322" s="273">
        <f t="shared" si="136"/>
        <v>93.276</v>
      </c>
    </row>
    <row r="2323" ht="14.25" hidden="1" customHeight="1">
      <c r="L2323" s="251"/>
      <c r="M2323" s="272">
        <v>10.89</v>
      </c>
      <c r="N2323" s="273">
        <f t="shared" si="132"/>
        <v>85.04028571</v>
      </c>
      <c r="O2323" s="273">
        <f t="shared" si="133"/>
        <v>87.54971429</v>
      </c>
      <c r="P2323" s="273">
        <f t="shared" si="134"/>
        <v>89.76542857</v>
      </c>
      <c r="Q2323" s="273">
        <f t="shared" si="135"/>
        <v>91.36857143</v>
      </c>
      <c r="R2323" s="273">
        <f t="shared" si="136"/>
        <v>93.278</v>
      </c>
    </row>
    <row r="2324" ht="14.25" hidden="1" customHeight="1">
      <c r="L2324" s="251"/>
      <c r="M2324" s="272">
        <v>10.9</v>
      </c>
      <c r="N2324" s="273">
        <f t="shared" si="132"/>
        <v>85.04571429</v>
      </c>
      <c r="O2324" s="273">
        <f t="shared" si="133"/>
        <v>87.55428571</v>
      </c>
      <c r="P2324" s="273">
        <f t="shared" si="134"/>
        <v>89.76857143</v>
      </c>
      <c r="Q2324" s="273">
        <f t="shared" si="135"/>
        <v>91.37142857</v>
      </c>
      <c r="R2324" s="273">
        <f t="shared" si="136"/>
        <v>93.28</v>
      </c>
    </row>
    <row r="2325" ht="14.25" hidden="1" customHeight="1">
      <c r="L2325" s="251"/>
      <c r="M2325" s="272">
        <v>10.91</v>
      </c>
      <c r="N2325" s="273">
        <f t="shared" si="132"/>
        <v>85.05114286</v>
      </c>
      <c r="O2325" s="273">
        <f t="shared" si="133"/>
        <v>87.55885714</v>
      </c>
      <c r="P2325" s="273">
        <f t="shared" si="134"/>
        <v>89.77171429</v>
      </c>
      <c r="Q2325" s="273">
        <f t="shared" si="135"/>
        <v>91.37428571</v>
      </c>
      <c r="R2325" s="273">
        <f t="shared" si="136"/>
        <v>93.282</v>
      </c>
    </row>
    <row r="2326" ht="14.25" hidden="1" customHeight="1">
      <c r="L2326" s="251"/>
      <c r="M2326" s="272">
        <v>10.92</v>
      </c>
      <c r="N2326" s="273">
        <f t="shared" si="132"/>
        <v>85.05657143</v>
      </c>
      <c r="O2326" s="273">
        <f t="shared" si="133"/>
        <v>87.56342857</v>
      </c>
      <c r="P2326" s="273">
        <f t="shared" si="134"/>
        <v>89.77485714</v>
      </c>
      <c r="Q2326" s="273">
        <f t="shared" si="135"/>
        <v>91.37714286</v>
      </c>
      <c r="R2326" s="273">
        <f t="shared" si="136"/>
        <v>93.284</v>
      </c>
    </row>
    <row r="2327" ht="14.25" hidden="1" customHeight="1">
      <c r="L2327" s="251"/>
      <c r="M2327" s="272">
        <v>10.93</v>
      </c>
      <c r="N2327" s="273">
        <f t="shared" si="132"/>
        <v>85.062</v>
      </c>
      <c r="O2327" s="273">
        <f t="shared" si="133"/>
        <v>87.568</v>
      </c>
      <c r="P2327" s="273">
        <f t="shared" si="134"/>
        <v>89.778</v>
      </c>
      <c r="Q2327" s="273">
        <f t="shared" si="135"/>
        <v>91.38</v>
      </c>
      <c r="R2327" s="273">
        <f t="shared" si="136"/>
        <v>93.286</v>
      </c>
    </row>
    <row r="2328" ht="14.25" hidden="1" customHeight="1">
      <c r="L2328" s="251"/>
      <c r="M2328" s="272">
        <v>10.94</v>
      </c>
      <c r="N2328" s="273">
        <f t="shared" si="132"/>
        <v>85.06742857</v>
      </c>
      <c r="O2328" s="273">
        <f t="shared" si="133"/>
        <v>87.57257143</v>
      </c>
      <c r="P2328" s="273">
        <f t="shared" si="134"/>
        <v>89.78114286</v>
      </c>
      <c r="Q2328" s="273">
        <f t="shared" si="135"/>
        <v>91.38285714</v>
      </c>
      <c r="R2328" s="273">
        <f t="shared" si="136"/>
        <v>93.288</v>
      </c>
    </row>
    <row r="2329" ht="14.25" hidden="1" customHeight="1">
      <c r="L2329" s="251"/>
      <c r="M2329" s="272">
        <v>10.95</v>
      </c>
      <c r="N2329" s="273">
        <f t="shared" si="132"/>
        <v>85.07285714</v>
      </c>
      <c r="O2329" s="273">
        <f t="shared" si="133"/>
        <v>87.57714286</v>
      </c>
      <c r="P2329" s="273">
        <f t="shared" si="134"/>
        <v>89.78428571</v>
      </c>
      <c r="Q2329" s="273">
        <f t="shared" si="135"/>
        <v>91.38571429</v>
      </c>
      <c r="R2329" s="273">
        <f t="shared" si="136"/>
        <v>93.29</v>
      </c>
    </row>
    <row r="2330" ht="14.25" hidden="1" customHeight="1">
      <c r="L2330" s="251"/>
      <c r="M2330" s="272">
        <v>10.96</v>
      </c>
      <c r="N2330" s="273">
        <f t="shared" si="132"/>
        <v>85.07828571</v>
      </c>
      <c r="O2330" s="273">
        <f t="shared" si="133"/>
        <v>87.58171429</v>
      </c>
      <c r="P2330" s="273">
        <f t="shared" si="134"/>
        <v>89.78742857</v>
      </c>
      <c r="Q2330" s="273">
        <f t="shared" si="135"/>
        <v>91.38857143</v>
      </c>
      <c r="R2330" s="273">
        <f t="shared" si="136"/>
        <v>93.292</v>
      </c>
    </row>
    <row r="2331" ht="14.25" hidden="1" customHeight="1">
      <c r="L2331" s="251"/>
      <c r="M2331" s="272">
        <v>10.97</v>
      </c>
      <c r="N2331" s="273">
        <f t="shared" si="132"/>
        <v>85.08371429</v>
      </c>
      <c r="O2331" s="273">
        <f t="shared" si="133"/>
        <v>87.58628571</v>
      </c>
      <c r="P2331" s="273">
        <f t="shared" si="134"/>
        <v>89.79057143</v>
      </c>
      <c r="Q2331" s="273">
        <f t="shared" si="135"/>
        <v>91.39142857</v>
      </c>
      <c r="R2331" s="273">
        <f t="shared" si="136"/>
        <v>93.294</v>
      </c>
    </row>
    <row r="2332" ht="14.25" hidden="1" customHeight="1">
      <c r="L2332" s="251"/>
      <c r="M2332" s="272">
        <v>10.98</v>
      </c>
      <c r="N2332" s="273">
        <f t="shared" si="132"/>
        <v>85.08914286</v>
      </c>
      <c r="O2332" s="273">
        <f t="shared" si="133"/>
        <v>87.59085714</v>
      </c>
      <c r="P2332" s="273">
        <f t="shared" si="134"/>
        <v>89.79371429</v>
      </c>
      <c r="Q2332" s="273">
        <f t="shared" si="135"/>
        <v>91.39428571</v>
      </c>
      <c r="R2332" s="273">
        <f t="shared" si="136"/>
        <v>93.296</v>
      </c>
    </row>
    <row r="2333" ht="14.25" hidden="1" customHeight="1">
      <c r="L2333" s="251"/>
      <c r="M2333" s="272">
        <v>10.99</v>
      </c>
      <c r="N2333" s="273">
        <f t="shared" si="132"/>
        <v>85.09457143</v>
      </c>
      <c r="O2333" s="273">
        <f t="shared" si="133"/>
        <v>87.59542857</v>
      </c>
      <c r="P2333" s="273">
        <f t="shared" si="134"/>
        <v>89.79685714</v>
      </c>
      <c r="Q2333" s="273">
        <f t="shared" si="135"/>
        <v>91.39714286</v>
      </c>
      <c r="R2333" s="273">
        <f t="shared" si="136"/>
        <v>93.298</v>
      </c>
    </row>
    <row r="2334" ht="14.25" hidden="1" customHeight="1">
      <c r="L2334" s="251"/>
      <c r="M2334" s="272">
        <v>11.0</v>
      </c>
      <c r="N2334" s="273">
        <v>85.1</v>
      </c>
      <c r="O2334" s="273">
        <v>87.6</v>
      </c>
      <c r="P2334" s="273">
        <v>89.8</v>
      </c>
      <c r="Q2334" s="273">
        <v>91.4</v>
      </c>
      <c r="R2334" s="273">
        <v>93.3</v>
      </c>
    </row>
    <row r="2335" ht="14.25" hidden="1" customHeight="1">
      <c r="L2335" s="251"/>
      <c r="M2335" s="272">
        <v>11.01</v>
      </c>
      <c r="N2335" s="273">
        <f t="shared" ref="N2335:N2733" si="137">N2334+0.00325</f>
        <v>85.10325</v>
      </c>
      <c r="O2335" s="273">
        <f t="shared" ref="O2335:O2733" si="138">O2334+0.00275</f>
        <v>87.60275</v>
      </c>
      <c r="P2335" s="273">
        <f t="shared" ref="P2335:P2733" si="139">P2334+0.002</f>
        <v>89.802</v>
      </c>
      <c r="Q2335" s="273">
        <f t="shared" ref="Q2335:Q2733" si="140">Q2334+0.00175</f>
        <v>91.40175</v>
      </c>
      <c r="R2335" s="273">
        <f t="shared" ref="R2335:R2733" si="141">R2334+0.0015</f>
        <v>93.3015</v>
      </c>
    </row>
    <row r="2336" ht="14.25" hidden="1" customHeight="1">
      <c r="L2336" s="251"/>
      <c r="M2336" s="272">
        <v>11.02</v>
      </c>
      <c r="N2336" s="273">
        <f t="shared" si="137"/>
        <v>85.1065</v>
      </c>
      <c r="O2336" s="273">
        <f t="shared" si="138"/>
        <v>87.6055</v>
      </c>
      <c r="P2336" s="273">
        <f t="shared" si="139"/>
        <v>89.804</v>
      </c>
      <c r="Q2336" s="273">
        <f t="shared" si="140"/>
        <v>91.4035</v>
      </c>
      <c r="R2336" s="273">
        <f t="shared" si="141"/>
        <v>93.303</v>
      </c>
    </row>
    <row r="2337" ht="14.25" hidden="1" customHeight="1">
      <c r="L2337" s="251"/>
      <c r="M2337" s="272">
        <v>11.03</v>
      </c>
      <c r="N2337" s="273">
        <f t="shared" si="137"/>
        <v>85.10975</v>
      </c>
      <c r="O2337" s="273">
        <f t="shared" si="138"/>
        <v>87.60825</v>
      </c>
      <c r="P2337" s="273">
        <f t="shared" si="139"/>
        <v>89.806</v>
      </c>
      <c r="Q2337" s="273">
        <f t="shared" si="140"/>
        <v>91.40525</v>
      </c>
      <c r="R2337" s="273">
        <f t="shared" si="141"/>
        <v>93.3045</v>
      </c>
    </row>
    <row r="2338" ht="14.25" hidden="1" customHeight="1">
      <c r="L2338" s="251"/>
      <c r="M2338" s="272">
        <v>11.04</v>
      </c>
      <c r="N2338" s="273">
        <f t="shared" si="137"/>
        <v>85.113</v>
      </c>
      <c r="O2338" s="273">
        <f t="shared" si="138"/>
        <v>87.611</v>
      </c>
      <c r="P2338" s="273">
        <f t="shared" si="139"/>
        <v>89.808</v>
      </c>
      <c r="Q2338" s="273">
        <f t="shared" si="140"/>
        <v>91.407</v>
      </c>
      <c r="R2338" s="273">
        <f t="shared" si="141"/>
        <v>93.306</v>
      </c>
    </row>
    <row r="2339" ht="14.25" hidden="1" customHeight="1">
      <c r="L2339" s="251"/>
      <c r="M2339" s="272">
        <v>11.05</v>
      </c>
      <c r="N2339" s="273">
        <f t="shared" si="137"/>
        <v>85.11625</v>
      </c>
      <c r="O2339" s="273">
        <f t="shared" si="138"/>
        <v>87.61375</v>
      </c>
      <c r="P2339" s="273">
        <f t="shared" si="139"/>
        <v>89.81</v>
      </c>
      <c r="Q2339" s="273">
        <f t="shared" si="140"/>
        <v>91.40875</v>
      </c>
      <c r="R2339" s="273">
        <f t="shared" si="141"/>
        <v>93.3075</v>
      </c>
    </row>
    <row r="2340" ht="14.25" hidden="1" customHeight="1">
      <c r="L2340" s="251"/>
      <c r="M2340" s="272">
        <v>11.06</v>
      </c>
      <c r="N2340" s="273">
        <f t="shared" si="137"/>
        <v>85.1195</v>
      </c>
      <c r="O2340" s="273">
        <f t="shared" si="138"/>
        <v>87.6165</v>
      </c>
      <c r="P2340" s="273">
        <f t="shared" si="139"/>
        <v>89.812</v>
      </c>
      <c r="Q2340" s="273">
        <f t="shared" si="140"/>
        <v>91.4105</v>
      </c>
      <c r="R2340" s="273">
        <f t="shared" si="141"/>
        <v>93.309</v>
      </c>
    </row>
    <row r="2341" ht="14.25" hidden="1" customHeight="1">
      <c r="L2341" s="251"/>
      <c r="M2341" s="272">
        <v>11.07</v>
      </c>
      <c r="N2341" s="273">
        <f t="shared" si="137"/>
        <v>85.12275</v>
      </c>
      <c r="O2341" s="273">
        <f t="shared" si="138"/>
        <v>87.61925</v>
      </c>
      <c r="P2341" s="273">
        <f t="shared" si="139"/>
        <v>89.814</v>
      </c>
      <c r="Q2341" s="273">
        <f t="shared" si="140"/>
        <v>91.41225</v>
      </c>
      <c r="R2341" s="273">
        <f t="shared" si="141"/>
        <v>93.3105</v>
      </c>
    </row>
    <row r="2342" ht="14.25" hidden="1" customHeight="1">
      <c r="L2342" s="251"/>
      <c r="M2342" s="272">
        <v>11.08</v>
      </c>
      <c r="N2342" s="273">
        <f t="shared" si="137"/>
        <v>85.126</v>
      </c>
      <c r="O2342" s="273">
        <f t="shared" si="138"/>
        <v>87.622</v>
      </c>
      <c r="P2342" s="273">
        <f t="shared" si="139"/>
        <v>89.816</v>
      </c>
      <c r="Q2342" s="273">
        <f t="shared" si="140"/>
        <v>91.414</v>
      </c>
      <c r="R2342" s="273">
        <f t="shared" si="141"/>
        <v>93.312</v>
      </c>
    </row>
    <row r="2343" ht="14.25" hidden="1" customHeight="1">
      <c r="L2343" s="251"/>
      <c r="M2343" s="272">
        <v>11.09</v>
      </c>
      <c r="N2343" s="273">
        <f t="shared" si="137"/>
        <v>85.12925</v>
      </c>
      <c r="O2343" s="273">
        <f t="shared" si="138"/>
        <v>87.62475</v>
      </c>
      <c r="P2343" s="273">
        <f t="shared" si="139"/>
        <v>89.818</v>
      </c>
      <c r="Q2343" s="273">
        <f t="shared" si="140"/>
        <v>91.41575</v>
      </c>
      <c r="R2343" s="273">
        <f t="shared" si="141"/>
        <v>93.3135</v>
      </c>
    </row>
    <row r="2344" ht="14.25" hidden="1" customHeight="1">
      <c r="L2344" s="251"/>
      <c r="M2344" s="272">
        <v>11.1</v>
      </c>
      <c r="N2344" s="273">
        <f t="shared" si="137"/>
        <v>85.1325</v>
      </c>
      <c r="O2344" s="273">
        <f t="shared" si="138"/>
        <v>87.6275</v>
      </c>
      <c r="P2344" s="273">
        <f t="shared" si="139"/>
        <v>89.82</v>
      </c>
      <c r="Q2344" s="273">
        <f t="shared" si="140"/>
        <v>91.4175</v>
      </c>
      <c r="R2344" s="273">
        <f t="shared" si="141"/>
        <v>93.315</v>
      </c>
    </row>
    <row r="2345" ht="14.25" hidden="1" customHeight="1">
      <c r="L2345" s="251"/>
      <c r="M2345" s="272">
        <v>11.11</v>
      </c>
      <c r="N2345" s="273">
        <f t="shared" si="137"/>
        <v>85.13575</v>
      </c>
      <c r="O2345" s="273">
        <f t="shared" si="138"/>
        <v>87.63025</v>
      </c>
      <c r="P2345" s="273">
        <f t="shared" si="139"/>
        <v>89.822</v>
      </c>
      <c r="Q2345" s="273">
        <f t="shared" si="140"/>
        <v>91.41925</v>
      </c>
      <c r="R2345" s="273">
        <f t="shared" si="141"/>
        <v>93.3165</v>
      </c>
    </row>
    <row r="2346" ht="14.25" hidden="1" customHeight="1">
      <c r="L2346" s="251"/>
      <c r="M2346" s="272">
        <v>11.12</v>
      </c>
      <c r="N2346" s="273">
        <f t="shared" si="137"/>
        <v>85.139</v>
      </c>
      <c r="O2346" s="273">
        <f t="shared" si="138"/>
        <v>87.633</v>
      </c>
      <c r="P2346" s="273">
        <f t="shared" si="139"/>
        <v>89.824</v>
      </c>
      <c r="Q2346" s="273">
        <f t="shared" si="140"/>
        <v>91.421</v>
      </c>
      <c r="R2346" s="273">
        <f t="shared" si="141"/>
        <v>93.318</v>
      </c>
    </row>
    <row r="2347" ht="14.25" hidden="1" customHeight="1">
      <c r="L2347" s="251"/>
      <c r="M2347" s="272">
        <v>11.13</v>
      </c>
      <c r="N2347" s="273">
        <f t="shared" si="137"/>
        <v>85.14225</v>
      </c>
      <c r="O2347" s="273">
        <f t="shared" si="138"/>
        <v>87.63575</v>
      </c>
      <c r="P2347" s="273">
        <f t="shared" si="139"/>
        <v>89.826</v>
      </c>
      <c r="Q2347" s="273">
        <f t="shared" si="140"/>
        <v>91.42275</v>
      </c>
      <c r="R2347" s="273">
        <f t="shared" si="141"/>
        <v>93.3195</v>
      </c>
    </row>
    <row r="2348" ht="14.25" hidden="1" customHeight="1">
      <c r="L2348" s="251"/>
      <c r="M2348" s="272">
        <v>11.14</v>
      </c>
      <c r="N2348" s="273">
        <f t="shared" si="137"/>
        <v>85.1455</v>
      </c>
      <c r="O2348" s="273">
        <f t="shared" si="138"/>
        <v>87.6385</v>
      </c>
      <c r="P2348" s="273">
        <f t="shared" si="139"/>
        <v>89.828</v>
      </c>
      <c r="Q2348" s="273">
        <f t="shared" si="140"/>
        <v>91.4245</v>
      </c>
      <c r="R2348" s="273">
        <f t="shared" si="141"/>
        <v>93.321</v>
      </c>
    </row>
    <row r="2349" ht="14.25" hidden="1" customHeight="1">
      <c r="L2349" s="251"/>
      <c r="M2349" s="272">
        <v>11.15</v>
      </c>
      <c r="N2349" s="273">
        <f t="shared" si="137"/>
        <v>85.14875</v>
      </c>
      <c r="O2349" s="273">
        <f t="shared" si="138"/>
        <v>87.64125</v>
      </c>
      <c r="P2349" s="273">
        <f t="shared" si="139"/>
        <v>89.83</v>
      </c>
      <c r="Q2349" s="273">
        <f t="shared" si="140"/>
        <v>91.42625</v>
      </c>
      <c r="R2349" s="273">
        <f t="shared" si="141"/>
        <v>93.3225</v>
      </c>
    </row>
    <row r="2350" ht="14.25" hidden="1" customHeight="1">
      <c r="L2350" s="251"/>
      <c r="M2350" s="272">
        <v>11.16</v>
      </c>
      <c r="N2350" s="273">
        <f t="shared" si="137"/>
        <v>85.152</v>
      </c>
      <c r="O2350" s="273">
        <f t="shared" si="138"/>
        <v>87.644</v>
      </c>
      <c r="P2350" s="273">
        <f t="shared" si="139"/>
        <v>89.832</v>
      </c>
      <c r="Q2350" s="273">
        <f t="shared" si="140"/>
        <v>91.428</v>
      </c>
      <c r="R2350" s="273">
        <f t="shared" si="141"/>
        <v>93.324</v>
      </c>
    </row>
    <row r="2351" ht="14.25" hidden="1" customHeight="1">
      <c r="L2351" s="251"/>
      <c r="M2351" s="272">
        <v>11.17</v>
      </c>
      <c r="N2351" s="273">
        <f t="shared" si="137"/>
        <v>85.15525</v>
      </c>
      <c r="O2351" s="273">
        <f t="shared" si="138"/>
        <v>87.64675</v>
      </c>
      <c r="P2351" s="273">
        <f t="shared" si="139"/>
        <v>89.834</v>
      </c>
      <c r="Q2351" s="273">
        <f t="shared" si="140"/>
        <v>91.42975</v>
      </c>
      <c r="R2351" s="273">
        <f t="shared" si="141"/>
        <v>93.3255</v>
      </c>
    </row>
    <row r="2352" ht="14.25" hidden="1" customHeight="1">
      <c r="L2352" s="251"/>
      <c r="M2352" s="272">
        <v>11.18</v>
      </c>
      <c r="N2352" s="273">
        <f t="shared" si="137"/>
        <v>85.1585</v>
      </c>
      <c r="O2352" s="273">
        <f t="shared" si="138"/>
        <v>87.6495</v>
      </c>
      <c r="P2352" s="273">
        <f t="shared" si="139"/>
        <v>89.836</v>
      </c>
      <c r="Q2352" s="273">
        <f t="shared" si="140"/>
        <v>91.4315</v>
      </c>
      <c r="R2352" s="273">
        <f t="shared" si="141"/>
        <v>93.327</v>
      </c>
    </row>
    <row r="2353" ht="14.25" hidden="1" customHeight="1">
      <c r="L2353" s="251"/>
      <c r="M2353" s="272">
        <v>11.19</v>
      </c>
      <c r="N2353" s="273">
        <f t="shared" si="137"/>
        <v>85.16175</v>
      </c>
      <c r="O2353" s="273">
        <f t="shared" si="138"/>
        <v>87.65225</v>
      </c>
      <c r="P2353" s="273">
        <f t="shared" si="139"/>
        <v>89.838</v>
      </c>
      <c r="Q2353" s="273">
        <f t="shared" si="140"/>
        <v>91.43325</v>
      </c>
      <c r="R2353" s="273">
        <f t="shared" si="141"/>
        <v>93.3285</v>
      </c>
    </row>
    <row r="2354" ht="14.25" hidden="1" customHeight="1">
      <c r="L2354" s="251"/>
      <c r="M2354" s="272">
        <v>11.2</v>
      </c>
      <c r="N2354" s="273">
        <f t="shared" si="137"/>
        <v>85.165</v>
      </c>
      <c r="O2354" s="273">
        <f t="shared" si="138"/>
        <v>87.655</v>
      </c>
      <c r="P2354" s="273">
        <f t="shared" si="139"/>
        <v>89.84</v>
      </c>
      <c r="Q2354" s="273">
        <f t="shared" si="140"/>
        <v>91.435</v>
      </c>
      <c r="R2354" s="273">
        <f t="shared" si="141"/>
        <v>93.33</v>
      </c>
    </row>
    <row r="2355" ht="14.25" hidden="1" customHeight="1">
      <c r="L2355" s="251"/>
      <c r="M2355" s="272">
        <v>11.21</v>
      </c>
      <c r="N2355" s="273">
        <f t="shared" si="137"/>
        <v>85.16825</v>
      </c>
      <c r="O2355" s="273">
        <f t="shared" si="138"/>
        <v>87.65775</v>
      </c>
      <c r="P2355" s="273">
        <f t="shared" si="139"/>
        <v>89.842</v>
      </c>
      <c r="Q2355" s="273">
        <f t="shared" si="140"/>
        <v>91.43675</v>
      </c>
      <c r="R2355" s="273">
        <f t="shared" si="141"/>
        <v>93.3315</v>
      </c>
    </row>
    <row r="2356" ht="14.25" hidden="1" customHeight="1">
      <c r="L2356" s="251"/>
      <c r="M2356" s="272">
        <v>11.22</v>
      </c>
      <c r="N2356" s="273">
        <f t="shared" si="137"/>
        <v>85.1715</v>
      </c>
      <c r="O2356" s="273">
        <f t="shared" si="138"/>
        <v>87.6605</v>
      </c>
      <c r="P2356" s="273">
        <f t="shared" si="139"/>
        <v>89.844</v>
      </c>
      <c r="Q2356" s="273">
        <f t="shared" si="140"/>
        <v>91.4385</v>
      </c>
      <c r="R2356" s="273">
        <f t="shared" si="141"/>
        <v>93.333</v>
      </c>
    </row>
    <row r="2357" ht="14.25" hidden="1" customHeight="1">
      <c r="L2357" s="251"/>
      <c r="M2357" s="272">
        <v>11.23</v>
      </c>
      <c r="N2357" s="273">
        <f t="shared" si="137"/>
        <v>85.17475</v>
      </c>
      <c r="O2357" s="273">
        <f t="shared" si="138"/>
        <v>87.66325</v>
      </c>
      <c r="P2357" s="273">
        <f t="shared" si="139"/>
        <v>89.846</v>
      </c>
      <c r="Q2357" s="273">
        <f t="shared" si="140"/>
        <v>91.44025</v>
      </c>
      <c r="R2357" s="273">
        <f t="shared" si="141"/>
        <v>93.3345</v>
      </c>
    </row>
    <row r="2358" ht="14.25" hidden="1" customHeight="1">
      <c r="L2358" s="251"/>
      <c r="M2358" s="272">
        <v>11.24</v>
      </c>
      <c r="N2358" s="273">
        <f t="shared" si="137"/>
        <v>85.178</v>
      </c>
      <c r="O2358" s="273">
        <f t="shared" si="138"/>
        <v>87.666</v>
      </c>
      <c r="P2358" s="273">
        <f t="shared" si="139"/>
        <v>89.848</v>
      </c>
      <c r="Q2358" s="273">
        <f t="shared" si="140"/>
        <v>91.442</v>
      </c>
      <c r="R2358" s="273">
        <f t="shared" si="141"/>
        <v>93.336</v>
      </c>
    </row>
    <row r="2359" ht="14.25" hidden="1" customHeight="1">
      <c r="L2359" s="251"/>
      <c r="M2359" s="272">
        <v>11.25</v>
      </c>
      <c r="N2359" s="273">
        <f t="shared" si="137"/>
        <v>85.18125</v>
      </c>
      <c r="O2359" s="273">
        <f t="shared" si="138"/>
        <v>87.66875</v>
      </c>
      <c r="P2359" s="273">
        <f t="shared" si="139"/>
        <v>89.85</v>
      </c>
      <c r="Q2359" s="273">
        <f t="shared" si="140"/>
        <v>91.44375</v>
      </c>
      <c r="R2359" s="273">
        <f t="shared" si="141"/>
        <v>93.3375</v>
      </c>
    </row>
    <row r="2360" ht="14.25" hidden="1" customHeight="1">
      <c r="L2360" s="251"/>
      <c r="M2360" s="272">
        <v>11.26</v>
      </c>
      <c r="N2360" s="273">
        <f t="shared" si="137"/>
        <v>85.1845</v>
      </c>
      <c r="O2360" s="273">
        <f t="shared" si="138"/>
        <v>87.6715</v>
      </c>
      <c r="P2360" s="273">
        <f t="shared" si="139"/>
        <v>89.852</v>
      </c>
      <c r="Q2360" s="273">
        <f t="shared" si="140"/>
        <v>91.4455</v>
      </c>
      <c r="R2360" s="273">
        <f t="shared" si="141"/>
        <v>93.339</v>
      </c>
    </row>
    <row r="2361" ht="14.25" hidden="1" customHeight="1">
      <c r="L2361" s="251"/>
      <c r="M2361" s="272">
        <v>11.27</v>
      </c>
      <c r="N2361" s="273">
        <f t="shared" si="137"/>
        <v>85.18775</v>
      </c>
      <c r="O2361" s="273">
        <f t="shared" si="138"/>
        <v>87.67425</v>
      </c>
      <c r="P2361" s="273">
        <f t="shared" si="139"/>
        <v>89.854</v>
      </c>
      <c r="Q2361" s="273">
        <f t="shared" si="140"/>
        <v>91.44725</v>
      </c>
      <c r="R2361" s="273">
        <f t="shared" si="141"/>
        <v>93.3405</v>
      </c>
    </row>
    <row r="2362" ht="14.25" hidden="1" customHeight="1">
      <c r="L2362" s="251"/>
      <c r="M2362" s="272">
        <v>11.28</v>
      </c>
      <c r="N2362" s="273">
        <f t="shared" si="137"/>
        <v>85.191</v>
      </c>
      <c r="O2362" s="273">
        <f t="shared" si="138"/>
        <v>87.677</v>
      </c>
      <c r="P2362" s="273">
        <f t="shared" si="139"/>
        <v>89.856</v>
      </c>
      <c r="Q2362" s="273">
        <f t="shared" si="140"/>
        <v>91.449</v>
      </c>
      <c r="R2362" s="273">
        <f t="shared" si="141"/>
        <v>93.342</v>
      </c>
    </row>
    <row r="2363" ht="14.25" hidden="1" customHeight="1">
      <c r="L2363" s="251"/>
      <c r="M2363" s="272">
        <v>11.29</v>
      </c>
      <c r="N2363" s="273">
        <f t="shared" si="137"/>
        <v>85.19425</v>
      </c>
      <c r="O2363" s="273">
        <f t="shared" si="138"/>
        <v>87.67975</v>
      </c>
      <c r="P2363" s="273">
        <f t="shared" si="139"/>
        <v>89.858</v>
      </c>
      <c r="Q2363" s="273">
        <f t="shared" si="140"/>
        <v>91.45075</v>
      </c>
      <c r="R2363" s="273">
        <f t="shared" si="141"/>
        <v>93.3435</v>
      </c>
    </row>
    <row r="2364" ht="14.25" hidden="1" customHeight="1">
      <c r="L2364" s="251"/>
      <c r="M2364" s="272">
        <v>11.3</v>
      </c>
      <c r="N2364" s="273">
        <f t="shared" si="137"/>
        <v>85.1975</v>
      </c>
      <c r="O2364" s="273">
        <f t="shared" si="138"/>
        <v>87.6825</v>
      </c>
      <c r="P2364" s="273">
        <f t="shared" si="139"/>
        <v>89.86</v>
      </c>
      <c r="Q2364" s="273">
        <f t="shared" si="140"/>
        <v>91.4525</v>
      </c>
      <c r="R2364" s="273">
        <f t="shared" si="141"/>
        <v>93.345</v>
      </c>
    </row>
    <row r="2365" ht="14.25" hidden="1" customHeight="1">
      <c r="L2365" s="251"/>
      <c r="M2365" s="272">
        <v>11.31</v>
      </c>
      <c r="N2365" s="273">
        <f t="shared" si="137"/>
        <v>85.20075</v>
      </c>
      <c r="O2365" s="273">
        <f t="shared" si="138"/>
        <v>87.68525</v>
      </c>
      <c r="P2365" s="273">
        <f t="shared" si="139"/>
        <v>89.862</v>
      </c>
      <c r="Q2365" s="273">
        <f t="shared" si="140"/>
        <v>91.45425</v>
      </c>
      <c r="R2365" s="273">
        <f t="shared" si="141"/>
        <v>93.3465</v>
      </c>
    </row>
    <row r="2366" ht="14.25" hidden="1" customHeight="1">
      <c r="L2366" s="251"/>
      <c r="M2366" s="272">
        <v>11.32</v>
      </c>
      <c r="N2366" s="273">
        <f t="shared" si="137"/>
        <v>85.204</v>
      </c>
      <c r="O2366" s="273">
        <f t="shared" si="138"/>
        <v>87.688</v>
      </c>
      <c r="P2366" s="273">
        <f t="shared" si="139"/>
        <v>89.864</v>
      </c>
      <c r="Q2366" s="273">
        <f t="shared" si="140"/>
        <v>91.456</v>
      </c>
      <c r="R2366" s="273">
        <f t="shared" si="141"/>
        <v>93.348</v>
      </c>
    </row>
    <row r="2367" ht="14.25" hidden="1" customHeight="1">
      <c r="L2367" s="251"/>
      <c r="M2367" s="272">
        <v>11.33</v>
      </c>
      <c r="N2367" s="273">
        <f t="shared" si="137"/>
        <v>85.20725</v>
      </c>
      <c r="O2367" s="273">
        <f t="shared" si="138"/>
        <v>87.69075</v>
      </c>
      <c r="P2367" s="273">
        <f t="shared" si="139"/>
        <v>89.866</v>
      </c>
      <c r="Q2367" s="273">
        <f t="shared" si="140"/>
        <v>91.45775</v>
      </c>
      <c r="R2367" s="273">
        <f t="shared" si="141"/>
        <v>93.3495</v>
      </c>
    </row>
    <row r="2368" ht="14.25" hidden="1" customHeight="1">
      <c r="L2368" s="251"/>
      <c r="M2368" s="272">
        <v>11.34</v>
      </c>
      <c r="N2368" s="273">
        <f t="shared" si="137"/>
        <v>85.2105</v>
      </c>
      <c r="O2368" s="273">
        <f t="shared" si="138"/>
        <v>87.6935</v>
      </c>
      <c r="P2368" s="273">
        <f t="shared" si="139"/>
        <v>89.868</v>
      </c>
      <c r="Q2368" s="273">
        <f t="shared" si="140"/>
        <v>91.4595</v>
      </c>
      <c r="R2368" s="273">
        <f t="shared" si="141"/>
        <v>93.351</v>
      </c>
    </row>
    <row r="2369" ht="14.25" hidden="1" customHeight="1">
      <c r="L2369" s="251"/>
      <c r="M2369" s="272">
        <v>11.35</v>
      </c>
      <c r="N2369" s="273">
        <f t="shared" si="137"/>
        <v>85.21375</v>
      </c>
      <c r="O2369" s="273">
        <f t="shared" si="138"/>
        <v>87.69625</v>
      </c>
      <c r="P2369" s="273">
        <f t="shared" si="139"/>
        <v>89.87</v>
      </c>
      <c r="Q2369" s="273">
        <f t="shared" si="140"/>
        <v>91.46125</v>
      </c>
      <c r="R2369" s="273">
        <f t="shared" si="141"/>
        <v>93.3525</v>
      </c>
    </row>
    <row r="2370" ht="14.25" hidden="1" customHeight="1">
      <c r="L2370" s="251"/>
      <c r="M2370" s="272">
        <v>11.36</v>
      </c>
      <c r="N2370" s="273">
        <f t="shared" si="137"/>
        <v>85.217</v>
      </c>
      <c r="O2370" s="273">
        <f t="shared" si="138"/>
        <v>87.699</v>
      </c>
      <c r="P2370" s="273">
        <f t="shared" si="139"/>
        <v>89.872</v>
      </c>
      <c r="Q2370" s="273">
        <f t="shared" si="140"/>
        <v>91.463</v>
      </c>
      <c r="R2370" s="273">
        <f t="shared" si="141"/>
        <v>93.354</v>
      </c>
    </row>
    <row r="2371" ht="14.25" hidden="1" customHeight="1">
      <c r="L2371" s="251"/>
      <c r="M2371" s="272">
        <v>11.37</v>
      </c>
      <c r="N2371" s="273">
        <f t="shared" si="137"/>
        <v>85.22025</v>
      </c>
      <c r="O2371" s="273">
        <f t="shared" si="138"/>
        <v>87.70175</v>
      </c>
      <c r="P2371" s="273">
        <f t="shared" si="139"/>
        <v>89.874</v>
      </c>
      <c r="Q2371" s="273">
        <f t="shared" si="140"/>
        <v>91.46475</v>
      </c>
      <c r="R2371" s="273">
        <f t="shared" si="141"/>
        <v>93.3555</v>
      </c>
    </row>
    <row r="2372" ht="14.25" hidden="1" customHeight="1">
      <c r="L2372" s="251"/>
      <c r="M2372" s="272">
        <v>11.38</v>
      </c>
      <c r="N2372" s="273">
        <f t="shared" si="137"/>
        <v>85.2235</v>
      </c>
      <c r="O2372" s="273">
        <f t="shared" si="138"/>
        <v>87.7045</v>
      </c>
      <c r="P2372" s="273">
        <f t="shared" si="139"/>
        <v>89.876</v>
      </c>
      <c r="Q2372" s="273">
        <f t="shared" si="140"/>
        <v>91.4665</v>
      </c>
      <c r="R2372" s="273">
        <f t="shared" si="141"/>
        <v>93.357</v>
      </c>
    </row>
    <row r="2373" ht="14.25" hidden="1" customHeight="1">
      <c r="L2373" s="251"/>
      <c r="M2373" s="272">
        <v>11.39</v>
      </c>
      <c r="N2373" s="273">
        <f t="shared" si="137"/>
        <v>85.22675</v>
      </c>
      <c r="O2373" s="273">
        <f t="shared" si="138"/>
        <v>87.70725</v>
      </c>
      <c r="P2373" s="273">
        <f t="shared" si="139"/>
        <v>89.878</v>
      </c>
      <c r="Q2373" s="273">
        <f t="shared" si="140"/>
        <v>91.46825</v>
      </c>
      <c r="R2373" s="273">
        <f t="shared" si="141"/>
        <v>93.3585</v>
      </c>
    </row>
    <row r="2374" ht="14.25" hidden="1" customHeight="1">
      <c r="L2374" s="251"/>
      <c r="M2374" s="272">
        <v>11.4</v>
      </c>
      <c r="N2374" s="273">
        <f t="shared" si="137"/>
        <v>85.23</v>
      </c>
      <c r="O2374" s="273">
        <f t="shared" si="138"/>
        <v>87.71</v>
      </c>
      <c r="P2374" s="273">
        <f t="shared" si="139"/>
        <v>89.88</v>
      </c>
      <c r="Q2374" s="273">
        <f t="shared" si="140"/>
        <v>91.47</v>
      </c>
      <c r="R2374" s="273">
        <f t="shared" si="141"/>
        <v>93.36</v>
      </c>
    </row>
    <row r="2375" ht="14.25" hidden="1" customHeight="1">
      <c r="L2375" s="251"/>
      <c r="M2375" s="272">
        <v>11.41</v>
      </c>
      <c r="N2375" s="273">
        <f t="shared" si="137"/>
        <v>85.23325</v>
      </c>
      <c r="O2375" s="273">
        <f t="shared" si="138"/>
        <v>87.71275</v>
      </c>
      <c r="P2375" s="273">
        <f t="shared" si="139"/>
        <v>89.882</v>
      </c>
      <c r="Q2375" s="273">
        <f t="shared" si="140"/>
        <v>91.47175</v>
      </c>
      <c r="R2375" s="273">
        <f t="shared" si="141"/>
        <v>93.3615</v>
      </c>
    </row>
    <row r="2376" ht="14.25" hidden="1" customHeight="1">
      <c r="L2376" s="251"/>
      <c r="M2376" s="272">
        <v>11.42</v>
      </c>
      <c r="N2376" s="273">
        <f t="shared" si="137"/>
        <v>85.2365</v>
      </c>
      <c r="O2376" s="273">
        <f t="shared" si="138"/>
        <v>87.7155</v>
      </c>
      <c r="P2376" s="273">
        <f t="shared" si="139"/>
        <v>89.884</v>
      </c>
      <c r="Q2376" s="273">
        <f t="shared" si="140"/>
        <v>91.4735</v>
      </c>
      <c r="R2376" s="273">
        <f t="shared" si="141"/>
        <v>93.363</v>
      </c>
    </row>
    <row r="2377" ht="14.25" hidden="1" customHeight="1">
      <c r="L2377" s="251"/>
      <c r="M2377" s="272">
        <v>11.43</v>
      </c>
      <c r="N2377" s="273">
        <f t="shared" si="137"/>
        <v>85.23975</v>
      </c>
      <c r="O2377" s="273">
        <f t="shared" si="138"/>
        <v>87.71825</v>
      </c>
      <c r="P2377" s="273">
        <f t="shared" si="139"/>
        <v>89.886</v>
      </c>
      <c r="Q2377" s="273">
        <f t="shared" si="140"/>
        <v>91.47525</v>
      </c>
      <c r="R2377" s="273">
        <f t="shared" si="141"/>
        <v>93.3645</v>
      </c>
    </row>
    <row r="2378" ht="14.25" hidden="1" customHeight="1">
      <c r="L2378" s="251"/>
      <c r="M2378" s="272">
        <v>11.44</v>
      </c>
      <c r="N2378" s="273">
        <f t="shared" si="137"/>
        <v>85.243</v>
      </c>
      <c r="O2378" s="273">
        <f t="shared" si="138"/>
        <v>87.721</v>
      </c>
      <c r="P2378" s="273">
        <f t="shared" si="139"/>
        <v>89.888</v>
      </c>
      <c r="Q2378" s="273">
        <f t="shared" si="140"/>
        <v>91.477</v>
      </c>
      <c r="R2378" s="273">
        <f t="shared" si="141"/>
        <v>93.366</v>
      </c>
    </row>
    <row r="2379" ht="14.25" hidden="1" customHeight="1">
      <c r="L2379" s="251"/>
      <c r="M2379" s="272">
        <v>11.45</v>
      </c>
      <c r="N2379" s="273">
        <f t="shared" si="137"/>
        <v>85.24625</v>
      </c>
      <c r="O2379" s="273">
        <f t="shared" si="138"/>
        <v>87.72375</v>
      </c>
      <c r="P2379" s="273">
        <f t="shared" si="139"/>
        <v>89.89</v>
      </c>
      <c r="Q2379" s="273">
        <f t="shared" si="140"/>
        <v>91.47875</v>
      </c>
      <c r="R2379" s="273">
        <f t="shared" si="141"/>
        <v>93.3675</v>
      </c>
    </row>
    <row r="2380" ht="14.25" hidden="1" customHeight="1">
      <c r="L2380" s="251"/>
      <c r="M2380" s="272">
        <v>11.46</v>
      </c>
      <c r="N2380" s="273">
        <f t="shared" si="137"/>
        <v>85.2495</v>
      </c>
      <c r="O2380" s="273">
        <f t="shared" si="138"/>
        <v>87.7265</v>
      </c>
      <c r="P2380" s="273">
        <f t="shared" si="139"/>
        <v>89.892</v>
      </c>
      <c r="Q2380" s="273">
        <f t="shared" si="140"/>
        <v>91.4805</v>
      </c>
      <c r="R2380" s="273">
        <f t="shared" si="141"/>
        <v>93.369</v>
      </c>
    </row>
    <row r="2381" ht="14.25" hidden="1" customHeight="1">
      <c r="L2381" s="251"/>
      <c r="M2381" s="272">
        <v>11.47</v>
      </c>
      <c r="N2381" s="273">
        <f t="shared" si="137"/>
        <v>85.25275</v>
      </c>
      <c r="O2381" s="273">
        <f t="shared" si="138"/>
        <v>87.72925</v>
      </c>
      <c r="P2381" s="273">
        <f t="shared" si="139"/>
        <v>89.894</v>
      </c>
      <c r="Q2381" s="273">
        <f t="shared" si="140"/>
        <v>91.48225</v>
      </c>
      <c r="R2381" s="273">
        <f t="shared" si="141"/>
        <v>93.3705</v>
      </c>
    </row>
    <row r="2382" ht="14.25" hidden="1" customHeight="1">
      <c r="L2382" s="251"/>
      <c r="M2382" s="272">
        <v>11.48</v>
      </c>
      <c r="N2382" s="273">
        <f t="shared" si="137"/>
        <v>85.256</v>
      </c>
      <c r="O2382" s="273">
        <f t="shared" si="138"/>
        <v>87.732</v>
      </c>
      <c r="P2382" s="273">
        <f t="shared" si="139"/>
        <v>89.896</v>
      </c>
      <c r="Q2382" s="273">
        <f t="shared" si="140"/>
        <v>91.484</v>
      </c>
      <c r="R2382" s="273">
        <f t="shared" si="141"/>
        <v>93.372</v>
      </c>
    </row>
    <row r="2383" ht="14.25" hidden="1" customHeight="1">
      <c r="L2383" s="251"/>
      <c r="M2383" s="272">
        <v>11.49</v>
      </c>
      <c r="N2383" s="273">
        <f t="shared" si="137"/>
        <v>85.25925</v>
      </c>
      <c r="O2383" s="273">
        <f t="shared" si="138"/>
        <v>87.73475</v>
      </c>
      <c r="P2383" s="273">
        <f t="shared" si="139"/>
        <v>89.898</v>
      </c>
      <c r="Q2383" s="273">
        <f t="shared" si="140"/>
        <v>91.48575</v>
      </c>
      <c r="R2383" s="273">
        <f t="shared" si="141"/>
        <v>93.3735</v>
      </c>
    </row>
    <row r="2384" ht="14.25" hidden="1" customHeight="1">
      <c r="L2384" s="251"/>
      <c r="M2384" s="272">
        <v>11.5</v>
      </c>
      <c r="N2384" s="273">
        <f t="shared" si="137"/>
        <v>85.2625</v>
      </c>
      <c r="O2384" s="273">
        <f t="shared" si="138"/>
        <v>87.7375</v>
      </c>
      <c r="P2384" s="273">
        <f t="shared" si="139"/>
        <v>89.9</v>
      </c>
      <c r="Q2384" s="273">
        <f t="shared" si="140"/>
        <v>91.4875</v>
      </c>
      <c r="R2384" s="273">
        <f t="shared" si="141"/>
        <v>93.375</v>
      </c>
    </row>
    <row r="2385" ht="14.25" hidden="1" customHeight="1">
      <c r="L2385" s="251"/>
      <c r="M2385" s="272">
        <v>11.51</v>
      </c>
      <c r="N2385" s="273">
        <f t="shared" si="137"/>
        <v>85.26575</v>
      </c>
      <c r="O2385" s="273">
        <f t="shared" si="138"/>
        <v>87.74025</v>
      </c>
      <c r="P2385" s="273">
        <f t="shared" si="139"/>
        <v>89.902</v>
      </c>
      <c r="Q2385" s="273">
        <f t="shared" si="140"/>
        <v>91.48925</v>
      </c>
      <c r="R2385" s="273">
        <f t="shared" si="141"/>
        <v>93.3765</v>
      </c>
    </row>
    <row r="2386" ht="14.25" hidden="1" customHeight="1">
      <c r="L2386" s="251"/>
      <c r="M2386" s="272">
        <v>11.52</v>
      </c>
      <c r="N2386" s="273">
        <f t="shared" si="137"/>
        <v>85.269</v>
      </c>
      <c r="O2386" s="273">
        <f t="shared" si="138"/>
        <v>87.743</v>
      </c>
      <c r="P2386" s="273">
        <f t="shared" si="139"/>
        <v>89.904</v>
      </c>
      <c r="Q2386" s="273">
        <f t="shared" si="140"/>
        <v>91.491</v>
      </c>
      <c r="R2386" s="273">
        <f t="shared" si="141"/>
        <v>93.378</v>
      </c>
    </row>
    <row r="2387" ht="14.25" hidden="1" customHeight="1">
      <c r="L2387" s="251"/>
      <c r="M2387" s="272">
        <v>11.53</v>
      </c>
      <c r="N2387" s="273">
        <f t="shared" si="137"/>
        <v>85.27225</v>
      </c>
      <c r="O2387" s="273">
        <f t="shared" si="138"/>
        <v>87.74575</v>
      </c>
      <c r="P2387" s="273">
        <f t="shared" si="139"/>
        <v>89.906</v>
      </c>
      <c r="Q2387" s="273">
        <f t="shared" si="140"/>
        <v>91.49275</v>
      </c>
      <c r="R2387" s="273">
        <f t="shared" si="141"/>
        <v>93.3795</v>
      </c>
    </row>
    <row r="2388" ht="14.25" hidden="1" customHeight="1">
      <c r="L2388" s="251"/>
      <c r="M2388" s="272">
        <v>11.54</v>
      </c>
      <c r="N2388" s="273">
        <f t="shared" si="137"/>
        <v>85.2755</v>
      </c>
      <c r="O2388" s="273">
        <f t="shared" si="138"/>
        <v>87.7485</v>
      </c>
      <c r="P2388" s="273">
        <f t="shared" si="139"/>
        <v>89.908</v>
      </c>
      <c r="Q2388" s="273">
        <f t="shared" si="140"/>
        <v>91.4945</v>
      </c>
      <c r="R2388" s="273">
        <f t="shared" si="141"/>
        <v>93.381</v>
      </c>
    </row>
    <row r="2389" ht="14.25" hidden="1" customHeight="1">
      <c r="L2389" s="251"/>
      <c r="M2389" s="272">
        <v>11.55</v>
      </c>
      <c r="N2389" s="273">
        <f t="shared" si="137"/>
        <v>85.27875</v>
      </c>
      <c r="O2389" s="273">
        <f t="shared" si="138"/>
        <v>87.75125</v>
      </c>
      <c r="P2389" s="273">
        <f t="shared" si="139"/>
        <v>89.91</v>
      </c>
      <c r="Q2389" s="273">
        <f t="shared" si="140"/>
        <v>91.49625</v>
      </c>
      <c r="R2389" s="273">
        <f t="shared" si="141"/>
        <v>93.3825</v>
      </c>
    </row>
    <row r="2390" ht="14.25" hidden="1" customHeight="1">
      <c r="L2390" s="251"/>
      <c r="M2390" s="272">
        <v>11.56</v>
      </c>
      <c r="N2390" s="273">
        <f t="shared" si="137"/>
        <v>85.282</v>
      </c>
      <c r="O2390" s="273">
        <f t="shared" si="138"/>
        <v>87.754</v>
      </c>
      <c r="P2390" s="273">
        <f t="shared" si="139"/>
        <v>89.912</v>
      </c>
      <c r="Q2390" s="273">
        <f t="shared" si="140"/>
        <v>91.498</v>
      </c>
      <c r="R2390" s="273">
        <f t="shared" si="141"/>
        <v>93.384</v>
      </c>
    </row>
    <row r="2391" ht="14.25" hidden="1" customHeight="1">
      <c r="L2391" s="251"/>
      <c r="M2391" s="272">
        <v>11.57</v>
      </c>
      <c r="N2391" s="273">
        <f t="shared" si="137"/>
        <v>85.28525</v>
      </c>
      <c r="O2391" s="273">
        <f t="shared" si="138"/>
        <v>87.75675</v>
      </c>
      <c r="P2391" s="273">
        <f t="shared" si="139"/>
        <v>89.914</v>
      </c>
      <c r="Q2391" s="273">
        <f t="shared" si="140"/>
        <v>91.49975</v>
      </c>
      <c r="R2391" s="273">
        <f t="shared" si="141"/>
        <v>93.3855</v>
      </c>
    </row>
    <row r="2392" ht="14.25" hidden="1" customHeight="1">
      <c r="L2392" s="251"/>
      <c r="M2392" s="272">
        <v>11.58</v>
      </c>
      <c r="N2392" s="273">
        <f t="shared" si="137"/>
        <v>85.2885</v>
      </c>
      <c r="O2392" s="273">
        <f t="shared" si="138"/>
        <v>87.7595</v>
      </c>
      <c r="P2392" s="273">
        <f t="shared" si="139"/>
        <v>89.916</v>
      </c>
      <c r="Q2392" s="273">
        <f t="shared" si="140"/>
        <v>91.5015</v>
      </c>
      <c r="R2392" s="273">
        <f t="shared" si="141"/>
        <v>93.387</v>
      </c>
    </row>
    <row r="2393" ht="14.25" hidden="1" customHeight="1">
      <c r="L2393" s="251"/>
      <c r="M2393" s="272">
        <v>11.59</v>
      </c>
      <c r="N2393" s="273">
        <f t="shared" si="137"/>
        <v>85.29175</v>
      </c>
      <c r="O2393" s="273">
        <f t="shared" si="138"/>
        <v>87.76225</v>
      </c>
      <c r="P2393" s="273">
        <f t="shared" si="139"/>
        <v>89.918</v>
      </c>
      <c r="Q2393" s="273">
        <f t="shared" si="140"/>
        <v>91.50325</v>
      </c>
      <c r="R2393" s="273">
        <f t="shared" si="141"/>
        <v>93.3885</v>
      </c>
    </row>
    <row r="2394" ht="14.25" hidden="1" customHeight="1">
      <c r="L2394" s="251"/>
      <c r="M2394" s="272">
        <v>11.6</v>
      </c>
      <c r="N2394" s="273">
        <f t="shared" si="137"/>
        <v>85.295</v>
      </c>
      <c r="O2394" s="273">
        <f t="shared" si="138"/>
        <v>87.765</v>
      </c>
      <c r="P2394" s="273">
        <f t="shared" si="139"/>
        <v>89.92</v>
      </c>
      <c r="Q2394" s="273">
        <f t="shared" si="140"/>
        <v>91.505</v>
      </c>
      <c r="R2394" s="273">
        <f t="shared" si="141"/>
        <v>93.39</v>
      </c>
    </row>
    <row r="2395" ht="14.25" hidden="1" customHeight="1">
      <c r="L2395" s="251"/>
      <c r="M2395" s="272">
        <v>11.61</v>
      </c>
      <c r="N2395" s="273">
        <f t="shared" si="137"/>
        <v>85.29825</v>
      </c>
      <c r="O2395" s="273">
        <f t="shared" si="138"/>
        <v>87.76775</v>
      </c>
      <c r="P2395" s="273">
        <f t="shared" si="139"/>
        <v>89.922</v>
      </c>
      <c r="Q2395" s="273">
        <f t="shared" si="140"/>
        <v>91.50675</v>
      </c>
      <c r="R2395" s="273">
        <f t="shared" si="141"/>
        <v>93.3915</v>
      </c>
    </row>
    <row r="2396" ht="14.25" hidden="1" customHeight="1">
      <c r="L2396" s="251"/>
      <c r="M2396" s="272">
        <v>11.62</v>
      </c>
      <c r="N2396" s="273">
        <f t="shared" si="137"/>
        <v>85.3015</v>
      </c>
      <c r="O2396" s="273">
        <f t="shared" si="138"/>
        <v>87.7705</v>
      </c>
      <c r="P2396" s="273">
        <f t="shared" si="139"/>
        <v>89.924</v>
      </c>
      <c r="Q2396" s="273">
        <f t="shared" si="140"/>
        <v>91.5085</v>
      </c>
      <c r="R2396" s="273">
        <f t="shared" si="141"/>
        <v>93.393</v>
      </c>
    </row>
    <row r="2397" ht="14.25" hidden="1" customHeight="1">
      <c r="L2397" s="251"/>
      <c r="M2397" s="272">
        <v>11.63</v>
      </c>
      <c r="N2397" s="273">
        <f t="shared" si="137"/>
        <v>85.30475</v>
      </c>
      <c r="O2397" s="273">
        <f t="shared" si="138"/>
        <v>87.77325</v>
      </c>
      <c r="P2397" s="273">
        <f t="shared" si="139"/>
        <v>89.926</v>
      </c>
      <c r="Q2397" s="273">
        <f t="shared" si="140"/>
        <v>91.51025</v>
      </c>
      <c r="R2397" s="273">
        <f t="shared" si="141"/>
        <v>93.3945</v>
      </c>
    </row>
    <row r="2398" ht="14.25" hidden="1" customHeight="1">
      <c r="L2398" s="251"/>
      <c r="M2398" s="272">
        <v>11.64</v>
      </c>
      <c r="N2398" s="273">
        <f t="shared" si="137"/>
        <v>85.308</v>
      </c>
      <c r="O2398" s="273">
        <f t="shared" si="138"/>
        <v>87.776</v>
      </c>
      <c r="P2398" s="273">
        <f t="shared" si="139"/>
        <v>89.928</v>
      </c>
      <c r="Q2398" s="273">
        <f t="shared" si="140"/>
        <v>91.512</v>
      </c>
      <c r="R2398" s="273">
        <f t="shared" si="141"/>
        <v>93.396</v>
      </c>
    </row>
    <row r="2399" ht="14.25" hidden="1" customHeight="1">
      <c r="L2399" s="251"/>
      <c r="M2399" s="272">
        <v>11.65</v>
      </c>
      <c r="N2399" s="273">
        <f t="shared" si="137"/>
        <v>85.31125</v>
      </c>
      <c r="O2399" s="273">
        <f t="shared" si="138"/>
        <v>87.77875</v>
      </c>
      <c r="P2399" s="273">
        <f t="shared" si="139"/>
        <v>89.93</v>
      </c>
      <c r="Q2399" s="273">
        <f t="shared" si="140"/>
        <v>91.51375</v>
      </c>
      <c r="R2399" s="273">
        <f t="shared" si="141"/>
        <v>93.3975</v>
      </c>
    </row>
    <row r="2400" ht="14.25" hidden="1" customHeight="1">
      <c r="L2400" s="251"/>
      <c r="M2400" s="272">
        <v>11.66</v>
      </c>
      <c r="N2400" s="273">
        <f t="shared" si="137"/>
        <v>85.3145</v>
      </c>
      <c r="O2400" s="273">
        <f t="shared" si="138"/>
        <v>87.7815</v>
      </c>
      <c r="P2400" s="273">
        <f t="shared" si="139"/>
        <v>89.932</v>
      </c>
      <c r="Q2400" s="273">
        <f t="shared" si="140"/>
        <v>91.5155</v>
      </c>
      <c r="R2400" s="273">
        <f t="shared" si="141"/>
        <v>93.399</v>
      </c>
    </row>
    <row r="2401" ht="14.25" hidden="1" customHeight="1">
      <c r="L2401" s="251"/>
      <c r="M2401" s="272">
        <v>11.67</v>
      </c>
      <c r="N2401" s="273">
        <f t="shared" si="137"/>
        <v>85.31775</v>
      </c>
      <c r="O2401" s="273">
        <f t="shared" si="138"/>
        <v>87.78425</v>
      </c>
      <c r="P2401" s="273">
        <f t="shared" si="139"/>
        <v>89.934</v>
      </c>
      <c r="Q2401" s="273">
        <f t="shared" si="140"/>
        <v>91.51725</v>
      </c>
      <c r="R2401" s="273">
        <f t="shared" si="141"/>
        <v>93.4005</v>
      </c>
    </row>
    <row r="2402" ht="14.25" hidden="1" customHeight="1">
      <c r="L2402" s="251"/>
      <c r="M2402" s="272">
        <v>11.68</v>
      </c>
      <c r="N2402" s="273">
        <f t="shared" si="137"/>
        <v>85.321</v>
      </c>
      <c r="O2402" s="273">
        <f t="shared" si="138"/>
        <v>87.787</v>
      </c>
      <c r="P2402" s="273">
        <f t="shared" si="139"/>
        <v>89.936</v>
      </c>
      <c r="Q2402" s="273">
        <f t="shared" si="140"/>
        <v>91.519</v>
      </c>
      <c r="R2402" s="273">
        <f t="shared" si="141"/>
        <v>93.402</v>
      </c>
    </row>
    <row r="2403" ht="14.25" hidden="1" customHeight="1">
      <c r="L2403" s="251"/>
      <c r="M2403" s="272">
        <v>11.69</v>
      </c>
      <c r="N2403" s="273">
        <f t="shared" si="137"/>
        <v>85.32425</v>
      </c>
      <c r="O2403" s="273">
        <f t="shared" si="138"/>
        <v>87.78975</v>
      </c>
      <c r="P2403" s="273">
        <f t="shared" si="139"/>
        <v>89.938</v>
      </c>
      <c r="Q2403" s="273">
        <f t="shared" si="140"/>
        <v>91.52075</v>
      </c>
      <c r="R2403" s="273">
        <f t="shared" si="141"/>
        <v>93.4035</v>
      </c>
    </row>
    <row r="2404" ht="14.25" hidden="1" customHeight="1">
      <c r="L2404" s="251"/>
      <c r="M2404" s="272">
        <v>11.7</v>
      </c>
      <c r="N2404" s="273">
        <f t="shared" si="137"/>
        <v>85.3275</v>
      </c>
      <c r="O2404" s="273">
        <f t="shared" si="138"/>
        <v>87.7925</v>
      </c>
      <c r="P2404" s="273">
        <f t="shared" si="139"/>
        <v>89.94</v>
      </c>
      <c r="Q2404" s="273">
        <f t="shared" si="140"/>
        <v>91.5225</v>
      </c>
      <c r="R2404" s="273">
        <f t="shared" si="141"/>
        <v>93.405</v>
      </c>
    </row>
    <row r="2405" ht="14.25" hidden="1" customHeight="1">
      <c r="L2405" s="251"/>
      <c r="M2405" s="272">
        <v>11.71</v>
      </c>
      <c r="N2405" s="273">
        <f t="shared" si="137"/>
        <v>85.33075</v>
      </c>
      <c r="O2405" s="273">
        <f t="shared" si="138"/>
        <v>87.79525</v>
      </c>
      <c r="P2405" s="273">
        <f t="shared" si="139"/>
        <v>89.942</v>
      </c>
      <c r="Q2405" s="273">
        <f t="shared" si="140"/>
        <v>91.52425</v>
      </c>
      <c r="R2405" s="273">
        <f t="shared" si="141"/>
        <v>93.4065</v>
      </c>
    </row>
    <row r="2406" ht="14.25" hidden="1" customHeight="1">
      <c r="L2406" s="251"/>
      <c r="M2406" s="272">
        <v>11.72</v>
      </c>
      <c r="N2406" s="273">
        <f t="shared" si="137"/>
        <v>85.334</v>
      </c>
      <c r="O2406" s="273">
        <f t="shared" si="138"/>
        <v>87.798</v>
      </c>
      <c r="P2406" s="273">
        <f t="shared" si="139"/>
        <v>89.944</v>
      </c>
      <c r="Q2406" s="273">
        <f t="shared" si="140"/>
        <v>91.526</v>
      </c>
      <c r="R2406" s="273">
        <f t="shared" si="141"/>
        <v>93.408</v>
      </c>
    </row>
    <row r="2407" ht="14.25" hidden="1" customHeight="1">
      <c r="L2407" s="251"/>
      <c r="M2407" s="272">
        <v>11.73</v>
      </c>
      <c r="N2407" s="273">
        <f t="shared" si="137"/>
        <v>85.33725</v>
      </c>
      <c r="O2407" s="273">
        <f t="shared" si="138"/>
        <v>87.80075</v>
      </c>
      <c r="P2407" s="273">
        <f t="shared" si="139"/>
        <v>89.946</v>
      </c>
      <c r="Q2407" s="273">
        <f t="shared" si="140"/>
        <v>91.52775</v>
      </c>
      <c r="R2407" s="273">
        <f t="shared" si="141"/>
        <v>93.4095</v>
      </c>
    </row>
    <row r="2408" ht="14.25" hidden="1" customHeight="1">
      <c r="L2408" s="251"/>
      <c r="M2408" s="272">
        <v>11.74</v>
      </c>
      <c r="N2408" s="273">
        <f t="shared" si="137"/>
        <v>85.3405</v>
      </c>
      <c r="O2408" s="273">
        <f t="shared" si="138"/>
        <v>87.8035</v>
      </c>
      <c r="P2408" s="273">
        <f t="shared" si="139"/>
        <v>89.948</v>
      </c>
      <c r="Q2408" s="273">
        <f t="shared" si="140"/>
        <v>91.5295</v>
      </c>
      <c r="R2408" s="273">
        <f t="shared" si="141"/>
        <v>93.411</v>
      </c>
    </row>
    <row r="2409" ht="14.25" hidden="1" customHeight="1">
      <c r="L2409" s="251"/>
      <c r="M2409" s="272">
        <v>11.75</v>
      </c>
      <c r="N2409" s="273">
        <f t="shared" si="137"/>
        <v>85.34375</v>
      </c>
      <c r="O2409" s="273">
        <f t="shared" si="138"/>
        <v>87.80625</v>
      </c>
      <c r="P2409" s="273">
        <f t="shared" si="139"/>
        <v>89.95</v>
      </c>
      <c r="Q2409" s="273">
        <f t="shared" si="140"/>
        <v>91.53125</v>
      </c>
      <c r="R2409" s="273">
        <f t="shared" si="141"/>
        <v>93.4125</v>
      </c>
    </row>
    <row r="2410" ht="14.25" hidden="1" customHeight="1">
      <c r="L2410" s="251"/>
      <c r="M2410" s="272">
        <v>11.76</v>
      </c>
      <c r="N2410" s="273">
        <f t="shared" si="137"/>
        <v>85.347</v>
      </c>
      <c r="O2410" s="273">
        <f t="shared" si="138"/>
        <v>87.809</v>
      </c>
      <c r="P2410" s="273">
        <f t="shared" si="139"/>
        <v>89.952</v>
      </c>
      <c r="Q2410" s="273">
        <f t="shared" si="140"/>
        <v>91.533</v>
      </c>
      <c r="R2410" s="273">
        <f t="shared" si="141"/>
        <v>93.414</v>
      </c>
    </row>
    <row r="2411" ht="14.25" hidden="1" customHeight="1">
      <c r="L2411" s="251"/>
      <c r="M2411" s="272">
        <v>11.77</v>
      </c>
      <c r="N2411" s="273">
        <f t="shared" si="137"/>
        <v>85.35025</v>
      </c>
      <c r="O2411" s="273">
        <f t="shared" si="138"/>
        <v>87.81175</v>
      </c>
      <c r="P2411" s="273">
        <f t="shared" si="139"/>
        <v>89.954</v>
      </c>
      <c r="Q2411" s="273">
        <f t="shared" si="140"/>
        <v>91.53475</v>
      </c>
      <c r="R2411" s="273">
        <f t="shared" si="141"/>
        <v>93.4155</v>
      </c>
    </row>
    <row r="2412" ht="14.25" hidden="1" customHeight="1">
      <c r="L2412" s="251"/>
      <c r="M2412" s="272">
        <v>11.78</v>
      </c>
      <c r="N2412" s="273">
        <f t="shared" si="137"/>
        <v>85.3535</v>
      </c>
      <c r="O2412" s="273">
        <f t="shared" si="138"/>
        <v>87.8145</v>
      </c>
      <c r="P2412" s="273">
        <f t="shared" si="139"/>
        <v>89.956</v>
      </c>
      <c r="Q2412" s="273">
        <f t="shared" si="140"/>
        <v>91.5365</v>
      </c>
      <c r="R2412" s="273">
        <f t="shared" si="141"/>
        <v>93.417</v>
      </c>
    </row>
    <row r="2413" ht="14.25" hidden="1" customHeight="1">
      <c r="L2413" s="251"/>
      <c r="M2413" s="272">
        <v>11.79</v>
      </c>
      <c r="N2413" s="273">
        <f t="shared" si="137"/>
        <v>85.35675</v>
      </c>
      <c r="O2413" s="273">
        <f t="shared" si="138"/>
        <v>87.81725</v>
      </c>
      <c r="P2413" s="273">
        <f t="shared" si="139"/>
        <v>89.958</v>
      </c>
      <c r="Q2413" s="273">
        <f t="shared" si="140"/>
        <v>91.53825</v>
      </c>
      <c r="R2413" s="273">
        <f t="shared" si="141"/>
        <v>93.4185</v>
      </c>
    </row>
    <row r="2414" ht="14.25" hidden="1" customHeight="1">
      <c r="L2414" s="251"/>
      <c r="M2414" s="272">
        <v>11.8</v>
      </c>
      <c r="N2414" s="273">
        <f t="shared" si="137"/>
        <v>85.36</v>
      </c>
      <c r="O2414" s="273">
        <f t="shared" si="138"/>
        <v>87.82</v>
      </c>
      <c r="P2414" s="273">
        <f t="shared" si="139"/>
        <v>89.96</v>
      </c>
      <c r="Q2414" s="273">
        <f t="shared" si="140"/>
        <v>91.54</v>
      </c>
      <c r="R2414" s="273">
        <f t="shared" si="141"/>
        <v>93.42</v>
      </c>
    </row>
    <row r="2415" ht="14.25" hidden="1" customHeight="1">
      <c r="L2415" s="251"/>
      <c r="M2415" s="272">
        <v>11.81</v>
      </c>
      <c r="N2415" s="273">
        <f t="shared" si="137"/>
        <v>85.36325</v>
      </c>
      <c r="O2415" s="273">
        <f t="shared" si="138"/>
        <v>87.82275</v>
      </c>
      <c r="P2415" s="273">
        <f t="shared" si="139"/>
        <v>89.962</v>
      </c>
      <c r="Q2415" s="273">
        <f t="shared" si="140"/>
        <v>91.54175</v>
      </c>
      <c r="R2415" s="273">
        <f t="shared" si="141"/>
        <v>93.4215</v>
      </c>
    </row>
    <row r="2416" ht="14.25" hidden="1" customHeight="1">
      <c r="L2416" s="251"/>
      <c r="M2416" s="272">
        <v>11.82</v>
      </c>
      <c r="N2416" s="273">
        <f t="shared" si="137"/>
        <v>85.3665</v>
      </c>
      <c r="O2416" s="273">
        <f t="shared" si="138"/>
        <v>87.8255</v>
      </c>
      <c r="P2416" s="273">
        <f t="shared" si="139"/>
        <v>89.964</v>
      </c>
      <c r="Q2416" s="273">
        <f t="shared" si="140"/>
        <v>91.5435</v>
      </c>
      <c r="R2416" s="273">
        <f t="shared" si="141"/>
        <v>93.423</v>
      </c>
    </row>
    <row r="2417" ht="14.25" hidden="1" customHeight="1">
      <c r="L2417" s="251"/>
      <c r="M2417" s="272">
        <v>11.83</v>
      </c>
      <c r="N2417" s="273">
        <f t="shared" si="137"/>
        <v>85.36975</v>
      </c>
      <c r="O2417" s="273">
        <f t="shared" si="138"/>
        <v>87.82825</v>
      </c>
      <c r="P2417" s="273">
        <f t="shared" si="139"/>
        <v>89.966</v>
      </c>
      <c r="Q2417" s="273">
        <f t="shared" si="140"/>
        <v>91.54525</v>
      </c>
      <c r="R2417" s="273">
        <f t="shared" si="141"/>
        <v>93.4245</v>
      </c>
    </row>
    <row r="2418" ht="14.25" hidden="1" customHeight="1">
      <c r="L2418" s="251"/>
      <c r="M2418" s="272">
        <v>11.84</v>
      </c>
      <c r="N2418" s="273">
        <f t="shared" si="137"/>
        <v>85.373</v>
      </c>
      <c r="O2418" s="273">
        <f t="shared" si="138"/>
        <v>87.831</v>
      </c>
      <c r="P2418" s="273">
        <f t="shared" si="139"/>
        <v>89.968</v>
      </c>
      <c r="Q2418" s="273">
        <f t="shared" si="140"/>
        <v>91.547</v>
      </c>
      <c r="R2418" s="273">
        <f t="shared" si="141"/>
        <v>93.426</v>
      </c>
    </row>
    <row r="2419" ht="14.25" hidden="1" customHeight="1">
      <c r="L2419" s="251"/>
      <c r="M2419" s="272">
        <v>11.85</v>
      </c>
      <c r="N2419" s="273">
        <f t="shared" si="137"/>
        <v>85.37625</v>
      </c>
      <c r="O2419" s="273">
        <f t="shared" si="138"/>
        <v>87.83375</v>
      </c>
      <c r="P2419" s="273">
        <f t="shared" si="139"/>
        <v>89.97</v>
      </c>
      <c r="Q2419" s="273">
        <f t="shared" si="140"/>
        <v>91.54875</v>
      </c>
      <c r="R2419" s="273">
        <f t="shared" si="141"/>
        <v>93.4275</v>
      </c>
    </row>
    <row r="2420" ht="14.25" hidden="1" customHeight="1">
      <c r="L2420" s="251"/>
      <c r="M2420" s="272">
        <v>11.86</v>
      </c>
      <c r="N2420" s="273">
        <f t="shared" si="137"/>
        <v>85.3795</v>
      </c>
      <c r="O2420" s="273">
        <f t="shared" si="138"/>
        <v>87.8365</v>
      </c>
      <c r="P2420" s="273">
        <f t="shared" si="139"/>
        <v>89.972</v>
      </c>
      <c r="Q2420" s="273">
        <f t="shared" si="140"/>
        <v>91.5505</v>
      </c>
      <c r="R2420" s="273">
        <f t="shared" si="141"/>
        <v>93.429</v>
      </c>
    </row>
    <row r="2421" ht="14.25" hidden="1" customHeight="1">
      <c r="L2421" s="251"/>
      <c r="M2421" s="272">
        <v>11.87</v>
      </c>
      <c r="N2421" s="273">
        <f t="shared" si="137"/>
        <v>85.38275</v>
      </c>
      <c r="O2421" s="273">
        <f t="shared" si="138"/>
        <v>87.83925</v>
      </c>
      <c r="P2421" s="273">
        <f t="shared" si="139"/>
        <v>89.974</v>
      </c>
      <c r="Q2421" s="273">
        <f t="shared" si="140"/>
        <v>91.55225</v>
      </c>
      <c r="R2421" s="273">
        <f t="shared" si="141"/>
        <v>93.4305</v>
      </c>
    </row>
    <row r="2422" ht="14.25" hidden="1" customHeight="1">
      <c r="L2422" s="251"/>
      <c r="M2422" s="272">
        <v>11.88</v>
      </c>
      <c r="N2422" s="273">
        <f t="shared" si="137"/>
        <v>85.386</v>
      </c>
      <c r="O2422" s="273">
        <f t="shared" si="138"/>
        <v>87.842</v>
      </c>
      <c r="P2422" s="273">
        <f t="shared" si="139"/>
        <v>89.976</v>
      </c>
      <c r="Q2422" s="273">
        <f t="shared" si="140"/>
        <v>91.554</v>
      </c>
      <c r="R2422" s="273">
        <f t="shared" si="141"/>
        <v>93.432</v>
      </c>
    </row>
    <row r="2423" ht="14.25" hidden="1" customHeight="1">
      <c r="L2423" s="251"/>
      <c r="M2423" s="272">
        <v>11.89</v>
      </c>
      <c r="N2423" s="273">
        <f t="shared" si="137"/>
        <v>85.38925</v>
      </c>
      <c r="O2423" s="273">
        <f t="shared" si="138"/>
        <v>87.84475</v>
      </c>
      <c r="P2423" s="273">
        <f t="shared" si="139"/>
        <v>89.978</v>
      </c>
      <c r="Q2423" s="273">
        <f t="shared" si="140"/>
        <v>91.55575</v>
      </c>
      <c r="R2423" s="273">
        <f t="shared" si="141"/>
        <v>93.4335</v>
      </c>
    </row>
    <row r="2424" ht="14.25" hidden="1" customHeight="1">
      <c r="L2424" s="251"/>
      <c r="M2424" s="272">
        <v>11.9</v>
      </c>
      <c r="N2424" s="273">
        <f t="shared" si="137"/>
        <v>85.3925</v>
      </c>
      <c r="O2424" s="273">
        <f t="shared" si="138"/>
        <v>87.8475</v>
      </c>
      <c r="P2424" s="273">
        <f t="shared" si="139"/>
        <v>89.98</v>
      </c>
      <c r="Q2424" s="273">
        <f t="shared" si="140"/>
        <v>91.5575</v>
      </c>
      <c r="R2424" s="273">
        <f t="shared" si="141"/>
        <v>93.435</v>
      </c>
    </row>
    <row r="2425" ht="14.25" hidden="1" customHeight="1">
      <c r="L2425" s="251"/>
      <c r="M2425" s="272">
        <v>11.91</v>
      </c>
      <c r="N2425" s="273">
        <f t="shared" si="137"/>
        <v>85.39575</v>
      </c>
      <c r="O2425" s="273">
        <f t="shared" si="138"/>
        <v>87.85025</v>
      </c>
      <c r="P2425" s="273">
        <f t="shared" si="139"/>
        <v>89.982</v>
      </c>
      <c r="Q2425" s="273">
        <f t="shared" si="140"/>
        <v>91.55925</v>
      </c>
      <c r="R2425" s="273">
        <f t="shared" si="141"/>
        <v>93.4365</v>
      </c>
    </row>
    <row r="2426" ht="14.25" hidden="1" customHeight="1">
      <c r="L2426" s="251"/>
      <c r="M2426" s="272">
        <v>11.92</v>
      </c>
      <c r="N2426" s="273">
        <f t="shared" si="137"/>
        <v>85.399</v>
      </c>
      <c r="O2426" s="273">
        <f t="shared" si="138"/>
        <v>87.853</v>
      </c>
      <c r="P2426" s="273">
        <f t="shared" si="139"/>
        <v>89.984</v>
      </c>
      <c r="Q2426" s="273">
        <f t="shared" si="140"/>
        <v>91.561</v>
      </c>
      <c r="R2426" s="273">
        <f t="shared" si="141"/>
        <v>93.438</v>
      </c>
    </row>
    <row r="2427" ht="14.25" hidden="1" customHeight="1">
      <c r="L2427" s="251"/>
      <c r="M2427" s="272">
        <v>11.93</v>
      </c>
      <c r="N2427" s="273">
        <f t="shared" si="137"/>
        <v>85.40225</v>
      </c>
      <c r="O2427" s="273">
        <f t="shared" si="138"/>
        <v>87.85575</v>
      </c>
      <c r="P2427" s="273">
        <f t="shared" si="139"/>
        <v>89.986</v>
      </c>
      <c r="Q2427" s="273">
        <f t="shared" si="140"/>
        <v>91.56275</v>
      </c>
      <c r="R2427" s="273">
        <f t="shared" si="141"/>
        <v>93.4395</v>
      </c>
    </row>
    <row r="2428" ht="14.25" hidden="1" customHeight="1">
      <c r="L2428" s="251"/>
      <c r="M2428" s="272">
        <v>11.94</v>
      </c>
      <c r="N2428" s="273">
        <f t="shared" si="137"/>
        <v>85.4055</v>
      </c>
      <c r="O2428" s="273">
        <f t="shared" si="138"/>
        <v>87.8585</v>
      </c>
      <c r="P2428" s="273">
        <f t="shared" si="139"/>
        <v>89.988</v>
      </c>
      <c r="Q2428" s="273">
        <f t="shared" si="140"/>
        <v>91.5645</v>
      </c>
      <c r="R2428" s="273">
        <f t="shared" si="141"/>
        <v>93.441</v>
      </c>
    </row>
    <row r="2429" ht="14.25" hidden="1" customHeight="1">
      <c r="L2429" s="251"/>
      <c r="M2429" s="272">
        <v>11.95</v>
      </c>
      <c r="N2429" s="273">
        <f t="shared" si="137"/>
        <v>85.40875</v>
      </c>
      <c r="O2429" s="273">
        <f t="shared" si="138"/>
        <v>87.86125</v>
      </c>
      <c r="P2429" s="273">
        <f t="shared" si="139"/>
        <v>89.99</v>
      </c>
      <c r="Q2429" s="273">
        <f t="shared" si="140"/>
        <v>91.56625</v>
      </c>
      <c r="R2429" s="273">
        <f t="shared" si="141"/>
        <v>93.4425</v>
      </c>
    </row>
    <row r="2430" ht="14.25" hidden="1" customHeight="1">
      <c r="L2430" s="251"/>
      <c r="M2430" s="272">
        <v>11.96</v>
      </c>
      <c r="N2430" s="273">
        <f t="shared" si="137"/>
        <v>85.412</v>
      </c>
      <c r="O2430" s="273">
        <f t="shared" si="138"/>
        <v>87.864</v>
      </c>
      <c r="P2430" s="273">
        <f t="shared" si="139"/>
        <v>89.992</v>
      </c>
      <c r="Q2430" s="273">
        <f t="shared" si="140"/>
        <v>91.568</v>
      </c>
      <c r="R2430" s="273">
        <f t="shared" si="141"/>
        <v>93.444</v>
      </c>
    </row>
    <row r="2431" ht="14.25" hidden="1" customHeight="1">
      <c r="L2431" s="251"/>
      <c r="M2431" s="272">
        <v>11.97</v>
      </c>
      <c r="N2431" s="273">
        <f t="shared" si="137"/>
        <v>85.41525</v>
      </c>
      <c r="O2431" s="273">
        <f t="shared" si="138"/>
        <v>87.86675</v>
      </c>
      <c r="P2431" s="273">
        <f t="shared" si="139"/>
        <v>89.994</v>
      </c>
      <c r="Q2431" s="273">
        <f t="shared" si="140"/>
        <v>91.56975</v>
      </c>
      <c r="R2431" s="273">
        <f t="shared" si="141"/>
        <v>93.4455</v>
      </c>
    </row>
    <row r="2432" ht="14.25" hidden="1" customHeight="1">
      <c r="L2432" s="251"/>
      <c r="M2432" s="272">
        <v>11.98</v>
      </c>
      <c r="N2432" s="273">
        <f t="shared" si="137"/>
        <v>85.4185</v>
      </c>
      <c r="O2432" s="273">
        <f t="shared" si="138"/>
        <v>87.8695</v>
      </c>
      <c r="P2432" s="273">
        <f t="shared" si="139"/>
        <v>89.996</v>
      </c>
      <c r="Q2432" s="273">
        <f t="shared" si="140"/>
        <v>91.5715</v>
      </c>
      <c r="R2432" s="273">
        <f t="shared" si="141"/>
        <v>93.447</v>
      </c>
    </row>
    <row r="2433" ht="14.25" hidden="1" customHeight="1">
      <c r="L2433" s="251"/>
      <c r="M2433" s="272">
        <v>11.99</v>
      </c>
      <c r="N2433" s="273">
        <f t="shared" si="137"/>
        <v>85.42175</v>
      </c>
      <c r="O2433" s="273">
        <f t="shared" si="138"/>
        <v>87.87225</v>
      </c>
      <c r="P2433" s="273">
        <f t="shared" si="139"/>
        <v>89.998</v>
      </c>
      <c r="Q2433" s="273">
        <f t="shared" si="140"/>
        <v>91.57325</v>
      </c>
      <c r="R2433" s="273">
        <f t="shared" si="141"/>
        <v>93.4485</v>
      </c>
    </row>
    <row r="2434" ht="14.25" hidden="1" customHeight="1">
      <c r="L2434" s="251"/>
      <c r="M2434" s="272">
        <v>12.0</v>
      </c>
      <c r="N2434" s="273">
        <f t="shared" si="137"/>
        <v>85.425</v>
      </c>
      <c r="O2434" s="273">
        <f t="shared" si="138"/>
        <v>87.875</v>
      </c>
      <c r="P2434" s="273">
        <f t="shared" si="139"/>
        <v>90</v>
      </c>
      <c r="Q2434" s="273">
        <f t="shared" si="140"/>
        <v>91.575</v>
      </c>
      <c r="R2434" s="273">
        <f t="shared" si="141"/>
        <v>93.45</v>
      </c>
    </row>
    <row r="2435" ht="14.25" hidden="1" customHeight="1">
      <c r="L2435" s="251"/>
      <c r="M2435" s="272">
        <v>12.01</v>
      </c>
      <c r="N2435" s="273">
        <f t="shared" si="137"/>
        <v>85.42825</v>
      </c>
      <c r="O2435" s="273">
        <f t="shared" si="138"/>
        <v>87.87775</v>
      </c>
      <c r="P2435" s="273">
        <f t="shared" si="139"/>
        <v>90.002</v>
      </c>
      <c r="Q2435" s="273">
        <f t="shared" si="140"/>
        <v>91.57675</v>
      </c>
      <c r="R2435" s="273">
        <f t="shared" si="141"/>
        <v>93.4515</v>
      </c>
    </row>
    <row r="2436" ht="14.25" hidden="1" customHeight="1">
      <c r="L2436" s="251"/>
      <c r="M2436" s="272">
        <v>12.02</v>
      </c>
      <c r="N2436" s="273">
        <f t="shared" si="137"/>
        <v>85.4315</v>
      </c>
      <c r="O2436" s="273">
        <f t="shared" si="138"/>
        <v>87.8805</v>
      </c>
      <c r="P2436" s="273">
        <f t="shared" si="139"/>
        <v>90.004</v>
      </c>
      <c r="Q2436" s="273">
        <f t="shared" si="140"/>
        <v>91.5785</v>
      </c>
      <c r="R2436" s="273">
        <f t="shared" si="141"/>
        <v>93.453</v>
      </c>
    </row>
    <row r="2437" ht="14.25" hidden="1" customHeight="1">
      <c r="L2437" s="251"/>
      <c r="M2437" s="272">
        <v>12.03</v>
      </c>
      <c r="N2437" s="273">
        <f t="shared" si="137"/>
        <v>85.43475</v>
      </c>
      <c r="O2437" s="273">
        <f t="shared" si="138"/>
        <v>87.88325</v>
      </c>
      <c r="P2437" s="273">
        <f t="shared" si="139"/>
        <v>90.006</v>
      </c>
      <c r="Q2437" s="273">
        <f t="shared" si="140"/>
        <v>91.58025</v>
      </c>
      <c r="R2437" s="273">
        <f t="shared" si="141"/>
        <v>93.4545</v>
      </c>
    </row>
    <row r="2438" ht="14.25" hidden="1" customHeight="1">
      <c r="L2438" s="251"/>
      <c r="M2438" s="272">
        <v>12.04</v>
      </c>
      <c r="N2438" s="273">
        <f t="shared" si="137"/>
        <v>85.438</v>
      </c>
      <c r="O2438" s="273">
        <f t="shared" si="138"/>
        <v>87.886</v>
      </c>
      <c r="P2438" s="273">
        <f t="shared" si="139"/>
        <v>90.008</v>
      </c>
      <c r="Q2438" s="273">
        <f t="shared" si="140"/>
        <v>91.582</v>
      </c>
      <c r="R2438" s="273">
        <f t="shared" si="141"/>
        <v>93.456</v>
      </c>
    </row>
    <row r="2439" ht="14.25" hidden="1" customHeight="1">
      <c r="L2439" s="251"/>
      <c r="M2439" s="272">
        <v>12.05</v>
      </c>
      <c r="N2439" s="273">
        <f t="shared" si="137"/>
        <v>85.44125</v>
      </c>
      <c r="O2439" s="273">
        <f t="shared" si="138"/>
        <v>87.88875</v>
      </c>
      <c r="P2439" s="273">
        <f t="shared" si="139"/>
        <v>90.01</v>
      </c>
      <c r="Q2439" s="273">
        <f t="shared" si="140"/>
        <v>91.58375</v>
      </c>
      <c r="R2439" s="273">
        <f t="shared" si="141"/>
        <v>93.4575</v>
      </c>
    </row>
    <row r="2440" ht="14.25" hidden="1" customHeight="1">
      <c r="L2440" s="251"/>
      <c r="M2440" s="272">
        <v>12.06</v>
      </c>
      <c r="N2440" s="273">
        <f t="shared" si="137"/>
        <v>85.4445</v>
      </c>
      <c r="O2440" s="273">
        <f t="shared" si="138"/>
        <v>87.8915</v>
      </c>
      <c r="P2440" s="273">
        <f t="shared" si="139"/>
        <v>90.012</v>
      </c>
      <c r="Q2440" s="273">
        <f t="shared" si="140"/>
        <v>91.5855</v>
      </c>
      <c r="R2440" s="273">
        <f t="shared" si="141"/>
        <v>93.459</v>
      </c>
    </row>
    <row r="2441" ht="14.25" hidden="1" customHeight="1">
      <c r="L2441" s="251"/>
      <c r="M2441" s="272">
        <v>12.07</v>
      </c>
      <c r="N2441" s="273">
        <f t="shared" si="137"/>
        <v>85.44775</v>
      </c>
      <c r="O2441" s="273">
        <f t="shared" si="138"/>
        <v>87.89425</v>
      </c>
      <c r="P2441" s="273">
        <f t="shared" si="139"/>
        <v>90.014</v>
      </c>
      <c r="Q2441" s="273">
        <f t="shared" si="140"/>
        <v>91.58725</v>
      </c>
      <c r="R2441" s="273">
        <f t="shared" si="141"/>
        <v>93.4605</v>
      </c>
    </row>
    <row r="2442" ht="14.25" hidden="1" customHeight="1">
      <c r="L2442" s="251"/>
      <c r="M2442" s="272">
        <v>12.08</v>
      </c>
      <c r="N2442" s="273">
        <f t="shared" si="137"/>
        <v>85.451</v>
      </c>
      <c r="O2442" s="273">
        <f t="shared" si="138"/>
        <v>87.897</v>
      </c>
      <c r="P2442" s="273">
        <f t="shared" si="139"/>
        <v>90.016</v>
      </c>
      <c r="Q2442" s="273">
        <f t="shared" si="140"/>
        <v>91.589</v>
      </c>
      <c r="R2442" s="273">
        <f t="shared" si="141"/>
        <v>93.462</v>
      </c>
    </row>
    <row r="2443" ht="14.25" hidden="1" customHeight="1">
      <c r="L2443" s="251"/>
      <c r="M2443" s="272">
        <v>12.09</v>
      </c>
      <c r="N2443" s="273">
        <f t="shared" si="137"/>
        <v>85.45425</v>
      </c>
      <c r="O2443" s="273">
        <f t="shared" si="138"/>
        <v>87.89975</v>
      </c>
      <c r="P2443" s="273">
        <f t="shared" si="139"/>
        <v>90.018</v>
      </c>
      <c r="Q2443" s="273">
        <f t="shared" si="140"/>
        <v>91.59075</v>
      </c>
      <c r="R2443" s="273">
        <f t="shared" si="141"/>
        <v>93.4635</v>
      </c>
    </row>
    <row r="2444" ht="14.25" hidden="1" customHeight="1">
      <c r="L2444" s="251"/>
      <c r="M2444" s="272">
        <v>12.1</v>
      </c>
      <c r="N2444" s="273">
        <f t="shared" si="137"/>
        <v>85.4575</v>
      </c>
      <c r="O2444" s="273">
        <f t="shared" si="138"/>
        <v>87.9025</v>
      </c>
      <c r="P2444" s="273">
        <f t="shared" si="139"/>
        <v>90.02</v>
      </c>
      <c r="Q2444" s="273">
        <f t="shared" si="140"/>
        <v>91.5925</v>
      </c>
      <c r="R2444" s="273">
        <f t="shared" si="141"/>
        <v>93.465</v>
      </c>
    </row>
    <row r="2445" ht="14.25" hidden="1" customHeight="1">
      <c r="L2445" s="251"/>
      <c r="M2445" s="272">
        <v>12.11</v>
      </c>
      <c r="N2445" s="273">
        <f t="shared" si="137"/>
        <v>85.46075</v>
      </c>
      <c r="O2445" s="273">
        <f t="shared" si="138"/>
        <v>87.90525</v>
      </c>
      <c r="P2445" s="273">
        <f t="shared" si="139"/>
        <v>90.022</v>
      </c>
      <c r="Q2445" s="273">
        <f t="shared" si="140"/>
        <v>91.59425</v>
      </c>
      <c r="R2445" s="273">
        <f t="shared" si="141"/>
        <v>93.4665</v>
      </c>
    </row>
    <row r="2446" ht="14.25" hidden="1" customHeight="1">
      <c r="L2446" s="251"/>
      <c r="M2446" s="272">
        <v>12.12</v>
      </c>
      <c r="N2446" s="273">
        <f t="shared" si="137"/>
        <v>85.464</v>
      </c>
      <c r="O2446" s="273">
        <f t="shared" si="138"/>
        <v>87.908</v>
      </c>
      <c r="P2446" s="273">
        <f t="shared" si="139"/>
        <v>90.024</v>
      </c>
      <c r="Q2446" s="273">
        <f t="shared" si="140"/>
        <v>91.596</v>
      </c>
      <c r="R2446" s="273">
        <f t="shared" si="141"/>
        <v>93.468</v>
      </c>
    </row>
    <row r="2447" ht="14.25" hidden="1" customHeight="1">
      <c r="L2447" s="251"/>
      <c r="M2447" s="272">
        <v>12.13</v>
      </c>
      <c r="N2447" s="273">
        <f t="shared" si="137"/>
        <v>85.46725</v>
      </c>
      <c r="O2447" s="273">
        <f t="shared" si="138"/>
        <v>87.91075</v>
      </c>
      <c r="P2447" s="273">
        <f t="shared" si="139"/>
        <v>90.026</v>
      </c>
      <c r="Q2447" s="273">
        <f t="shared" si="140"/>
        <v>91.59775</v>
      </c>
      <c r="R2447" s="273">
        <f t="shared" si="141"/>
        <v>93.4695</v>
      </c>
    </row>
    <row r="2448" ht="14.25" hidden="1" customHeight="1">
      <c r="L2448" s="251"/>
      <c r="M2448" s="272">
        <v>12.14</v>
      </c>
      <c r="N2448" s="273">
        <f t="shared" si="137"/>
        <v>85.4705</v>
      </c>
      <c r="O2448" s="273">
        <f t="shared" si="138"/>
        <v>87.9135</v>
      </c>
      <c r="P2448" s="273">
        <f t="shared" si="139"/>
        <v>90.028</v>
      </c>
      <c r="Q2448" s="273">
        <f t="shared" si="140"/>
        <v>91.5995</v>
      </c>
      <c r="R2448" s="273">
        <f t="shared" si="141"/>
        <v>93.471</v>
      </c>
    </row>
    <row r="2449" ht="14.25" hidden="1" customHeight="1">
      <c r="L2449" s="251"/>
      <c r="M2449" s="272">
        <v>12.15</v>
      </c>
      <c r="N2449" s="273">
        <f t="shared" si="137"/>
        <v>85.47375</v>
      </c>
      <c r="O2449" s="273">
        <f t="shared" si="138"/>
        <v>87.91625</v>
      </c>
      <c r="P2449" s="273">
        <f t="shared" si="139"/>
        <v>90.03</v>
      </c>
      <c r="Q2449" s="273">
        <f t="shared" si="140"/>
        <v>91.60125</v>
      </c>
      <c r="R2449" s="273">
        <f t="shared" si="141"/>
        <v>93.4725</v>
      </c>
    </row>
    <row r="2450" ht="14.25" hidden="1" customHeight="1">
      <c r="L2450" s="251"/>
      <c r="M2450" s="272">
        <v>12.16</v>
      </c>
      <c r="N2450" s="273">
        <f t="shared" si="137"/>
        <v>85.477</v>
      </c>
      <c r="O2450" s="273">
        <f t="shared" si="138"/>
        <v>87.919</v>
      </c>
      <c r="P2450" s="273">
        <f t="shared" si="139"/>
        <v>90.032</v>
      </c>
      <c r="Q2450" s="273">
        <f t="shared" si="140"/>
        <v>91.603</v>
      </c>
      <c r="R2450" s="273">
        <f t="shared" si="141"/>
        <v>93.474</v>
      </c>
    </row>
    <row r="2451" ht="14.25" hidden="1" customHeight="1">
      <c r="L2451" s="251"/>
      <c r="M2451" s="272">
        <v>12.17</v>
      </c>
      <c r="N2451" s="273">
        <f t="shared" si="137"/>
        <v>85.48025</v>
      </c>
      <c r="O2451" s="273">
        <f t="shared" si="138"/>
        <v>87.92175</v>
      </c>
      <c r="P2451" s="273">
        <f t="shared" si="139"/>
        <v>90.034</v>
      </c>
      <c r="Q2451" s="273">
        <f t="shared" si="140"/>
        <v>91.60475</v>
      </c>
      <c r="R2451" s="273">
        <f t="shared" si="141"/>
        <v>93.4755</v>
      </c>
    </row>
    <row r="2452" ht="14.25" hidden="1" customHeight="1">
      <c r="L2452" s="251"/>
      <c r="M2452" s="272">
        <v>12.18</v>
      </c>
      <c r="N2452" s="273">
        <f t="shared" si="137"/>
        <v>85.4835</v>
      </c>
      <c r="O2452" s="273">
        <f t="shared" si="138"/>
        <v>87.9245</v>
      </c>
      <c r="P2452" s="273">
        <f t="shared" si="139"/>
        <v>90.036</v>
      </c>
      <c r="Q2452" s="273">
        <f t="shared" si="140"/>
        <v>91.6065</v>
      </c>
      <c r="R2452" s="273">
        <f t="shared" si="141"/>
        <v>93.477</v>
      </c>
    </row>
    <row r="2453" ht="14.25" hidden="1" customHeight="1">
      <c r="L2453" s="251"/>
      <c r="M2453" s="272">
        <v>12.19</v>
      </c>
      <c r="N2453" s="273">
        <f t="shared" si="137"/>
        <v>85.48675</v>
      </c>
      <c r="O2453" s="273">
        <f t="shared" si="138"/>
        <v>87.92725</v>
      </c>
      <c r="P2453" s="273">
        <f t="shared" si="139"/>
        <v>90.038</v>
      </c>
      <c r="Q2453" s="273">
        <f t="shared" si="140"/>
        <v>91.60825</v>
      </c>
      <c r="R2453" s="273">
        <f t="shared" si="141"/>
        <v>93.4785</v>
      </c>
    </row>
    <row r="2454" ht="14.25" hidden="1" customHeight="1">
      <c r="L2454" s="251"/>
      <c r="M2454" s="272">
        <v>12.2</v>
      </c>
      <c r="N2454" s="273">
        <f t="shared" si="137"/>
        <v>85.49</v>
      </c>
      <c r="O2454" s="273">
        <f t="shared" si="138"/>
        <v>87.93</v>
      </c>
      <c r="P2454" s="273">
        <f t="shared" si="139"/>
        <v>90.04</v>
      </c>
      <c r="Q2454" s="273">
        <f t="shared" si="140"/>
        <v>91.61</v>
      </c>
      <c r="R2454" s="273">
        <f t="shared" si="141"/>
        <v>93.48</v>
      </c>
    </row>
    <row r="2455" ht="14.25" hidden="1" customHeight="1">
      <c r="L2455" s="251"/>
      <c r="M2455" s="272">
        <v>12.21</v>
      </c>
      <c r="N2455" s="273">
        <f t="shared" si="137"/>
        <v>85.49325</v>
      </c>
      <c r="O2455" s="273">
        <f t="shared" si="138"/>
        <v>87.93275</v>
      </c>
      <c r="P2455" s="273">
        <f t="shared" si="139"/>
        <v>90.042</v>
      </c>
      <c r="Q2455" s="273">
        <f t="shared" si="140"/>
        <v>91.61175</v>
      </c>
      <c r="R2455" s="273">
        <f t="shared" si="141"/>
        <v>93.4815</v>
      </c>
    </row>
    <row r="2456" ht="14.25" hidden="1" customHeight="1">
      <c r="L2456" s="251"/>
      <c r="M2456" s="272">
        <v>12.22</v>
      </c>
      <c r="N2456" s="273">
        <f t="shared" si="137"/>
        <v>85.4965</v>
      </c>
      <c r="O2456" s="273">
        <f t="shared" si="138"/>
        <v>87.9355</v>
      </c>
      <c r="P2456" s="273">
        <f t="shared" si="139"/>
        <v>90.044</v>
      </c>
      <c r="Q2456" s="273">
        <f t="shared" si="140"/>
        <v>91.6135</v>
      </c>
      <c r="R2456" s="273">
        <f t="shared" si="141"/>
        <v>93.483</v>
      </c>
    </row>
    <row r="2457" ht="14.25" hidden="1" customHeight="1">
      <c r="L2457" s="251"/>
      <c r="M2457" s="272">
        <v>12.23</v>
      </c>
      <c r="N2457" s="273">
        <f t="shared" si="137"/>
        <v>85.49975</v>
      </c>
      <c r="O2457" s="273">
        <f t="shared" si="138"/>
        <v>87.93825</v>
      </c>
      <c r="P2457" s="273">
        <f t="shared" si="139"/>
        <v>90.046</v>
      </c>
      <c r="Q2457" s="273">
        <f t="shared" si="140"/>
        <v>91.61525</v>
      </c>
      <c r="R2457" s="273">
        <f t="shared" si="141"/>
        <v>93.4845</v>
      </c>
    </row>
    <row r="2458" ht="14.25" hidden="1" customHeight="1">
      <c r="L2458" s="251"/>
      <c r="M2458" s="272">
        <v>12.24</v>
      </c>
      <c r="N2458" s="273">
        <f t="shared" si="137"/>
        <v>85.503</v>
      </c>
      <c r="O2458" s="273">
        <f t="shared" si="138"/>
        <v>87.941</v>
      </c>
      <c r="P2458" s="273">
        <f t="shared" si="139"/>
        <v>90.048</v>
      </c>
      <c r="Q2458" s="273">
        <f t="shared" si="140"/>
        <v>91.617</v>
      </c>
      <c r="R2458" s="273">
        <f t="shared" si="141"/>
        <v>93.486</v>
      </c>
    </row>
    <row r="2459" ht="14.25" hidden="1" customHeight="1">
      <c r="L2459" s="251"/>
      <c r="M2459" s="272">
        <v>12.25</v>
      </c>
      <c r="N2459" s="273">
        <f t="shared" si="137"/>
        <v>85.50625</v>
      </c>
      <c r="O2459" s="273">
        <f t="shared" si="138"/>
        <v>87.94375</v>
      </c>
      <c r="P2459" s="273">
        <f t="shared" si="139"/>
        <v>90.05</v>
      </c>
      <c r="Q2459" s="273">
        <f t="shared" si="140"/>
        <v>91.61875</v>
      </c>
      <c r="R2459" s="273">
        <f t="shared" si="141"/>
        <v>93.4875</v>
      </c>
    </row>
    <row r="2460" ht="14.25" hidden="1" customHeight="1">
      <c r="L2460" s="251"/>
      <c r="M2460" s="272">
        <v>12.26</v>
      </c>
      <c r="N2460" s="273">
        <f t="shared" si="137"/>
        <v>85.5095</v>
      </c>
      <c r="O2460" s="273">
        <f t="shared" si="138"/>
        <v>87.9465</v>
      </c>
      <c r="P2460" s="273">
        <f t="shared" si="139"/>
        <v>90.052</v>
      </c>
      <c r="Q2460" s="273">
        <f t="shared" si="140"/>
        <v>91.6205</v>
      </c>
      <c r="R2460" s="273">
        <f t="shared" si="141"/>
        <v>93.489</v>
      </c>
    </row>
    <row r="2461" ht="14.25" hidden="1" customHeight="1">
      <c r="L2461" s="251"/>
      <c r="M2461" s="272">
        <v>12.27</v>
      </c>
      <c r="N2461" s="273">
        <f t="shared" si="137"/>
        <v>85.51275</v>
      </c>
      <c r="O2461" s="273">
        <f t="shared" si="138"/>
        <v>87.94925</v>
      </c>
      <c r="P2461" s="273">
        <f t="shared" si="139"/>
        <v>90.054</v>
      </c>
      <c r="Q2461" s="273">
        <f t="shared" si="140"/>
        <v>91.62225</v>
      </c>
      <c r="R2461" s="273">
        <f t="shared" si="141"/>
        <v>93.4905</v>
      </c>
    </row>
    <row r="2462" ht="14.25" hidden="1" customHeight="1">
      <c r="L2462" s="251"/>
      <c r="M2462" s="272">
        <v>12.28</v>
      </c>
      <c r="N2462" s="273">
        <f t="shared" si="137"/>
        <v>85.516</v>
      </c>
      <c r="O2462" s="273">
        <f t="shared" si="138"/>
        <v>87.952</v>
      </c>
      <c r="P2462" s="273">
        <f t="shared" si="139"/>
        <v>90.056</v>
      </c>
      <c r="Q2462" s="273">
        <f t="shared" si="140"/>
        <v>91.624</v>
      </c>
      <c r="R2462" s="273">
        <f t="shared" si="141"/>
        <v>93.492</v>
      </c>
    </row>
    <row r="2463" ht="14.25" hidden="1" customHeight="1">
      <c r="L2463" s="251"/>
      <c r="M2463" s="272">
        <v>12.29</v>
      </c>
      <c r="N2463" s="273">
        <f t="shared" si="137"/>
        <v>85.51925</v>
      </c>
      <c r="O2463" s="273">
        <f t="shared" si="138"/>
        <v>87.95475</v>
      </c>
      <c r="P2463" s="273">
        <f t="shared" si="139"/>
        <v>90.058</v>
      </c>
      <c r="Q2463" s="273">
        <f t="shared" si="140"/>
        <v>91.62575</v>
      </c>
      <c r="R2463" s="273">
        <f t="shared" si="141"/>
        <v>93.4935</v>
      </c>
    </row>
    <row r="2464" ht="14.25" hidden="1" customHeight="1">
      <c r="L2464" s="251"/>
      <c r="M2464" s="272">
        <v>12.3</v>
      </c>
      <c r="N2464" s="273">
        <f t="shared" si="137"/>
        <v>85.5225</v>
      </c>
      <c r="O2464" s="273">
        <f t="shared" si="138"/>
        <v>87.9575</v>
      </c>
      <c r="P2464" s="273">
        <f t="shared" si="139"/>
        <v>90.06</v>
      </c>
      <c r="Q2464" s="273">
        <f t="shared" si="140"/>
        <v>91.6275</v>
      </c>
      <c r="R2464" s="273">
        <f t="shared" si="141"/>
        <v>93.495</v>
      </c>
    </row>
    <row r="2465" ht="14.25" hidden="1" customHeight="1">
      <c r="L2465" s="251"/>
      <c r="M2465" s="272">
        <v>12.31</v>
      </c>
      <c r="N2465" s="273">
        <f t="shared" si="137"/>
        <v>85.52575</v>
      </c>
      <c r="O2465" s="273">
        <f t="shared" si="138"/>
        <v>87.96025</v>
      </c>
      <c r="P2465" s="273">
        <f t="shared" si="139"/>
        <v>90.062</v>
      </c>
      <c r="Q2465" s="273">
        <f t="shared" si="140"/>
        <v>91.62925</v>
      </c>
      <c r="R2465" s="273">
        <f t="shared" si="141"/>
        <v>93.4965</v>
      </c>
    </row>
    <row r="2466" ht="14.25" hidden="1" customHeight="1">
      <c r="L2466" s="251"/>
      <c r="M2466" s="272">
        <v>12.32</v>
      </c>
      <c r="N2466" s="273">
        <f t="shared" si="137"/>
        <v>85.529</v>
      </c>
      <c r="O2466" s="273">
        <f t="shared" si="138"/>
        <v>87.963</v>
      </c>
      <c r="P2466" s="273">
        <f t="shared" si="139"/>
        <v>90.064</v>
      </c>
      <c r="Q2466" s="273">
        <f t="shared" si="140"/>
        <v>91.631</v>
      </c>
      <c r="R2466" s="273">
        <f t="shared" si="141"/>
        <v>93.498</v>
      </c>
    </row>
    <row r="2467" ht="14.25" hidden="1" customHeight="1">
      <c r="L2467" s="251"/>
      <c r="M2467" s="272">
        <v>12.33</v>
      </c>
      <c r="N2467" s="273">
        <f t="shared" si="137"/>
        <v>85.53225</v>
      </c>
      <c r="O2467" s="273">
        <f t="shared" si="138"/>
        <v>87.96575</v>
      </c>
      <c r="P2467" s="273">
        <f t="shared" si="139"/>
        <v>90.066</v>
      </c>
      <c r="Q2467" s="273">
        <f t="shared" si="140"/>
        <v>91.63275</v>
      </c>
      <c r="R2467" s="273">
        <f t="shared" si="141"/>
        <v>93.4995</v>
      </c>
    </row>
    <row r="2468" ht="14.25" hidden="1" customHeight="1">
      <c r="L2468" s="251"/>
      <c r="M2468" s="272">
        <v>12.34</v>
      </c>
      <c r="N2468" s="273">
        <f t="shared" si="137"/>
        <v>85.5355</v>
      </c>
      <c r="O2468" s="273">
        <f t="shared" si="138"/>
        <v>87.9685</v>
      </c>
      <c r="P2468" s="273">
        <f t="shared" si="139"/>
        <v>90.068</v>
      </c>
      <c r="Q2468" s="273">
        <f t="shared" si="140"/>
        <v>91.6345</v>
      </c>
      <c r="R2468" s="273">
        <f t="shared" si="141"/>
        <v>93.501</v>
      </c>
    </row>
    <row r="2469" ht="14.25" hidden="1" customHeight="1">
      <c r="L2469" s="251"/>
      <c r="M2469" s="272">
        <v>12.35</v>
      </c>
      <c r="N2469" s="273">
        <f t="shared" si="137"/>
        <v>85.53875</v>
      </c>
      <c r="O2469" s="273">
        <f t="shared" si="138"/>
        <v>87.97125</v>
      </c>
      <c r="P2469" s="273">
        <f t="shared" si="139"/>
        <v>90.07</v>
      </c>
      <c r="Q2469" s="273">
        <f t="shared" si="140"/>
        <v>91.63625</v>
      </c>
      <c r="R2469" s="273">
        <f t="shared" si="141"/>
        <v>93.5025</v>
      </c>
    </row>
    <row r="2470" ht="14.25" hidden="1" customHeight="1">
      <c r="L2470" s="251"/>
      <c r="M2470" s="272">
        <v>12.36</v>
      </c>
      <c r="N2470" s="273">
        <f t="shared" si="137"/>
        <v>85.542</v>
      </c>
      <c r="O2470" s="273">
        <f t="shared" si="138"/>
        <v>87.974</v>
      </c>
      <c r="P2470" s="273">
        <f t="shared" si="139"/>
        <v>90.072</v>
      </c>
      <c r="Q2470" s="273">
        <f t="shared" si="140"/>
        <v>91.638</v>
      </c>
      <c r="R2470" s="273">
        <f t="shared" si="141"/>
        <v>93.504</v>
      </c>
    </row>
    <row r="2471" ht="14.25" hidden="1" customHeight="1">
      <c r="L2471" s="251"/>
      <c r="M2471" s="272">
        <v>12.37</v>
      </c>
      <c r="N2471" s="273">
        <f t="shared" si="137"/>
        <v>85.54525</v>
      </c>
      <c r="O2471" s="273">
        <f t="shared" si="138"/>
        <v>87.97675</v>
      </c>
      <c r="P2471" s="273">
        <f t="shared" si="139"/>
        <v>90.074</v>
      </c>
      <c r="Q2471" s="273">
        <f t="shared" si="140"/>
        <v>91.63975</v>
      </c>
      <c r="R2471" s="273">
        <f t="shared" si="141"/>
        <v>93.5055</v>
      </c>
    </row>
    <row r="2472" ht="14.25" hidden="1" customHeight="1">
      <c r="L2472" s="251"/>
      <c r="M2472" s="272">
        <v>12.38</v>
      </c>
      <c r="N2472" s="273">
        <f t="shared" si="137"/>
        <v>85.5485</v>
      </c>
      <c r="O2472" s="273">
        <f t="shared" si="138"/>
        <v>87.9795</v>
      </c>
      <c r="P2472" s="273">
        <f t="shared" si="139"/>
        <v>90.076</v>
      </c>
      <c r="Q2472" s="273">
        <f t="shared" si="140"/>
        <v>91.6415</v>
      </c>
      <c r="R2472" s="273">
        <f t="shared" si="141"/>
        <v>93.507</v>
      </c>
    </row>
    <row r="2473" ht="14.25" hidden="1" customHeight="1">
      <c r="L2473" s="251"/>
      <c r="M2473" s="272">
        <v>12.39</v>
      </c>
      <c r="N2473" s="273">
        <f t="shared" si="137"/>
        <v>85.55175</v>
      </c>
      <c r="O2473" s="273">
        <f t="shared" si="138"/>
        <v>87.98225</v>
      </c>
      <c r="P2473" s="273">
        <f t="shared" si="139"/>
        <v>90.078</v>
      </c>
      <c r="Q2473" s="273">
        <f t="shared" si="140"/>
        <v>91.64325</v>
      </c>
      <c r="R2473" s="273">
        <f t="shared" si="141"/>
        <v>93.5085</v>
      </c>
    </row>
    <row r="2474" ht="14.25" hidden="1" customHeight="1">
      <c r="L2474" s="251"/>
      <c r="M2474" s="272">
        <v>12.4</v>
      </c>
      <c r="N2474" s="273">
        <f t="shared" si="137"/>
        <v>85.555</v>
      </c>
      <c r="O2474" s="273">
        <f t="shared" si="138"/>
        <v>87.985</v>
      </c>
      <c r="P2474" s="273">
        <f t="shared" si="139"/>
        <v>90.08</v>
      </c>
      <c r="Q2474" s="273">
        <f t="shared" si="140"/>
        <v>91.645</v>
      </c>
      <c r="R2474" s="273">
        <f t="shared" si="141"/>
        <v>93.51</v>
      </c>
    </row>
    <row r="2475" ht="14.25" hidden="1" customHeight="1">
      <c r="L2475" s="251"/>
      <c r="M2475" s="272">
        <v>12.41</v>
      </c>
      <c r="N2475" s="273">
        <f t="shared" si="137"/>
        <v>85.55825</v>
      </c>
      <c r="O2475" s="273">
        <f t="shared" si="138"/>
        <v>87.98775</v>
      </c>
      <c r="P2475" s="273">
        <f t="shared" si="139"/>
        <v>90.082</v>
      </c>
      <c r="Q2475" s="273">
        <f t="shared" si="140"/>
        <v>91.64675</v>
      </c>
      <c r="R2475" s="273">
        <f t="shared" si="141"/>
        <v>93.5115</v>
      </c>
    </row>
    <row r="2476" ht="14.25" hidden="1" customHeight="1">
      <c r="L2476" s="251"/>
      <c r="M2476" s="272">
        <v>12.42</v>
      </c>
      <c r="N2476" s="273">
        <f t="shared" si="137"/>
        <v>85.5615</v>
      </c>
      <c r="O2476" s="273">
        <f t="shared" si="138"/>
        <v>87.9905</v>
      </c>
      <c r="P2476" s="273">
        <f t="shared" si="139"/>
        <v>90.084</v>
      </c>
      <c r="Q2476" s="273">
        <f t="shared" si="140"/>
        <v>91.6485</v>
      </c>
      <c r="R2476" s="273">
        <f t="shared" si="141"/>
        <v>93.513</v>
      </c>
    </row>
    <row r="2477" ht="14.25" hidden="1" customHeight="1">
      <c r="L2477" s="251"/>
      <c r="M2477" s="272">
        <v>12.43</v>
      </c>
      <c r="N2477" s="273">
        <f t="shared" si="137"/>
        <v>85.56475</v>
      </c>
      <c r="O2477" s="273">
        <f t="shared" si="138"/>
        <v>87.99325</v>
      </c>
      <c r="P2477" s="273">
        <f t="shared" si="139"/>
        <v>90.086</v>
      </c>
      <c r="Q2477" s="273">
        <f t="shared" si="140"/>
        <v>91.65025</v>
      </c>
      <c r="R2477" s="273">
        <f t="shared" si="141"/>
        <v>93.5145</v>
      </c>
    </row>
    <row r="2478" ht="14.25" hidden="1" customHeight="1">
      <c r="L2478" s="251"/>
      <c r="M2478" s="272">
        <v>12.44</v>
      </c>
      <c r="N2478" s="273">
        <f t="shared" si="137"/>
        <v>85.568</v>
      </c>
      <c r="O2478" s="273">
        <f t="shared" si="138"/>
        <v>87.996</v>
      </c>
      <c r="P2478" s="273">
        <f t="shared" si="139"/>
        <v>90.088</v>
      </c>
      <c r="Q2478" s="273">
        <f t="shared" si="140"/>
        <v>91.652</v>
      </c>
      <c r="R2478" s="273">
        <f t="shared" si="141"/>
        <v>93.516</v>
      </c>
    </row>
    <row r="2479" ht="14.25" hidden="1" customHeight="1">
      <c r="L2479" s="251"/>
      <c r="M2479" s="272">
        <v>12.45</v>
      </c>
      <c r="N2479" s="273">
        <f t="shared" si="137"/>
        <v>85.57125</v>
      </c>
      <c r="O2479" s="273">
        <f t="shared" si="138"/>
        <v>87.99875</v>
      </c>
      <c r="P2479" s="273">
        <f t="shared" si="139"/>
        <v>90.09</v>
      </c>
      <c r="Q2479" s="273">
        <f t="shared" si="140"/>
        <v>91.65375</v>
      </c>
      <c r="R2479" s="273">
        <f t="shared" si="141"/>
        <v>93.5175</v>
      </c>
    </row>
    <row r="2480" ht="14.25" hidden="1" customHeight="1">
      <c r="L2480" s="251"/>
      <c r="M2480" s="272">
        <v>12.46</v>
      </c>
      <c r="N2480" s="273">
        <f t="shared" si="137"/>
        <v>85.5745</v>
      </c>
      <c r="O2480" s="273">
        <f t="shared" si="138"/>
        <v>88.0015</v>
      </c>
      <c r="P2480" s="273">
        <f t="shared" si="139"/>
        <v>90.092</v>
      </c>
      <c r="Q2480" s="273">
        <f t="shared" si="140"/>
        <v>91.6555</v>
      </c>
      <c r="R2480" s="273">
        <f t="shared" si="141"/>
        <v>93.519</v>
      </c>
    </row>
    <row r="2481" ht="14.25" hidden="1" customHeight="1">
      <c r="L2481" s="251"/>
      <c r="M2481" s="272">
        <v>12.47</v>
      </c>
      <c r="N2481" s="273">
        <f t="shared" si="137"/>
        <v>85.57775</v>
      </c>
      <c r="O2481" s="273">
        <f t="shared" si="138"/>
        <v>88.00425</v>
      </c>
      <c r="P2481" s="273">
        <f t="shared" si="139"/>
        <v>90.094</v>
      </c>
      <c r="Q2481" s="273">
        <f t="shared" si="140"/>
        <v>91.65725</v>
      </c>
      <c r="R2481" s="273">
        <f t="shared" si="141"/>
        <v>93.5205</v>
      </c>
    </row>
    <row r="2482" ht="14.25" hidden="1" customHeight="1">
      <c r="L2482" s="251"/>
      <c r="M2482" s="272">
        <v>12.48</v>
      </c>
      <c r="N2482" s="273">
        <f t="shared" si="137"/>
        <v>85.581</v>
      </c>
      <c r="O2482" s="273">
        <f t="shared" si="138"/>
        <v>88.007</v>
      </c>
      <c r="P2482" s="273">
        <f t="shared" si="139"/>
        <v>90.096</v>
      </c>
      <c r="Q2482" s="273">
        <f t="shared" si="140"/>
        <v>91.659</v>
      </c>
      <c r="R2482" s="273">
        <f t="shared" si="141"/>
        <v>93.522</v>
      </c>
    </row>
    <row r="2483" ht="14.25" hidden="1" customHeight="1">
      <c r="L2483" s="251"/>
      <c r="M2483" s="272">
        <v>12.49</v>
      </c>
      <c r="N2483" s="273">
        <f t="shared" si="137"/>
        <v>85.58425</v>
      </c>
      <c r="O2483" s="273">
        <f t="shared" si="138"/>
        <v>88.00975</v>
      </c>
      <c r="P2483" s="273">
        <f t="shared" si="139"/>
        <v>90.098</v>
      </c>
      <c r="Q2483" s="273">
        <f t="shared" si="140"/>
        <v>91.66075</v>
      </c>
      <c r="R2483" s="273">
        <f t="shared" si="141"/>
        <v>93.5235</v>
      </c>
    </row>
    <row r="2484" ht="14.25" hidden="1" customHeight="1">
      <c r="L2484" s="251"/>
      <c r="M2484" s="272">
        <v>12.5</v>
      </c>
      <c r="N2484" s="273">
        <f t="shared" si="137"/>
        <v>85.5875</v>
      </c>
      <c r="O2484" s="273">
        <f t="shared" si="138"/>
        <v>88.0125</v>
      </c>
      <c r="P2484" s="273">
        <f t="shared" si="139"/>
        <v>90.1</v>
      </c>
      <c r="Q2484" s="273">
        <f t="shared" si="140"/>
        <v>91.6625</v>
      </c>
      <c r="R2484" s="273">
        <f t="shared" si="141"/>
        <v>93.525</v>
      </c>
    </row>
    <row r="2485" ht="14.25" hidden="1" customHeight="1">
      <c r="L2485" s="251"/>
      <c r="M2485" s="272">
        <v>12.51</v>
      </c>
      <c r="N2485" s="273">
        <f t="shared" si="137"/>
        <v>85.59075</v>
      </c>
      <c r="O2485" s="273">
        <f t="shared" si="138"/>
        <v>88.01525</v>
      </c>
      <c r="P2485" s="273">
        <f t="shared" si="139"/>
        <v>90.102</v>
      </c>
      <c r="Q2485" s="273">
        <f t="shared" si="140"/>
        <v>91.66425</v>
      </c>
      <c r="R2485" s="273">
        <f t="shared" si="141"/>
        <v>93.5265</v>
      </c>
    </row>
    <row r="2486" ht="14.25" hidden="1" customHeight="1">
      <c r="L2486" s="251"/>
      <c r="M2486" s="272">
        <v>12.52</v>
      </c>
      <c r="N2486" s="273">
        <f t="shared" si="137"/>
        <v>85.594</v>
      </c>
      <c r="O2486" s="273">
        <f t="shared" si="138"/>
        <v>88.018</v>
      </c>
      <c r="P2486" s="273">
        <f t="shared" si="139"/>
        <v>90.104</v>
      </c>
      <c r="Q2486" s="273">
        <f t="shared" si="140"/>
        <v>91.666</v>
      </c>
      <c r="R2486" s="273">
        <f t="shared" si="141"/>
        <v>93.528</v>
      </c>
    </row>
    <row r="2487" ht="14.25" hidden="1" customHeight="1">
      <c r="L2487" s="251"/>
      <c r="M2487" s="272">
        <v>12.53</v>
      </c>
      <c r="N2487" s="273">
        <f t="shared" si="137"/>
        <v>85.59725</v>
      </c>
      <c r="O2487" s="273">
        <f t="shared" si="138"/>
        <v>88.02075</v>
      </c>
      <c r="P2487" s="273">
        <f t="shared" si="139"/>
        <v>90.106</v>
      </c>
      <c r="Q2487" s="273">
        <f t="shared" si="140"/>
        <v>91.66775</v>
      </c>
      <c r="R2487" s="273">
        <f t="shared" si="141"/>
        <v>93.5295</v>
      </c>
    </row>
    <row r="2488" ht="14.25" hidden="1" customHeight="1">
      <c r="L2488" s="251"/>
      <c r="M2488" s="272">
        <v>12.54</v>
      </c>
      <c r="N2488" s="273">
        <f t="shared" si="137"/>
        <v>85.6005</v>
      </c>
      <c r="O2488" s="273">
        <f t="shared" si="138"/>
        <v>88.0235</v>
      </c>
      <c r="P2488" s="273">
        <f t="shared" si="139"/>
        <v>90.108</v>
      </c>
      <c r="Q2488" s="273">
        <f t="shared" si="140"/>
        <v>91.6695</v>
      </c>
      <c r="R2488" s="273">
        <f t="shared" si="141"/>
        <v>93.531</v>
      </c>
    </row>
    <row r="2489" ht="14.25" hidden="1" customHeight="1">
      <c r="L2489" s="251"/>
      <c r="M2489" s="272">
        <v>12.55</v>
      </c>
      <c r="N2489" s="273">
        <f t="shared" si="137"/>
        <v>85.60375</v>
      </c>
      <c r="O2489" s="273">
        <f t="shared" si="138"/>
        <v>88.02625</v>
      </c>
      <c r="P2489" s="273">
        <f t="shared" si="139"/>
        <v>90.11</v>
      </c>
      <c r="Q2489" s="273">
        <f t="shared" si="140"/>
        <v>91.67125</v>
      </c>
      <c r="R2489" s="273">
        <f t="shared" si="141"/>
        <v>93.5325</v>
      </c>
    </row>
    <row r="2490" ht="14.25" hidden="1" customHeight="1">
      <c r="L2490" s="251"/>
      <c r="M2490" s="272">
        <v>12.56</v>
      </c>
      <c r="N2490" s="273">
        <f t="shared" si="137"/>
        <v>85.607</v>
      </c>
      <c r="O2490" s="273">
        <f t="shared" si="138"/>
        <v>88.029</v>
      </c>
      <c r="P2490" s="273">
        <f t="shared" si="139"/>
        <v>90.112</v>
      </c>
      <c r="Q2490" s="273">
        <f t="shared" si="140"/>
        <v>91.673</v>
      </c>
      <c r="R2490" s="273">
        <f t="shared" si="141"/>
        <v>93.534</v>
      </c>
    </row>
    <row r="2491" ht="14.25" hidden="1" customHeight="1">
      <c r="L2491" s="251"/>
      <c r="M2491" s="272">
        <v>12.57</v>
      </c>
      <c r="N2491" s="273">
        <f t="shared" si="137"/>
        <v>85.61025</v>
      </c>
      <c r="O2491" s="273">
        <f t="shared" si="138"/>
        <v>88.03175</v>
      </c>
      <c r="P2491" s="273">
        <f t="shared" si="139"/>
        <v>90.114</v>
      </c>
      <c r="Q2491" s="273">
        <f t="shared" si="140"/>
        <v>91.67475</v>
      </c>
      <c r="R2491" s="273">
        <f t="shared" si="141"/>
        <v>93.5355</v>
      </c>
    </row>
    <row r="2492" ht="14.25" hidden="1" customHeight="1">
      <c r="L2492" s="251"/>
      <c r="M2492" s="272">
        <v>12.58</v>
      </c>
      <c r="N2492" s="273">
        <f t="shared" si="137"/>
        <v>85.6135</v>
      </c>
      <c r="O2492" s="273">
        <f t="shared" si="138"/>
        <v>88.0345</v>
      </c>
      <c r="P2492" s="273">
        <f t="shared" si="139"/>
        <v>90.116</v>
      </c>
      <c r="Q2492" s="273">
        <f t="shared" si="140"/>
        <v>91.6765</v>
      </c>
      <c r="R2492" s="273">
        <f t="shared" si="141"/>
        <v>93.537</v>
      </c>
    </row>
    <row r="2493" ht="14.25" hidden="1" customHeight="1">
      <c r="L2493" s="251"/>
      <c r="M2493" s="272">
        <v>12.59</v>
      </c>
      <c r="N2493" s="273">
        <f t="shared" si="137"/>
        <v>85.61675</v>
      </c>
      <c r="O2493" s="273">
        <f t="shared" si="138"/>
        <v>88.03725</v>
      </c>
      <c r="P2493" s="273">
        <f t="shared" si="139"/>
        <v>90.118</v>
      </c>
      <c r="Q2493" s="273">
        <f t="shared" si="140"/>
        <v>91.67825</v>
      </c>
      <c r="R2493" s="273">
        <f t="shared" si="141"/>
        <v>93.5385</v>
      </c>
    </row>
    <row r="2494" ht="14.25" hidden="1" customHeight="1">
      <c r="L2494" s="251"/>
      <c r="M2494" s="272">
        <v>12.6</v>
      </c>
      <c r="N2494" s="273">
        <f t="shared" si="137"/>
        <v>85.62</v>
      </c>
      <c r="O2494" s="273">
        <f t="shared" si="138"/>
        <v>88.04</v>
      </c>
      <c r="P2494" s="273">
        <f t="shared" si="139"/>
        <v>90.12</v>
      </c>
      <c r="Q2494" s="273">
        <f t="shared" si="140"/>
        <v>91.68</v>
      </c>
      <c r="R2494" s="273">
        <f t="shared" si="141"/>
        <v>93.54</v>
      </c>
    </row>
    <row r="2495" ht="14.25" hidden="1" customHeight="1">
      <c r="L2495" s="251"/>
      <c r="M2495" s="272">
        <v>12.61</v>
      </c>
      <c r="N2495" s="273">
        <f t="shared" si="137"/>
        <v>85.62325</v>
      </c>
      <c r="O2495" s="273">
        <f t="shared" si="138"/>
        <v>88.04275</v>
      </c>
      <c r="P2495" s="273">
        <f t="shared" si="139"/>
        <v>90.122</v>
      </c>
      <c r="Q2495" s="273">
        <f t="shared" si="140"/>
        <v>91.68175</v>
      </c>
      <c r="R2495" s="273">
        <f t="shared" si="141"/>
        <v>93.5415</v>
      </c>
    </row>
    <row r="2496" ht="14.25" hidden="1" customHeight="1">
      <c r="L2496" s="251"/>
      <c r="M2496" s="272">
        <v>12.62</v>
      </c>
      <c r="N2496" s="273">
        <f t="shared" si="137"/>
        <v>85.6265</v>
      </c>
      <c r="O2496" s="273">
        <f t="shared" si="138"/>
        <v>88.0455</v>
      </c>
      <c r="P2496" s="273">
        <f t="shared" si="139"/>
        <v>90.124</v>
      </c>
      <c r="Q2496" s="273">
        <f t="shared" si="140"/>
        <v>91.6835</v>
      </c>
      <c r="R2496" s="273">
        <f t="shared" si="141"/>
        <v>93.543</v>
      </c>
    </row>
    <row r="2497" ht="14.25" hidden="1" customHeight="1">
      <c r="L2497" s="251"/>
      <c r="M2497" s="272">
        <v>12.63</v>
      </c>
      <c r="N2497" s="273">
        <f t="shared" si="137"/>
        <v>85.62975</v>
      </c>
      <c r="O2497" s="273">
        <f t="shared" si="138"/>
        <v>88.04825</v>
      </c>
      <c r="P2497" s="273">
        <f t="shared" si="139"/>
        <v>90.126</v>
      </c>
      <c r="Q2497" s="273">
        <f t="shared" si="140"/>
        <v>91.68525</v>
      </c>
      <c r="R2497" s="273">
        <f t="shared" si="141"/>
        <v>93.5445</v>
      </c>
    </row>
    <row r="2498" ht="14.25" hidden="1" customHeight="1">
      <c r="L2498" s="251"/>
      <c r="M2498" s="272">
        <v>12.64</v>
      </c>
      <c r="N2498" s="273">
        <f t="shared" si="137"/>
        <v>85.633</v>
      </c>
      <c r="O2498" s="273">
        <f t="shared" si="138"/>
        <v>88.051</v>
      </c>
      <c r="P2498" s="273">
        <f t="shared" si="139"/>
        <v>90.128</v>
      </c>
      <c r="Q2498" s="273">
        <f t="shared" si="140"/>
        <v>91.687</v>
      </c>
      <c r="R2498" s="273">
        <f t="shared" si="141"/>
        <v>93.546</v>
      </c>
    </row>
    <row r="2499" ht="14.25" hidden="1" customHeight="1">
      <c r="L2499" s="251"/>
      <c r="M2499" s="272">
        <v>12.65</v>
      </c>
      <c r="N2499" s="273">
        <f t="shared" si="137"/>
        <v>85.63625</v>
      </c>
      <c r="O2499" s="273">
        <f t="shared" si="138"/>
        <v>88.05375</v>
      </c>
      <c r="P2499" s="273">
        <f t="shared" si="139"/>
        <v>90.13</v>
      </c>
      <c r="Q2499" s="273">
        <f t="shared" si="140"/>
        <v>91.68875</v>
      </c>
      <c r="R2499" s="273">
        <f t="shared" si="141"/>
        <v>93.5475</v>
      </c>
    </row>
    <row r="2500" ht="14.25" hidden="1" customHeight="1">
      <c r="L2500" s="251"/>
      <c r="M2500" s="272">
        <v>12.66</v>
      </c>
      <c r="N2500" s="273">
        <f t="shared" si="137"/>
        <v>85.6395</v>
      </c>
      <c r="O2500" s="273">
        <f t="shared" si="138"/>
        <v>88.0565</v>
      </c>
      <c r="P2500" s="273">
        <f t="shared" si="139"/>
        <v>90.132</v>
      </c>
      <c r="Q2500" s="273">
        <f t="shared" si="140"/>
        <v>91.6905</v>
      </c>
      <c r="R2500" s="273">
        <f t="shared" si="141"/>
        <v>93.549</v>
      </c>
    </row>
    <row r="2501" ht="14.25" hidden="1" customHeight="1">
      <c r="L2501" s="251"/>
      <c r="M2501" s="272">
        <v>12.67</v>
      </c>
      <c r="N2501" s="273">
        <f t="shared" si="137"/>
        <v>85.64275</v>
      </c>
      <c r="O2501" s="273">
        <f t="shared" si="138"/>
        <v>88.05925</v>
      </c>
      <c r="P2501" s="273">
        <f t="shared" si="139"/>
        <v>90.134</v>
      </c>
      <c r="Q2501" s="273">
        <f t="shared" si="140"/>
        <v>91.69225</v>
      </c>
      <c r="R2501" s="273">
        <f t="shared" si="141"/>
        <v>93.5505</v>
      </c>
    </row>
    <row r="2502" ht="14.25" hidden="1" customHeight="1">
      <c r="L2502" s="251"/>
      <c r="M2502" s="272">
        <v>12.68</v>
      </c>
      <c r="N2502" s="273">
        <f t="shared" si="137"/>
        <v>85.646</v>
      </c>
      <c r="O2502" s="273">
        <f t="shared" si="138"/>
        <v>88.062</v>
      </c>
      <c r="P2502" s="273">
        <f t="shared" si="139"/>
        <v>90.136</v>
      </c>
      <c r="Q2502" s="273">
        <f t="shared" si="140"/>
        <v>91.694</v>
      </c>
      <c r="R2502" s="273">
        <f t="shared" si="141"/>
        <v>93.552</v>
      </c>
    </row>
    <row r="2503" ht="14.25" hidden="1" customHeight="1">
      <c r="L2503" s="251"/>
      <c r="M2503" s="272">
        <v>12.69</v>
      </c>
      <c r="N2503" s="273">
        <f t="shared" si="137"/>
        <v>85.64925</v>
      </c>
      <c r="O2503" s="273">
        <f t="shared" si="138"/>
        <v>88.06475</v>
      </c>
      <c r="P2503" s="273">
        <f t="shared" si="139"/>
        <v>90.138</v>
      </c>
      <c r="Q2503" s="273">
        <f t="shared" si="140"/>
        <v>91.69575</v>
      </c>
      <c r="R2503" s="273">
        <f t="shared" si="141"/>
        <v>93.5535</v>
      </c>
    </row>
    <row r="2504" ht="14.25" hidden="1" customHeight="1">
      <c r="L2504" s="251"/>
      <c r="M2504" s="272">
        <v>12.7</v>
      </c>
      <c r="N2504" s="273">
        <f t="shared" si="137"/>
        <v>85.6525</v>
      </c>
      <c r="O2504" s="273">
        <f t="shared" si="138"/>
        <v>88.0675</v>
      </c>
      <c r="P2504" s="273">
        <f t="shared" si="139"/>
        <v>90.14</v>
      </c>
      <c r="Q2504" s="273">
        <f t="shared" si="140"/>
        <v>91.6975</v>
      </c>
      <c r="R2504" s="273">
        <f t="shared" si="141"/>
        <v>93.555</v>
      </c>
    </row>
    <row r="2505" ht="14.25" hidden="1" customHeight="1">
      <c r="L2505" s="251"/>
      <c r="M2505" s="272">
        <v>12.71</v>
      </c>
      <c r="N2505" s="273">
        <f t="shared" si="137"/>
        <v>85.65575</v>
      </c>
      <c r="O2505" s="273">
        <f t="shared" si="138"/>
        <v>88.07025</v>
      </c>
      <c r="P2505" s="273">
        <f t="shared" si="139"/>
        <v>90.142</v>
      </c>
      <c r="Q2505" s="273">
        <f t="shared" si="140"/>
        <v>91.69925</v>
      </c>
      <c r="R2505" s="273">
        <f t="shared" si="141"/>
        <v>93.5565</v>
      </c>
    </row>
    <row r="2506" ht="14.25" hidden="1" customHeight="1">
      <c r="L2506" s="251"/>
      <c r="M2506" s="272">
        <v>12.72</v>
      </c>
      <c r="N2506" s="273">
        <f t="shared" si="137"/>
        <v>85.659</v>
      </c>
      <c r="O2506" s="273">
        <f t="shared" si="138"/>
        <v>88.073</v>
      </c>
      <c r="P2506" s="273">
        <f t="shared" si="139"/>
        <v>90.144</v>
      </c>
      <c r="Q2506" s="273">
        <f t="shared" si="140"/>
        <v>91.701</v>
      </c>
      <c r="R2506" s="273">
        <f t="shared" si="141"/>
        <v>93.558</v>
      </c>
    </row>
    <row r="2507" ht="14.25" hidden="1" customHeight="1">
      <c r="L2507" s="251"/>
      <c r="M2507" s="272">
        <v>12.73</v>
      </c>
      <c r="N2507" s="273">
        <f t="shared" si="137"/>
        <v>85.66225</v>
      </c>
      <c r="O2507" s="273">
        <f t="shared" si="138"/>
        <v>88.07575</v>
      </c>
      <c r="P2507" s="273">
        <f t="shared" si="139"/>
        <v>90.146</v>
      </c>
      <c r="Q2507" s="273">
        <f t="shared" si="140"/>
        <v>91.70275</v>
      </c>
      <c r="R2507" s="273">
        <f t="shared" si="141"/>
        <v>93.5595</v>
      </c>
    </row>
    <row r="2508" ht="14.25" hidden="1" customHeight="1">
      <c r="L2508" s="251"/>
      <c r="M2508" s="272">
        <v>12.74</v>
      </c>
      <c r="N2508" s="273">
        <f t="shared" si="137"/>
        <v>85.6655</v>
      </c>
      <c r="O2508" s="273">
        <f t="shared" si="138"/>
        <v>88.0785</v>
      </c>
      <c r="P2508" s="273">
        <f t="shared" si="139"/>
        <v>90.148</v>
      </c>
      <c r="Q2508" s="273">
        <f t="shared" si="140"/>
        <v>91.7045</v>
      </c>
      <c r="R2508" s="273">
        <f t="shared" si="141"/>
        <v>93.561</v>
      </c>
    </row>
    <row r="2509" ht="14.25" hidden="1" customHeight="1">
      <c r="L2509" s="251"/>
      <c r="M2509" s="272">
        <v>12.75</v>
      </c>
      <c r="N2509" s="273">
        <f t="shared" si="137"/>
        <v>85.66875</v>
      </c>
      <c r="O2509" s="273">
        <f t="shared" si="138"/>
        <v>88.08125</v>
      </c>
      <c r="P2509" s="273">
        <f t="shared" si="139"/>
        <v>90.15</v>
      </c>
      <c r="Q2509" s="273">
        <f t="shared" si="140"/>
        <v>91.70625</v>
      </c>
      <c r="R2509" s="273">
        <f t="shared" si="141"/>
        <v>93.5625</v>
      </c>
    </row>
    <row r="2510" ht="14.25" hidden="1" customHeight="1">
      <c r="L2510" s="251"/>
      <c r="M2510" s="272">
        <v>12.76</v>
      </c>
      <c r="N2510" s="273">
        <f t="shared" si="137"/>
        <v>85.672</v>
      </c>
      <c r="O2510" s="273">
        <f t="shared" si="138"/>
        <v>88.084</v>
      </c>
      <c r="P2510" s="273">
        <f t="shared" si="139"/>
        <v>90.152</v>
      </c>
      <c r="Q2510" s="273">
        <f t="shared" si="140"/>
        <v>91.708</v>
      </c>
      <c r="R2510" s="273">
        <f t="shared" si="141"/>
        <v>93.564</v>
      </c>
    </row>
    <row r="2511" ht="14.25" hidden="1" customHeight="1">
      <c r="L2511" s="251"/>
      <c r="M2511" s="272">
        <v>12.77</v>
      </c>
      <c r="N2511" s="273">
        <f t="shared" si="137"/>
        <v>85.67525</v>
      </c>
      <c r="O2511" s="273">
        <f t="shared" si="138"/>
        <v>88.08675</v>
      </c>
      <c r="P2511" s="273">
        <f t="shared" si="139"/>
        <v>90.154</v>
      </c>
      <c r="Q2511" s="273">
        <f t="shared" si="140"/>
        <v>91.70975</v>
      </c>
      <c r="R2511" s="273">
        <f t="shared" si="141"/>
        <v>93.5655</v>
      </c>
    </row>
    <row r="2512" ht="14.25" hidden="1" customHeight="1">
      <c r="L2512" s="251"/>
      <c r="M2512" s="272">
        <v>12.78</v>
      </c>
      <c r="N2512" s="273">
        <f t="shared" si="137"/>
        <v>85.6785</v>
      </c>
      <c r="O2512" s="273">
        <f t="shared" si="138"/>
        <v>88.0895</v>
      </c>
      <c r="P2512" s="273">
        <f t="shared" si="139"/>
        <v>90.156</v>
      </c>
      <c r="Q2512" s="273">
        <f t="shared" si="140"/>
        <v>91.7115</v>
      </c>
      <c r="R2512" s="273">
        <f t="shared" si="141"/>
        <v>93.567</v>
      </c>
    </row>
    <row r="2513" ht="14.25" hidden="1" customHeight="1">
      <c r="L2513" s="251"/>
      <c r="M2513" s="272">
        <v>12.79</v>
      </c>
      <c r="N2513" s="273">
        <f t="shared" si="137"/>
        <v>85.68175</v>
      </c>
      <c r="O2513" s="273">
        <f t="shared" si="138"/>
        <v>88.09225</v>
      </c>
      <c r="P2513" s="273">
        <f t="shared" si="139"/>
        <v>90.158</v>
      </c>
      <c r="Q2513" s="273">
        <f t="shared" si="140"/>
        <v>91.71325</v>
      </c>
      <c r="R2513" s="273">
        <f t="shared" si="141"/>
        <v>93.5685</v>
      </c>
    </row>
    <row r="2514" ht="14.25" hidden="1" customHeight="1">
      <c r="L2514" s="251"/>
      <c r="M2514" s="272">
        <v>12.8</v>
      </c>
      <c r="N2514" s="273">
        <f t="shared" si="137"/>
        <v>85.685</v>
      </c>
      <c r="O2514" s="273">
        <f t="shared" si="138"/>
        <v>88.095</v>
      </c>
      <c r="P2514" s="273">
        <f t="shared" si="139"/>
        <v>90.16</v>
      </c>
      <c r="Q2514" s="273">
        <f t="shared" si="140"/>
        <v>91.715</v>
      </c>
      <c r="R2514" s="273">
        <f t="shared" si="141"/>
        <v>93.57</v>
      </c>
    </row>
    <row r="2515" ht="14.25" hidden="1" customHeight="1">
      <c r="L2515" s="251"/>
      <c r="M2515" s="272">
        <v>12.81</v>
      </c>
      <c r="N2515" s="273">
        <f t="shared" si="137"/>
        <v>85.68825</v>
      </c>
      <c r="O2515" s="273">
        <f t="shared" si="138"/>
        <v>88.09775</v>
      </c>
      <c r="P2515" s="273">
        <f t="shared" si="139"/>
        <v>90.162</v>
      </c>
      <c r="Q2515" s="273">
        <f t="shared" si="140"/>
        <v>91.71675</v>
      </c>
      <c r="R2515" s="273">
        <f t="shared" si="141"/>
        <v>93.5715</v>
      </c>
    </row>
    <row r="2516" ht="14.25" hidden="1" customHeight="1">
      <c r="L2516" s="251"/>
      <c r="M2516" s="272">
        <v>12.82</v>
      </c>
      <c r="N2516" s="273">
        <f t="shared" si="137"/>
        <v>85.6915</v>
      </c>
      <c r="O2516" s="273">
        <f t="shared" si="138"/>
        <v>88.1005</v>
      </c>
      <c r="P2516" s="273">
        <f t="shared" si="139"/>
        <v>90.164</v>
      </c>
      <c r="Q2516" s="273">
        <f t="shared" si="140"/>
        <v>91.7185</v>
      </c>
      <c r="R2516" s="273">
        <f t="shared" si="141"/>
        <v>93.573</v>
      </c>
    </row>
    <row r="2517" ht="14.25" hidden="1" customHeight="1">
      <c r="L2517" s="251"/>
      <c r="M2517" s="272">
        <v>12.83</v>
      </c>
      <c r="N2517" s="273">
        <f t="shared" si="137"/>
        <v>85.69475</v>
      </c>
      <c r="O2517" s="273">
        <f t="shared" si="138"/>
        <v>88.10325</v>
      </c>
      <c r="P2517" s="273">
        <f t="shared" si="139"/>
        <v>90.166</v>
      </c>
      <c r="Q2517" s="273">
        <f t="shared" si="140"/>
        <v>91.72025</v>
      </c>
      <c r="R2517" s="273">
        <f t="shared" si="141"/>
        <v>93.5745</v>
      </c>
    </row>
    <row r="2518" ht="14.25" hidden="1" customHeight="1">
      <c r="L2518" s="251"/>
      <c r="M2518" s="272">
        <v>12.84</v>
      </c>
      <c r="N2518" s="273">
        <f t="shared" si="137"/>
        <v>85.698</v>
      </c>
      <c r="O2518" s="273">
        <f t="shared" si="138"/>
        <v>88.106</v>
      </c>
      <c r="P2518" s="273">
        <f t="shared" si="139"/>
        <v>90.168</v>
      </c>
      <c r="Q2518" s="273">
        <f t="shared" si="140"/>
        <v>91.722</v>
      </c>
      <c r="R2518" s="273">
        <f t="shared" si="141"/>
        <v>93.576</v>
      </c>
    </row>
    <row r="2519" ht="14.25" hidden="1" customHeight="1">
      <c r="L2519" s="251"/>
      <c r="M2519" s="272">
        <v>12.85</v>
      </c>
      <c r="N2519" s="273">
        <f t="shared" si="137"/>
        <v>85.70125</v>
      </c>
      <c r="O2519" s="273">
        <f t="shared" si="138"/>
        <v>88.10875</v>
      </c>
      <c r="P2519" s="273">
        <f t="shared" si="139"/>
        <v>90.17</v>
      </c>
      <c r="Q2519" s="273">
        <f t="shared" si="140"/>
        <v>91.72375</v>
      </c>
      <c r="R2519" s="273">
        <f t="shared" si="141"/>
        <v>93.5775</v>
      </c>
    </row>
    <row r="2520" ht="14.25" hidden="1" customHeight="1">
      <c r="L2520" s="251"/>
      <c r="M2520" s="272">
        <v>12.86</v>
      </c>
      <c r="N2520" s="273">
        <f t="shared" si="137"/>
        <v>85.7045</v>
      </c>
      <c r="O2520" s="273">
        <f t="shared" si="138"/>
        <v>88.1115</v>
      </c>
      <c r="P2520" s="273">
        <f t="shared" si="139"/>
        <v>90.172</v>
      </c>
      <c r="Q2520" s="273">
        <f t="shared" si="140"/>
        <v>91.7255</v>
      </c>
      <c r="R2520" s="273">
        <f t="shared" si="141"/>
        <v>93.579</v>
      </c>
    </row>
    <row r="2521" ht="14.25" hidden="1" customHeight="1">
      <c r="L2521" s="251"/>
      <c r="M2521" s="272">
        <v>12.87</v>
      </c>
      <c r="N2521" s="273">
        <f t="shared" si="137"/>
        <v>85.70775</v>
      </c>
      <c r="O2521" s="273">
        <f t="shared" si="138"/>
        <v>88.11425</v>
      </c>
      <c r="P2521" s="273">
        <f t="shared" si="139"/>
        <v>90.174</v>
      </c>
      <c r="Q2521" s="273">
        <f t="shared" si="140"/>
        <v>91.72725</v>
      </c>
      <c r="R2521" s="273">
        <f t="shared" si="141"/>
        <v>93.5805</v>
      </c>
    </row>
    <row r="2522" ht="14.25" hidden="1" customHeight="1">
      <c r="L2522" s="251"/>
      <c r="M2522" s="272">
        <v>12.88</v>
      </c>
      <c r="N2522" s="273">
        <f t="shared" si="137"/>
        <v>85.711</v>
      </c>
      <c r="O2522" s="273">
        <f t="shared" si="138"/>
        <v>88.117</v>
      </c>
      <c r="P2522" s="273">
        <f t="shared" si="139"/>
        <v>90.176</v>
      </c>
      <c r="Q2522" s="273">
        <f t="shared" si="140"/>
        <v>91.729</v>
      </c>
      <c r="R2522" s="273">
        <f t="shared" si="141"/>
        <v>93.582</v>
      </c>
    </row>
    <row r="2523" ht="14.25" hidden="1" customHeight="1">
      <c r="L2523" s="251"/>
      <c r="M2523" s="272">
        <v>12.89</v>
      </c>
      <c r="N2523" s="273">
        <f t="shared" si="137"/>
        <v>85.71425</v>
      </c>
      <c r="O2523" s="273">
        <f t="shared" si="138"/>
        <v>88.11975</v>
      </c>
      <c r="P2523" s="273">
        <f t="shared" si="139"/>
        <v>90.178</v>
      </c>
      <c r="Q2523" s="273">
        <f t="shared" si="140"/>
        <v>91.73075</v>
      </c>
      <c r="R2523" s="273">
        <f t="shared" si="141"/>
        <v>93.5835</v>
      </c>
    </row>
    <row r="2524" ht="14.25" hidden="1" customHeight="1">
      <c r="L2524" s="251"/>
      <c r="M2524" s="272">
        <v>12.9</v>
      </c>
      <c r="N2524" s="273">
        <f t="shared" si="137"/>
        <v>85.7175</v>
      </c>
      <c r="O2524" s="273">
        <f t="shared" si="138"/>
        <v>88.1225</v>
      </c>
      <c r="P2524" s="273">
        <f t="shared" si="139"/>
        <v>90.18</v>
      </c>
      <c r="Q2524" s="273">
        <f t="shared" si="140"/>
        <v>91.7325</v>
      </c>
      <c r="R2524" s="273">
        <f t="shared" si="141"/>
        <v>93.585</v>
      </c>
    </row>
    <row r="2525" ht="14.25" hidden="1" customHeight="1">
      <c r="L2525" s="251"/>
      <c r="M2525" s="272">
        <v>12.91</v>
      </c>
      <c r="N2525" s="273">
        <f t="shared" si="137"/>
        <v>85.72075</v>
      </c>
      <c r="O2525" s="273">
        <f t="shared" si="138"/>
        <v>88.12525</v>
      </c>
      <c r="P2525" s="273">
        <f t="shared" si="139"/>
        <v>90.182</v>
      </c>
      <c r="Q2525" s="273">
        <f t="shared" si="140"/>
        <v>91.73425</v>
      </c>
      <c r="R2525" s="273">
        <f t="shared" si="141"/>
        <v>93.5865</v>
      </c>
    </row>
    <row r="2526" ht="14.25" hidden="1" customHeight="1">
      <c r="L2526" s="251"/>
      <c r="M2526" s="272">
        <v>12.92</v>
      </c>
      <c r="N2526" s="273">
        <f t="shared" si="137"/>
        <v>85.724</v>
      </c>
      <c r="O2526" s="273">
        <f t="shared" si="138"/>
        <v>88.128</v>
      </c>
      <c r="P2526" s="273">
        <f t="shared" si="139"/>
        <v>90.184</v>
      </c>
      <c r="Q2526" s="273">
        <f t="shared" si="140"/>
        <v>91.736</v>
      </c>
      <c r="R2526" s="273">
        <f t="shared" si="141"/>
        <v>93.588</v>
      </c>
    </row>
    <row r="2527" ht="14.25" hidden="1" customHeight="1">
      <c r="L2527" s="251"/>
      <c r="M2527" s="272">
        <v>12.93</v>
      </c>
      <c r="N2527" s="273">
        <f t="shared" si="137"/>
        <v>85.72725</v>
      </c>
      <c r="O2527" s="273">
        <f t="shared" si="138"/>
        <v>88.13075</v>
      </c>
      <c r="P2527" s="273">
        <f t="shared" si="139"/>
        <v>90.186</v>
      </c>
      <c r="Q2527" s="273">
        <f t="shared" si="140"/>
        <v>91.73775</v>
      </c>
      <c r="R2527" s="273">
        <f t="shared" si="141"/>
        <v>93.5895</v>
      </c>
    </row>
    <row r="2528" ht="14.25" hidden="1" customHeight="1">
      <c r="L2528" s="251"/>
      <c r="M2528" s="272">
        <v>12.94</v>
      </c>
      <c r="N2528" s="273">
        <f t="shared" si="137"/>
        <v>85.7305</v>
      </c>
      <c r="O2528" s="273">
        <f t="shared" si="138"/>
        <v>88.1335</v>
      </c>
      <c r="P2528" s="273">
        <f t="shared" si="139"/>
        <v>90.188</v>
      </c>
      <c r="Q2528" s="273">
        <f t="shared" si="140"/>
        <v>91.7395</v>
      </c>
      <c r="R2528" s="273">
        <f t="shared" si="141"/>
        <v>93.591</v>
      </c>
    </row>
    <row r="2529" ht="14.25" hidden="1" customHeight="1">
      <c r="L2529" s="251"/>
      <c r="M2529" s="272">
        <v>12.95</v>
      </c>
      <c r="N2529" s="273">
        <f t="shared" si="137"/>
        <v>85.73375</v>
      </c>
      <c r="O2529" s="273">
        <f t="shared" si="138"/>
        <v>88.13625</v>
      </c>
      <c r="P2529" s="273">
        <f t="shared" si="139"/>
        <v>90.19</v>
      </c>
      <c r="Q2529" s="273">
        <f t="shared" si="140"/>
        <v>91.74125</v>
      </c>
      <c r="R2529" s="273">
        <f t="shared" si="141"/>
        <v>93.5925</v>
      </c>
    </row>
    <row r="2530" ht="14.25" hidden="1" customHeight="1">
      <c r="L2530" s="251"/>
      <c r="M2530" s="272">
        <v>12.96</v>
      </c>
      <c r="N2530" s="273">
        <f t="shared" si="137"/>
        <v>85.737</v>
      </c>
      <c r="O2530" s="273">
        <f t="shared" si="138"/>
        <v>88.139</v>
      </c>
      <c r="P2530" s="273">
        <f t="shared" si="139"/>
        <v>90.192</v>
      </c>
      <c r="Q2530" s="273">
        <f t="shared" si="140"/>
        <v>91.743</v>
      </c>
      <c r="R2530" s="273">
        <f t="shared" si="141"/>
        <v>93.594</v>
      </c>
    </row>
    <row r="2531" ht="14.25" hidden="1" customHeight="1">
      <c r="L2531" s="251"/>
      <c r="M2531" s="272">
        <v>12.97</v>
      </c>
      <c r="N2531" s="273">
        <f t="shared" si="137"/>
        <v>85.74025</v>
      </c>
      <c r="O2531" s="273">
        <f t="shared" si="138"/>
        <v>88.14175</v>
      </c>
      <c r="P2531" s="273">
        <f t="shared" si="139"/>
        <v>90.194</v>
      </c>
      <c r="Q2531" s="273">
        <f t="shared" si="140"/>
        <v>91.74475</v>
      </c>
      <c r="R2531" s="273">
        <f t="shared" si="141"/>
        <v>93.5955</v>
      </c>
    </row>
    <row r="2532" ht="14.25" hidden="1" customHeight="1">
      <c r="L2532" s="251"/>
      <c r="M2532" s="272">
        <v>12.98</v>
      </c>
      <c r="N2532" s="273">
        <f t="shared" si="137"/>
        <v>85.7435</v>
      </c>
      <c r="O2532" s="273">
        <f t="shared" si="138"/>
        <v>88.1445</v>
      </c>
      <c r="P2532" s="273">
        <f t="shared" si="139"/>
        <v>90.196</v>
      </c>
      <c r="Q2532" s="273">
        <f t="shared" si="140"/>
        <v>91.7465</v>
      </c>
      <c r="R2532" s="273">
        <f t="shared" si="141"/>
        <v>93.597</v>
      </c>
    </row>
    <row r="2533" ht="14.25" hidden="1" customHeight="1">
      <c r="L2533" s="251"/>
      <c r="M2533" s="272">
        <v>12.99</v>
      </c>
      <c r="N2533" s="273">
        <f t="shared" si="137"/>
        <v>85.74675</v>
      </c>
      <c r="O2533" s="273">
        <f t="shared" si="138"/>
        <v>88.14725</v>
      </c>
      <c r="P2533" s="273">
        <f t="shared" si="139"/>
        <v>90.198</v>
      </c>
      <c r="Q2533" s="273">
        <f t="shared" si="140"/>
        <v>91.74825</v>
      </c>
      <c r="R2533" s="273">
        <f t="shared" si="141"/>
        <v>93.5985</v>
      </c>
    </row>
    <row r="2534" ht="14.25" hidden="1" customHeight="1">
      <c r="L2534" s="251"/>
      <c r="M2534" s="272">
        <v>13.0</v>
      </c>
      <c r="N2534" s="273">
        <f t="shared" si="137"/>
        <v>85.75</v>
      </c>
      <c r="O2534" s="273">
        <f t="shared" si="138"/>
        <v>88.15</v>
      </c>
      <c r="P2534" s="273">
        <f t="shared" si="139"/>
        <v>90.2</v>
      </c>
      <c r="Q2534" s="273">
        <f t="shared" si="140"/>
        <v>91.75</v>
      </c>
      <c r="R2534" s="273">
        <f t="shared" si="141"/>
        <v>93.6</v>
      </c>
    </row>
    <row r="2535" ht="14.25" hidden="1" customHeight="1">
      <c r="L2535" s="251"/>
      <c r="M2535" s="272">
        <v>13.01</v>
      </c>
      <c r="N2535" s="273">
        <f t="shared" si="137"/>
        <v>85.75325</v>
      </c>
      <c r="O2535" s="273">
        <f t="shared" si="138"/>
        <v>88.15275</v>
      </c>
      <c r="P2535" s="273">
        <f t="shared" si="139"/>
        <v>90.202</v>
      </c>
      <c r="Q2535" s="273">
        <f t="shared" si="140"/>
        <v>91.75175</v>
      </c>
      <c r="R2535" s="273">
        <f t="shared" si="141"/>
        <v>93.6015</v>
      </c>
    </row>
    <row r="2536" ht="14.25" hidden="1" customHeight="1">
      <c r="L2536" s="251"/>
      <c r="M2536" s="272">
        <v>13.02</v>
      </c>
      <c r="N2536" s="273">
        <f t="shared" si="137"/>
        <v>85.7565</v>
      </c>
      <c r="O2536" s="273">
        <f t="shared" si="138"/>
        <v>88.1555</v>
      </c>
      <c r="P2536" s="273">
        <f t="shared" si="139"/>
        <v>90.204</v>
      </c>
      <c r="Q2536" s="273">
        <f t="shared" si="140"/>
        <v>91.7535</v>
      </c>
      <c r="R2536" s="273">
        <f t="shared" si="141"/>
        <v>93.603</v>
      </c>
    </row>
    <row r="2537" ht="14.25" hidden="1" customHeight="1">
      <c r="L2537" s="251"/>
      <c r="M2537" s="272">
        <v>13.03</v>
      </c>
      <c r="N2537" s="273">
        <f t="shared" si="137"/>
        <v>85.75975</v>
      </c>
      <c r="O2537" s="273">
        <f t="shared" si="138"/>
        <v>88.15825</v>
      </c>
      <c r="P2537" s="273">
        <f t="shared" si="139"/>
        <v>90.206</v>
      </c>
      <c r="Q2537" s="273">
        <f t="shared" si="140"/>
        <v>91.75525</v>
      </c>
      <c r="R2537" s="273">
        <f t="shared" si="141"/>
        <v>93.6045</v>
      </c>
    </row>
    <row r="2538" ht="14.25" hidden="1" customHeight="1">
      <c r="L2538" s="251"/>
      <c r="M2538" s="272">
        <v>13.04</v>
      </c>
      <c r="N2538" s="273">
        <f t="shared" si="137"/>
        <v>85.763</v>
      </c>
      <c r="O2538" s="273">
        <f t="shared" si="138"/>
        <v>88.161</v>
      </c>
      <c r="P2538" s="273">
        <f t="shared" si="139"/>
        <v>90.208</v>
      </c>
      <c r="Q2538" s="273">
        <f t="shared" si="140"/>
        <v>91.757</v>
      </c>
      <c r="R2538" s="273">
        <f t="shared" si="141"/>
        <v>93.606</v>
      </c>
    </row>
    <row r="2539" ht="14.25" hidden="1" customHeight="1">
      <c r="L2539" s="251"/>
      <c r="M2539" s="272">
        <v>13.05</v>
      </c>
      <c r="N2539" s="273">
        <f t="shared" si="137"/>
        <v>85.76625</v>
      </c>
      <c r="O2539" s="273">
        <f t="shared" si="138"/>
        <v>88.16375</v>
      </c>
      <c r="P2539" s="273">
        <f t="shared" si="139"/>
        <v>90.21</v>
      </c>
      <c r="Q2539" s="273">
        <f t="shared" si="140"/>
        <v>91.75875</v>
      </c>
      <c r="R2539" s="273">
        <f t="shared" si="141"/>
        <v>93.6075</v>
      </c>
    </row>
    <row r="2540" ht="14.25" hidden="1" customHeight="1">
      <c r="L2540" s="251"/>
      <c r="M2540" s="272">
        <v>13.06</v>
      </c>
      <c r="N2540" s="273">
        <f t="shared" si="137"/>
        <v>85.7695</v>
      </c>
      <c r="O2540" s="273">
        <f t="shared" si="138"/>
        <v>88.1665</v>
      </c>
      <c r="P2540" s="273">
        <f t="shared" si="139"/>
        <v>90.212</v>
      </c>
      <c r="Q2540" s="273">
        <f t="shared" si="140"/>
        <v>91.7605</v>
      </c>
      <c r="R2540" s="273">
        <f t="shared" si="141"/>
        <v>93.609</v>
      </c>
    </row>
    <row r="2541" ht="14.25" hidden="1" customHeight="1">
      <c r="L2541" s="251"/>
      <c r="M2541" s="272">
        <v>13.07</v>
      </c>
      <c r="N2541" s="273">
        <f t="shared" si="137"/>
        <v>85.77275</v>
      </c>
      <c r="O2541" s="273">
        <f t="shared" si="138"/>
        <v>88.16925</v>
      </c>
      <c r="P2541" s="273">
        <f t="shared" si="139"/>
        <v>90.214</v>
      </c>
      <c r="Q2541" s="273">
        <f t="shared" si="140"/>
        <v>91.76225</v>
      </c>
      <c r="R2541" s="273">
        <f t="shared" si="141"/>
        <v>93.6105</v>
      </c>
    </row>
    <row r="2542" ht="14.25" hidden="1" customHeight="1">
      <c r="L2542" s="251"/>
      <c r="M2542" s="272">
        <v>13.08</v>
      </c>
      <c r="N2542" s="273">
        <f t="shared" si="137"/>
        <v>85.776</v>
      </c>
      <c r="O2542" s="273">
        <f t="shared" si="138"/>
        <v>88.172</v>
      </c>
      <c r="P2542" s="273">
        <f t="shared" si="139"/>
        <v>90.216</v>
      </c>
      <c r="Q2542" s="273">
        <f t="shared" si="140"/>
        <v>91.764</v>
      </c>
      <c r="R2542" s="273">
        <f t="shared" si="141"/>
        <v>93.612</v>
      </c>
    </row>
    <row r="2543" ht="14.25" hidden="1" customHeight="1">
      <c r="L2543" s="251"/>
      <c r="M2543" s="272">
        <v>13.09</v>
      </c>
      <c r="N2543" s="273">
        <f t="shared" si="137"/>
        <v>85.77925</v>
      </c>
      <c r="O2543" s="273">
        <f t="shared" si="138"/>
        <v>88.17475</v>
      </c>
      <c r="P2543" s="273">
        <f t="shared" si="139"/>
        <v>90.218</v>
      </c>
      <c r="Q2543" s="273">
        <f t="shared" si="140"/>
        <v>91.76575</v>
      </c>
      <c r="R2543" s="273">
        <f t="shared" si="141"/>
        <v>93.6135</v>
      </c>
    </row>
    <row r="2544" ht="14.25" hidden="1" customHeight="1">
      <c r="L2544" s="251"/>
      <c r="M2544" s="272">
        <v>13.1</v>
      </c>
      <c r="N2544" s="273">
        <f t="shared" si="137"/>
        <v>85.7825</v>
      </c>
      <c r="O2544" s="273">
        <f t="shared" si="138"/>
        <v>88.1775</v>
      </c>
      <c r="P2544" s="273">
        <f t="shared" si="139"/>
        <v>90.22</v>
      </c>
      <c r="Q2544" s="273">
        <f t="shared" si="140"/>
        <v>91.7675</v>
      </c>
      <c r="R2544" s="273">
        <f t="shared" si="141"/>
        <v>93.615</v>
      </c>
    </row>
    <row r="2545" ht="14.25" hidden="1" customHeight="1">
      <c r="L2545" s="251"/>
      <c r="M2545" s="272">
        <v>13.11</v>
      </c>
      <c r="N2545" s="273">
        <f t="shared" si="137"/>
        <v>85.78575</v>
      </c>
      <c r="O2545" s="273">
        <f t="shared" si="138"/>
        <v>88.18025</v>
      </c>
      <c r="P2545" s="273">
        <f t="shared" si="139"/>
        <v>90.222</v>
      </c>
      <c r="Q2545" s="273">
        <f t="shared" si="140"/>
        <v>91.76925</v>
      </c>
      <c r="R2545" s="273">
        <f t="shared" si="141"/>
        <v>93.6165</v>
      </c>
    </row>
    <row r="2546" ht="14.25" hidden="1" customHeight="1">
      <c r="L2546" s="251"/>
      <c r="M2546" s="272">
        <v>13.12</v>
      </c>
      <c r="N2546" s="273">
        <f t="shared" si="137"/>
        <v>85.789</v>
      </c>
      <c r="O2546" s="273">
        <f t="shared" si="138"/>
        <v>88.183</v>
      </c>
      <c r="P2546" s="273">
        <f t="shared" si="139"/>
        <v>90.224</v>
      </c>
      <c r="Q2546" s="273">
        <f t="shared" si="140"/>
        <v>91.771</v>
      </c>
      <c r="R2546" s="273">
        <f t="shared" si="141"/>
        <v>93.618</v>
      </c>
    </row>
    <row r="2547" ht="14.25" hidden="1" customHeight="1">
      <c r="L2547" s="251"/>
      <c r="M2547" s="272">
        <v>13.13</v>
      </c>
      <c r="N2547" s="273">
        <f t="shared" si="137"/>
        <v>85.79225</v>
      </c>
      <c r="O2547" s="273">
        <f t="shared" si="138"/>
        <v>88.18575</v>
      </c>
      <c r="P2547" s="273">
        <f t="shared" si="139"/>
        <v>90.226</v>
      </c>
      <c r="Q2547" s="273">
        <f t="shared" si="140"/>
        <v>91.77275</v>
      </c>
      <c r="R2547" s="273">
        <f t="shared" si="141"/>
        <v>93.6195</v>
      </c>
    </row>
    <row r="2548" ht="14.25" hidden="1" customHeight="1">
      <c r="L2548" s="251"/>
      <c r="M2548" s="272">
        <v>13.14</v>
      </c>
      <c r="N2548" s="273">
        <f t="shared" si="137"/>
        <v>85.7955</v>
      </c>
      <c r="O2548" s="273">
        <f t="shared" si="138"/>
        <v>88.1885</v>
      </c>
      <c r="P2548" s="273">
        <f t="shared" si="139"/>
        <v>90.228</v>
      </c>
      <c r="Q2548" s="273">
        <f t="shared" si="140"/>
        <v>91.7745</v>
      </c>
      <c r="R2548" s="273">
        <f t="shared" si="141"/>
        <v>93.621</v>
      </c>
    </row>
    <row r="2549" ht="14.25" hidden="1" customHeight="1">
      <c r="L2549" s="251"/>
      <c r="M2549" s="272">
        <v>13.15</v>
      </c>
      <c r="N2549" s="273">
        <f t="shared" si="137"/>
        <v>85.79875</v>
      </c>
      <c r="O2549" s="273">
        <f t="shared" si="138"/>
        <v>88.19125</v>
      </c>
      <c r="P2549" s="273">
        <f t="shared" si="139"/>
        <v>90.23</v>
      </c>
      <c r="Q2549" s="273">
        <f t="shared" si="140"/>
        <v>91.77625</v>
      </c>
      <c r="R2549" s="273">
        <f t="shared" si="141"/>
        <v>93.6225</v>
      </c>
    </row>
    <row r="2550" ht="14.25" hidden="1" customHeight="1">
      <c r="L2550" s="251"/>
      <c r="M2550" s="272">
        <v>13.16</v>
      </c>
      <c r="N2550" s="273">
        <f t="shared" si="137"/>
        <v>85.802</v>
      </c>
      <c r="O2550" s="273">
        <f t="shared" si="138"/>
        <v>88.194</v>
      </c>
      <c r="P2550" s="273">
        <f t="shared" si="139"/>
        <v>90.232</v>
      </c>
      <c r="Q2550" s="273">
        <f t="shared" si="140"/>
        <v>91.778</v>
      </c>
      <c r="R2550" s="273">
        <f t="shared" si="141"/>
        <v>93.624</v>
      </c>
    </row>
    <row r="2551" ht="14.25" hidden="1" customHeight="1">
      <c r="L2551" s="251"/>
      <c r="M2551" s="272">
        <v>13.17</v>
      </c>
      <c r="N2551" s="273">
        <f t="shared" si="137"/>
        <v>85.80525</v>
      </c>
      <c r="O2551" s="273">
        <f t="shared" si="138"/>
        <v>88.19675</v>
      </c>
      <c r="P2551" s="273">
        <f t="shared" si="139"/>
        <v>90.234</v>
      </c>
      <c r="Q2551" s="273">
        <f t="shared" si="140"/>
        <v>91.77975</v>
      </c>
      <c r="R2551" s="273">
        <f t="shared" si="141"/>
        <v>93.6255</v>
      </c>
    </row>
    <row r="2552" ht="14.25" hidden="1" customHeight="1">
      <c r="L2552" s="251"/>
      <c r="M2552" s="272">
        <v>13.18</v>
      </c>
      <c r="N2552" s="273">
        <f t="shared" si="137"/>
        <v>85.8085</v>
      </c>
      <c r="O2552" s="273">
        <f t="shared" si="138"/>
        <v>88.1995</v>
      </c>
      <c r="P2552" s="273">
        <f t="shared" si="139"/>
        <v>90.236</v>
      </c>
      <c r="Q2552" s="273">
        <f t="shared" si="140"/>
        <v>91.7815</v>
      </c>
      <c r="R2552" s="273">
        <f t="shared" si="141"/>
        <v>93.627</v>
      </c>
    </row>
    <row r="2553" ht="14.25" hidden="1" customHeight="1">
      <c r="L2553" s="251"/>
      <c r="M2553" s="272">
        <v>13.19</v>
      </c>
      <c r="N2553" s="273">
        <f t="shared" si="137"/>
        <v>85.81175</v>
      </c>
      <c r="O2553" s="273">
        <f t="shared" si="138"/>
        <v>88.20225</v>
      </c>
      <c r="P2553" s="273">
        <f t="shared" si="139"/>
        <v>90.238</v>
      </c>
      <c r="Q2553" s="273">
        <f t="shared" si="140"/>
        <v>91.78325</v>
      </c>
      <c r="R2553" s="273">
        <f t="shared" si="141"/>
        <v>93.6285</v>
      </c>
    </row>
    <row r="2554" ht="14.25" hidden="1" customHeight="1">
      <c r="L2554" s="251"/>
      <c r="M2554" s="272">
        <v>13.2</v>
      </c>
      <c r="N2554" s="273">
        <f t="shared" si="137"/>
        <v>85.815</v>
      </c>
      <c r="O2554" s="273">
        <f t="shared" si="138"/>
        <v>88.205</v>
      </c>
      <c r="P2554" s="273">
        <f t="shared" si="139"/>
        <v>90.24</v>
      </c>
      <c r="Q2554" s="273">
        <f t="shared" si="140"/>
        <v>91.785</v>
      </c>
      <c r="R2554" s="273">
        <f t="shared" si="141"/>
        <v>93.63</v>
      </c>
    </row>
    <row r="2555" ht="14.25" hidden="1" customHeight="1">
      <c r="L2555" s="251"/>
      <c r="M2555" s="272">
        <v>13.21</v>
      </c>
      <c r="N2555" s="273">
        <f t="shared" si="137"/>
        <v>85.81825</v>
      </c>
      <c r="O2555" s="273">
        <f t="shared" si="138"/>
        <v>88.20775</v>
      </c>
      <c r="P2555" s="273">
        <f t="shared" si="139"/>
        <v>90.242</v>
      </c>
      <c r="Q2555" s="273">
        <f t="shared" si="140"/>
        <v>91.78675</v>
      </c>
      <c r="R2555" s="273">
        <f t="shared" si="141"/>
        <v>93.6315</v>
      </c>
    </row>
    <row r="2556" ht="14.25" hidden="1" customHeight="1">
      <c r="L2556" s="251"/>
      <c r="M2556" s="272">
        <v>13.22</v>
      </c>
      <c r="N2556" s="273">
        <f t="shared" si="137"/>
        <v>85.8215</v>
      </c>
      <c r="O2556" s="273">
        <f t="shared" si="138"/>
        <v>88.2105</v>
      </c>
      <c r="P2556" s="273">
        <f t="shared" si="139"/>
        <v>90.244</v>
      </c>
      <c r="Q2556" s="273">
        <f t="shared" si="140"/>
        <v>91.7885</v>
      </c>
      <c r="R2556" s="273">
        <f t="shared" si="141"/>
        <v>93.633</v>
      </c>
    </row>
    <row r="2557" ht="14.25" hidden="1" customHeight="1">
      <c r="L2557" s="251"/>
      <c r="M2557" s="272">
        <v>13.23</v>
      </c>
      <c r="N2557" s="273">
        <f t="shared" si="137"/>
        <v>85.82475</v>
      </c>
      <c r="O2557" s="273">
        <f t="shared" si="138"/>
        <v>88.21325</v>
      </c>
      <c r="P2557" s="273">
        <f t="shared" si="139"/>
        <v>90.246</v>
      </c>
      <c r="Q2557" s="273">
        <f t="shared" si="140"/>
        <v>91.79025</v>
      </c>
      <c r="R2557" s="273">
        <f t="shared" si="141"/>
        <v>93.6345</v>
      </c>
    </row>
    <row r="2558" ht="14.25" hidden="1" customHeight="1">
      <c r="L2558" s="251"/>
      <c r="M2558" s="272">
        <v>13.24</v>
      </c>
      <c r="N2558" s="273">
        <f t="shared" si="137"/>
        <v>85.828</v>
      </c>
      <c r="O2558" s="273">
        <f t="shared" si="138"/>
        <v>88.216</v>
      </c>
      <c r="P2558" s="273">
        <f t="shared" si="139"/>
        <v>90.248</v>
      </c>
      <c r="Q2558" s="273">
        <f t="shared" si="140"/>
        <v>91.792</v>
      </c>
      <c r="R2558" s="273">
        <f t="shared" si="141"/>
        <v>93.636</v>
      </c>
    </row>
    <row r="2559" ht="14.25" hidden="1" customHeight="1">
      <c r="L2559" s="251"/>
      <c r="M2559" s="272">
        <v>13.25</v>
      </c>
      <c r="N2559" s="273">
        <f t="shared" si="137"/>
        <v>85.83125</v>
      </c>
      <c r="O2559" s="273">
        <f t="shared" si="138"/>
        <v>88.21875</v>
      </c>
      <c r="P2559" s="273">
        <f t="shared" si="139"/>
        <v>90.25</v>
      </c>
      <c r="Q2559" s="273">
        <f t="shared" si="140"/>
        <v>91.79375</v>
      </c>
      <c r="R2559" s="273">
        <f t="shared" si="141"/>
        <v>93.6375</v>
      </c>
    </row>
    <row r="2560" ht="14.25" hidden="1" customHeight="1">
      <c r="L2560" s="251"/>
      <c r="M2560" s="272">
        <v>13.26</v>
      </c>
      <c r="N2560" s="273">
        <f t="shared" si="137"/>
        <v>85.8345</v>
      </c>
      <c r="O2560" s="273">
        <f t="shared" si="138"/>
        <v>88.2215</v>
      </c>
      <c r="P2560" s="273">
        <f t="shared" si="139"/>
        <v>90.252</v>
      </c>
      <c r="Q2560" s="273">
        <f t="shared" si="140"/>
        <v>91.7955</v>
      </c>
      <c r="R2560" s="273">
        <f t="shared" si="141"/>
        <v>93.639</v>
      </c>
    </row>
    <row r="2561" ht="14.25" hidden="1" customHeight="1">
      <c r="L2561" s="251"/>
      <c r="M2561" s="272">
        <v>13.27</v>
      </c>
      <c r="N2561" s="273">
        <f t="shared" si="137"/>
        <v>85.83775</v>
      </c>
      <c r="O2561" s="273">
        <f t="shared" si="138"/>
        <v>88.22425</v>
      </c>
      <c r="P2561" s="273">
        <f t="shared" si="139"/>
        <v>90.254</v>
      </c>
      <c r="Q2561" s="273">
        <f t="shared" si="140"/>
        <v>91.79725</v>
      </c>
      <c r="R2561" s="273">
        <f t="shared" si="141"/>
        <v>93.6405</v>
      </c>
    </row>
    <row r="2562" ht="14.25" hidden="1" customHeight="1">
      <c r="L2562" s="251"/>
      <c r="M2562" s="272">
        <v>13.28</v>
      </c>
      <c r="N2562" s="273">
        <f t="shared" si="137"/>
        <v>85.841</v>
      </c>
      <c r="O2562" s="273">
        <f t="shared" si="138"/>
        <v>88.227</v>
      </c>
      <c r="P2562" s="273">
        <f t="shared" si="139"/>
        <v>90.256</v>
      </c>
      <c r="Q2562" s="273">
        <f t="shared" si="140"/>
        <v>91.799</v>
      </c>
      <c r="R2562" s="273">
        <f t="shared" si="141"/>
        <v>93.642</v>
      </c>
    </row>
    <row r="2563" ht="14.25" hidden="1" customHeight="1">
      <c r="L2563" s="251"/>
      <c r="M2563" s="272">
        <v>13.29</v>
      </c>
      <c r="N2563" s="273">
        <f t="shared" si="137"/>
        <v>85.84425</v>
      </c>
      <c r="O2563" s="273">
        <f t="shared" si="138"/>
        <v>88.22975</v>
      </c>
      <c r="P2563" s="273">
        <f t="shared" si="139"/>
        <v>90.258</v>
      </c>
      <c r="Q2563" s="273">
        <f t="shared" si="140"/>
        <v>91.80075</v>
      </c>
      <c r="R2563" s="273">
        <f t="shared" si="141"/>
        <v>93.6435</v>
      </c>
    </row>
    <row r="2564" ht="14.25" hidden="1" customHeight="1">
      <c r="L2564" s="251"/>
      <c r="M2564" s="272">
        <v>13.3</v>
      </c>
      <c r="N2564" s="273">
        <f t="shared" si="137"/>
        <v>85.8475</v>
      </c>
      <c r="O2564" s="273">
        <f t="shared" si="138"/>
        <v>88.2325</v>
      </c>
      <c r="P2564" s="273">
        <f t="shared" si="139"/>
        <v>90.26</v>
      </c>
      <c r="Q2564" s="273">
        <f t="shared" si="140"/>
        <v>91.8025</v>
      </c>
      <c r="R2564" s="273">
        <f t="shared" si="141"/>
        <v>93.645</v>
      </c>
    </row>
    <row r="2565" ht="14.25" hidden="1" customHeight="1">
      <c r="L2565" s="251"/>
      <c r="M2565" s="272">
        <v>13.31</v>
      </c>
      <c r="N2565" s="273">
        <f t="shared" si="137"/>
        <v>85.85075</v>
      </c>
      <c r="O2565" s="273">
        <f t="shared" si="138"/>
        <v>88.23525</v>
      </c>
      <c r="P2565" s="273">
        <f t="shared" si="139"/>
        <v>90.262</v>
      </c>
      <c r="Q2565" s="273">
        <f t="shared" si="140"/>
        <v>91.80425</v>
      </c>
      <c r="R2565" s="273">
        <f t="shared" si="141"/>
        <v>93.6465</v>
      </c>
    </row>
    <row r="2566" ht="14.25" hidden="1" customHeight="1">
      <c r="L2566" s="251"/>
      <c r="M2566" s="272">
        <v>13.32</v>
      </c>
      <c r="N2566" s="273">
        <f t="shared" si="137"/>
        <v>85.854</v>
      </c>
      <c r="O2566" s="273">
        <f t="shared" si="138"/>
        <v>88.238</v>
      </c>
      <c r="P2566" s="273">
        <f t="shared" si="139"/>
        <v>90.264</v>
      </c>
      <c r="Q2566" s="273">
        <f t="shared" si="140"/>
        <v>91.806</v>
      </c>
      <c r="R2566" s="273">
        <f t="shared" si="141"/>
        <v>93.648</v>
      </c>
    </row>
    <row r="2567" ht="14.25" hidden="1" customHeight="1">
      <c r="L2567" s="251"/>
      <c r="M2567" s="272">
        <v>13.33</v>
      </c>
      <c r="N2567" s="273">
        <f t="shared" si="137"/>
        <v>85.85725</v>
      </c>
      <c r="O2567" s="273">
        <f t="shared" si="138"/>
        <v>88.24075</v>
      </c>
      <c r="P2567" s="273">
        <f t="shared" si="139"/>
        <v>90.266</v>
      </c>
      <c r="Q2567" s="273">
        <f t="shared" si="140"/>
        <v>91.80775</v>
      </c>
      <c r="R2567" s="273">
        <f t="shared" si="141"/>
        <v>93.6495</v>
      </c>
    </row>
    <row r="2568" ht="14.25" hidden="1" customHeight="1">
      <c r="L2568" s="251"/>
      <c r="M2568" s="272">
        <v>13.34</v>
      </c>
      <c r="N2568" s="273">
        <f t="shared" si="137"/>
        <v>85.8605</v>
      </c>
      <c r="O2568" s="273">
        <f t="shared" si="138"/>
        <v>88.2435</v>
      </c>
      <c r="P2568" s="273">
        <f t="shared" si="139"/>
        <v>90.268</v>
      </c>
      <c r="Q2568" s="273">
        <f t="shared" si="140"/>
        <v>91.8095</v>
      </c>
      <c r="R2568" s="273">
        <f t="shared" si="141"/>
        <v>93.651</v>
      </c>
    </row>
    <row r="2569" ht="14.25" hidden="1" customHeight="1">
      <c r="L2569" s="251"/>
      <c r="M2569" s="272">
        <v>13.35</v>
      </c>
      <c r="N2569" s="273">
        <f t="shared" si="137"/>
        <v>85.86375</v>
      </c>
      <c r="O2569" s="273">
        <f t="shared" si="138"/>
        <v>88.24625</v>
      </c>
      <c r="P2569" s="273">
        <f t="shared" si="139"/>
        <v>90.27</v>
      </c>
      <c r="Q2569" s="273">
        <f t="shared" si="140"/>
        <v>91.81125</v>
      </c>
      <c r="R2569" s="273">
        <f t="shared" si="141"/>
        <v>93.6525</v>
      </c>
    </row>
    <row r="2570" ht="14.25" hidden="1" customHeight="1">
      <c r="L2570" s="251"/>
      <c r="M2570" s="272">
        <v>13.36</v>
      </c>
      <c r="N2570" s="273">
        <f t="shared" si="137"/>
        <v>85.867</v>
      </c>
      <c r="O2570" s="273">
        <f t="shared" si="138"/>
        <v>88.249</v>
      </c>
      <c r="P2570" s="273">
        <f t="shared" si="139"/>
        <v>90.272</v>
      </c>
      <c r="Q2570" s="273">
        <f t="shared" si="140"/>
        <v>91.813</v>
      </c>
      <c r="R2570" s="273">
        <f t="shared" si="141"/>
        <v>93.654</v>
      </c>
    </row>
    <row r="2571" ht="14.25" hidden="1" customHeight="1">
      <c r="L2571" s="251"/>
      <c r="M2571" s="272">
        <v>13.37</v>
      </c>
      <c r="N2571" s="273">
        <f t="shared" si="137"/>
        <v>85.87025</v>
      </c>
      <c r="O2571" s="273">
        <f t="shared" si="138"/>
        <v>88.25175</v>
      </c>
      <c r="P2571" s="273">
        <f t="shared" si="139"/>
        <v>90.274</v>
      </c>
      <c r="Q2571" s="273">
        <f t="shared" si="140"/>
        <v>91.81475</v>
      </c>
      <c r="R2571" s="273">
        <f t="shared" si="141"/>
        <v>93.6555</v>
      </c>
    </row>
    <row r="2572" ht="14.25" hidden="1" customHeight="1">
      <c r="L2572" s="251"/>
      <c r="M2572" s="272">
        <v>13.38</v>
      </c>
      <c r="N2572" s="273">
        <f t="shared" si="137"/>
        <v>85.8735</v>
      </c>
      <c r="O2572" s="273">
        <f t="shared" si="138"/>
        <v>88.2545</v>
      </c>
      <c r="P2572" s="273">
        <f t="shared" si="139"/>
        <v>90.276</v>
      </c>
      <c r="Q2572" s="273">
        <f t="shared" si="140"/>
        <v>91.8165</v>
      </c>
      <c r="R2572" s="273">
        <f t="shared" si="141"/>
        <v>93.657</v>
      </c>
    </row>
    <row r="2573" ht="14.25" hidden="1" customHeight="1">
      <c r="L2573" s="251"/>
      <c r="M2573" s="272">
        <v>13.39</v>
      </c>
      <c r="N2573" s="273">
        <f t="shared" si="137"/>
        <v>85.87675</v>
      </c>
      <c r="O2573" s="273">
        <f t="shared" si="138"/>
        <v>88.25725</v>
      </c>
      <c r="P2573" s="273">
        <f t="shared" si="139"/>
        <v>90.278</v>
      </c>
      <c r="Q2573" s="273">
        <f t="shared" si="140"/>
        <v>91.81825</v>
      </c>
      <c r="R2573" s="273">
        <f t="shared" si="141"/>
        <v>93.6585</v>
      </c>
    </row>
    <row r="2574" ht="14.25" hidden="1" customHeight="1">
      <c r="L2574" s="251"/>
      <c r="M2574" s="272">
        <v>13.4</v>
      </c>
      <c r="N2574" s="273">
        <f t="shared" si="137"/>
        <v>85.88</v>
      </c>
      <c r="O2574" s="273">
        <f t="shared" si="138"/>
        <v>88.26</v>
      </c>
      <c r="P2574" s="273">
        <f t="shared" si="139"/>
        <v>90.28</v>
      </c>
      <c r="Q2574" s="273">
        <f t="shared" si="140"/>
        <v>91.82</v>
      </c>
      <c r="R2574" s="273">
        <f t="shared" si="141"/>
        <v>93.66</v>
      </c>
    </row>
    <row r="2575" ht="14.25" hidden="1" customHeight="1">
      <c r="L2575" s="251"/>
      <c r="M2575" s="272">
        <v>13.41</v>
      </c>
      <c r="N2575" s="273">
        <f t="shared" si="137"/>
        <v>85.88325</v>
      </c>
      <c r="O2575" s="273">
        <f t="shared" si="138"/>
        <v>88.26275</v>
      </c>
      <c r="P2575" s="273">
        <f t="shared" si="139"/>
        <v>90.282</v>
      </c>
      <c r="Q2575" s="273">
        <f t="shared" si="140"/>
        <v>91.82175</v>
      </c>
      <c r="R2575" s="273">
        <f t="shared" si="141"/>
        <v>93.6615</v>
      </c>
    </row>
    <row r="2576" ht="14.25" hidden="1" customHeight="1">
      <c r="L2576" s="251"/>
      <c r="M2576" s="272">
        <v>13.42</v>
      </c>
      <c r="N2576" s="273">
        <f t="shared" si="137"/>
        <v>85.8865</v>
      </c>
      <c r="O2576" s="273">
        <f t="shared" si="138"/>
        <v>88.2655</v>
      </c>
      <c r="P2576" s="273">
        <f t="shared" si="139"/>
        <v>90.284</v>
      </c>
      <c r="Q2576" s="273">
        <f t="shared" si="140"/>
        <v>91.8235</v>
      </c>
      <c r="R2576" s="273">
        <f t="shared" si="141"/>
        <v>93.663</v>
      </c>
    </row>
    <row r="2577" ht="14.25" hidden="1" customHeight="1">
      <c r="L2577" s="251"/>
      <c r="M2577" s="272">
        <v>13.43</v>
      </c>
      <c r="N2577" s="273">
        <f t="shared" si="137"/>
        <v>85.88975</v>
      </c>
      <c r="O2577" s="273">
        <f t="shared" si="138"/>
        <v>88.26825</v>
      </c>
      <c r="P2577" s="273">
        <f t="shared" si="139"/>
        <v>90.286</v>
      </c>
      <c r="Q2577" s="273">
        <f t="shared" si="140"/>
        <v>91.82525</v>
      </c>
      <c r="R2577" s="273">
        <f t="shared" si="141"/>
        <v>93.6645</v>
      </c>
    </row>
    <row r="2578" ht="14.25" hidden="1" customHeight="1">
      <c r="L2578" s="251"/>
      <c r="M2578" s="272">
        <v>13.44</v>
      </c>
      <c r="N2578" s="273">
        <f t="shared" si="137"/>
        <v>85.893</v>
      </c>
      <c r="O2578" s="273">
        <f t="shared" si="138"/>
        <v>88.271</v>
      </c>
      <c r="P2578" s="273">
        <f t="shared" si="139"/>
        <v>90.288</v>
      </c>
      <c r="Q2578" s="273">
        <f t="shared" si="140"/>
        <v>91.827</v>
      </c>
      <c r="R2578" s="273">
        <f t="shared" si="141"/>
        <v>93.666</v>
      </c>
    </row>
    <row r="2579" ht="14.25" hidden="1" customHeight="1">
      <c r="L2579" s="251"/>
      <c r="M2579" s="272">
        <v>13.45</v>
      </c>
      <c r="N2579" s="273">
        <f t="shared" si="137"/>
        <v>85.89625</v>
      </c>
      <c r="O2579" s="273">
        <f t="shared" si="138"/>
        <v>88.27375</v>
      </c>
      <c r="P2579" s="273">
        <f t="shared" si="139"/>
        <v>90.29</v>
      </c>
      <c r="Q2579" s="273">
        <f t="shared" si="140"/>
        <v>91.82875</v>
      </c>
      <c r="R2579" s="273">
        <f t="shared" si="141"/>
        <v>93.6675</v>
      </c>
    </row>
    <row r="2580" ht="14.25" hidden="1" customHeight="1">
      <c r="L2580" s="251"/>
      <c r="M2580" s="272">
        <v>13.46</v>
      </c>
      <c r="N2580" s="273">
        <f t="shared" si="137"/>
        <v>85.8995</v>
      </c>
      <c r="O2580" s="273">
        <f t="shared" si="138"/>
        <v>88.2765</v>
      </c>
      <c r="P2580" s="273">
        <f t="shared" si="139"/>
        <v>90.292</v>
      </c>
      <c r="Q2580" s="273">
        <f t="shared" si="140"/>
        <v>91.8305</v>
      </c>
      <c r="R2580" s="273">
        <f t="shared" si="141"/>
        <v>93.669</v>
      </c>
    </row>
    <row r="2581" ht="14.25" hidden="1" customHeight="1">
      <c r="L2581" s="251"/>
      <c r="M2581" s="272">
        <v>13.47</v>
      </c>
      <c r="N2581" s="273">
        <f t="shared" si="137"/>
        <v>85.90275</v>
      </c>
      <c r="O2581" s="273">
        <f t="shared" si="138"/>
        <v>88.27925</v>
      </c>
      <c r="P2581" s="273">
        <f t="shared" si="139"/>
        <v>90.294</v>
      </c>
      <c r="Q2581" s="273">
        <f t="shared" si="140"/>
        <v>91.83225</v>
      </c>
      <c r="R2581" s="273">
        <f t="shared" si="141"/>
        <v>93.6705</v>
      </c>
    </row>
    <row r="2582" ht="14.25" hidden="1" customHeight="1">
      <c r="L2582" s="251"/>
      <c r="M2582" s="272">
        <v>13.48</v>
      </c>
      <c r="N2582" s="273">
        <f t="shared" si="137"/>
        <v>85.906</v>
      </c>
      <c r="O2582" s="273">
        <f t="shared" si="138"/>
        <v>88.282</v>
      </c>
      <c r="P2582" s="273">
        <f t="shared" si="139"/>
        <v>90.296</v>
      </c>
      <c r="Q2582" s="273">
        <f t="shared" si="140"/>
        <v>91.834</v>
      </c>
      <c r="R2582" s="273">
        <f t="shared" si="141"/>
        <v>93.672</v>
      </c>
    </row>
    <row r="2583" ht="14.25" hidden="1" customHeight="1">
      <c r="L2583" s="251"/>
      <c r="M2583" s="272">
        <v>13.49</v>
      </c>
      <c r="N2583" s="273">
        <f t="shared" si="137"/>
        <v>85.90925</v>
      </c>
      <c r="O2583" s="273">
        <f t="shared" si="138"/>
        <v>88.28475</v>
      </c>
      <c r="P2583" s="273">
        <f t="shared" si="139"/>
        <v>90.298</v>
      </c>
      <c r="Q2583" s="273">
        <f t="shared" si="140"/>
        <v>91.83575</v>
      </c>
      <c r="R2583" s="273">
        <f t="shared" si="141"/>
        <v>93.6735</v>
      </c>
    </row>
    <row r="2584" ht="14.25" hidden="1" customHeight="1">
      <c r="L2584" s="251"/>
      <c r="M2584" s="272">
        <v>13.5</v>
      </c>
      <c r="N2584" s="273">
        <f t="shared" si="137"/>
        <v>85.9125</v>
      </c>
      <c r="O2584" s="273">
        <f t="shared" si="138"/>
        <v>88.2875</v>
      </c>
      <c r="P2584" s="273">
        <f t="shared" si="139"/>
        <v>90.3</v>
      </c>
      <c r="Q2584" s="273">
        <f t="shared" si="140"/>
        <v>91.8375</v>
      </c>
      <c r="R2584" s="273">
        <f t="shared" si="141"/>
        <v>93.675</v>
      </c>
    </row>
    <row r="2585" ht="14.25" hidden="1" customHeight="1">
      <c r="L2585" s="251"/>
      <c r="M2585" s="272">
        <v>13.51</v>
      </c>
      <c r="N2585" s="273">
        <f t="shared" si="137"/>
        <v>85.91575</v>
      </c>
      <c r="O2585" s="273">
        <f t="shared" si="138"/>
        <v>88.29025</v>
      </c>
      <c r="P2585" s="273">
        <f t="shared" si="139"/>
        <v>90.302</v>
      </c>
      <c r="Q2585" s="273">
        <f t="shared" si="140"/>
        <v>91.83925</v>
      </c>
      <c r="R2585" s="273">
        <f t="shared" si="141"/>
        <v>93.6765</v>
      </c>
    </row>
    <row r="2586" ht="14.25" hidden="1" customHeight="1">
      <c r="L2586" s="251"/>
      <c r="M2586" s="272">
        <v>13.52</v>
      </c>
      <c r="N2586" s="273">
        <f t="shared" si="137"/>
        <v>85.919</v>
      </c>
      <c r="O2586" s="273">
        <f t="shared" si="138"/>
        <v>88.293</v>
      </c>
      <c r="P2586" s="273">
        <f t="shared" si="139"/>
        <v>90.304</v>
      </c>
      <c r="Q2586" s="273">
        <f t="shared" si="140"/>
        <v>91.841</v>
      </c>
      <c r="R2586" s="273">
        <f t="shared" si="141"/>
        <v>93.678</v>
      </c>
    </row>
    <row r="2587" ht="14.25" hidden="1" customHeight="1">
      <c r="L2587" s="251"/>
      <c r="M2587" s="272">
        <v>13.53</v>
      </c>
      <c r="N2587" s="273">
        <f t="shared" si="137"/>
        <v>85.92225</v>
      </c>
      <c r="O2587" s="273">
        <f t="shared" si="138"/>
        <v>88.29575</v>
      </c>
      <c r="P2587" s="273">
        <f t="shared" si="139"/>
        <v>90.306</v>
      </c>
      <c r="Q2587" s="273">
        <f t="shared" si="140"/>
        <v>91.84275</v>
      </c>
      <c r="R2587" s="273">
        <f t="shared" si="141"/>
        <v>93.6795</v>
      </c>
    </row>
    <row r="2588" ht="14.25" hidden="1" customHeight="1">
      <c r="L2588" s="251"/>
      <c r="M2588" s="272">
        <v>13.54</v>
      </c>
      <c r="N2588" s="273">
        <f t="shared" si="137"/>
        <v>85.9255</v>
      </c>
      <c r="O2588" s="273">
        <f t="shared" si="138"/>
        <v>88.2985</v>
      </c>
      <c r="P2588" s="273">
        <f t="shared" si="139"/>
        <v>90.308</v>
      </c>
      <c r="Q2588" s="273">
        <f t="shared" si="140"/>
        <v>91.8445</v>
      </c>
      <c r="R2588" s="273">
        <f t="shared" si="141"/>
        <v>93.681</v>
      </c>
    </row>
    <row r="2589" ht="14.25" hidden="1" customHeight="1">
      <c r="L2589" s="251"/>
      <c r="M2589" s="272">
        <v>13.55</v>
      </c>
      <c r="N2589" s="273">
        <f t="shared" si="137"/>
        <v>85.92875</v>
      </c>
      <c r="O2589" s="273">
        <f t="shared" si="138"/>
        <v>88.30125</v>
      </c>
      <c r="P2589" s="273">
        <f t="shared" si="139"/>
        <v>90.31</v>
      </c>
      <c r="Q2589" s="273">
        <f t="shared" si="140"/>
        <v>91.84625</v>
      </c>
      <c r="R2589" s="273">
        <f t="shared" si="141"/>
        <v>93.6825</v>
      </c>
    </row>
    <row r="2590" ht="14.25" hidden="1" customHeight="1">
      <c r="L2590" s="251"/>
      <c r="M2590" s="272">
        <v>13.56</v>
      </c>
      <c r="N2590" s="273">
        <f t="shared" si="137"/>
        <v>85.932</v>
      </c>
      <c r="O2590" s="273">
        <f t="shared" si="138"/>
        <v>88.304</v>
      </c>
      <c r="P2590" s="273">
        <f t="shared" si="139"/>
        <v>90.312</v>
      </c>
      <c r="Q2590" s="273">
        <f t="shared" si="140"/>
        <v>91.848</v>
      </c>
      <c r="R2590" s="273">
        <f t="shared" si="141"/>
        <v>93.684</v>
      </c>
    </row>
    <row r="2591" ht="14.25" hidden="1" customHeight="1">
      <c r="L2591" s="251"/>
      <c r="M2591" s="272">
        <v>13.57</v>
      </c>
      <c r="N2591" s="273">
        <f t="shared" si="137"/>
        <v>85.93525</v>
      </c>
      <c r="O2591" s="273">
        <f t="shared" si="138"/>
        <v>88.30675</v>
      </c>
      <c r="P2591" s="273">
        <f t="shared" si="139"/>
        <v>90.314</v>
      </c>
      <c r="Q2591" s="273">
        <f t="shared" si="140"/>
        <v>91.84975</v>
      </c>
      <c r="R2591" s="273">
        <f t="shared" si="141"/>
        <v>93.6855</v>
      </c>
    </row>
    <row r="2592" ht="14.25" hidden="1" customHeight="1">
      <c r="L2592" s="251"/>
      <c r="M2592" s="272">
        <v>13.58</v>
      </c>
      <c r="N2592" s="273">
        <f t="shared" si="137"/>
        <v>85.9385</v>
      </c>
      <c r="O2592" s="273">
        <f t="shared" si="138"/>
        <v>88.3095</v>
      </c>
      <c r="P2592" s="273">
        <f t="shared" si="139"/>
        <v>90.316</v>
      </c>
      <c r="Q2592" s="273">
        <f t="shared" si="140"/>
        <v>91.8515</v>
      </c>
      <c r="R2592" s="273">
        <f t="shared" si="141"/>
        <v>93.687</v>
      </c>
    </row>
    <row r="2593" ht="14.25" hidden="1" customHeight="1">
      <c r="L2593" s="251"/>
      <c r="M2593" s="272">
        <v>13.59</v>
      </c>
      <c r="N2593" s="273">
        <f t="shared" si="137"/>
        <v>85.94175</v>
      </c>
      <c r="O2593" s="273">
        <f t="shared" si="138"/>
        <v>88.31225</v>
      </c>
      <c r="P2593" s="273">
        <f t="shared" si="139"/>
        <v>90.318</v>
      </c>
      <c r="Q2593" s="273">
        <f t="shared" si="140"/>
        <v>91.85325</v>
      </c>
      <c r="R2593" s="273">
        <f t="shared" si="141"/>
        <v>93.6885</v>
      </c>
    </row>
    <row r="2594" ht="14.25" hidden="1" customHeight="1">
      <c r="L2594" s="251"/>
      <c r="M2594" s="272">
        <v>13.6</v>
      </c>
      <c r="N2594" s="273">
        <f t="shared" si="137"/>
        <v>85.945</v>
      </c>
      <c r="O2594" s="273">
        <f t="shared" si="138"/>
        <v>88.315</v>
      </c>
      <c r="P2594" s="273">
        <f t="shared" si="139"/>
        <v>90.32</v>
      </c>
      <c r="Q2594" s="273">
        <f t="shared" si="140"/>
        <v>91.855</v>
      </c>
      <c r="R2594" s="273">
        <f t="shared" si="141"/>
        <v>93.69</v>
      </c>
    </row>
    <row r="2595" ht="14.25" hidden="1" customHeight="1">
      <c r="L2595" s="251"/>
      <c r="M2595" s="272">
        <v>13.61</v>
      </c>
      <c r="N2595" s="273">
        <f t="shared" si="137"/>
        <v>85.94825</v>
      </c>
      <c r="O2595" s="273">
        <f t="shared" si="138"/>
        <v>88.31775</v>
      </c>
      <c r="P2595" s="273">
        <f t="shared" si="139"/>
        <v>90.322</v>
      </c>
      <c r="Q2595" s="273">
        <f t="shared" si="140"/>
        <v>91.85675</v>
      </c>
      <c r="R2595" s="273">
        <f t="shared" si="141"/>
        <v>93.6915</v>
      </c>
    </row>
    <row r="2596" ht="14.25" hidden="1" customHeight="1">
      <c r="L2596" s="251"/>
      <c r="M2596" s="272">
        <v>13.62</v>
      </c>
      <c r="N2596" s="273">
        <f t="shared" si="137"/>
        <v>85.9515</v>
      </c>
      <c r="O2596" s="273">
        <f t="shared" si="138"/>
        <v>88.3205</v>
      </c>
      <c r="P2596" s="273">
        <f t="shared" si="139"/>
        <v>90.324</v>
      </c>
      <c r="Q2596" s="273">
        <f t="shared" si="140"/>
        <v>91.8585</v>
      </c>
      <c r="R2596" s="273">
        <f t="shared" si="141"/>
        <v>93.693</v>
      </c>
    </row>
    <row r="2597" ht="14.25" hidden="1" customHeight="1">
      <c r="L2597" s="251"/>
      <c r="M2597" s="272">
        <v>13.63</v>
      </c>
      <c r="N2597" s="273">
        <f t="shared" si="137"/>
        <v>85.95475</v>
      </c>
      <c r="O2597" s="273">
        <f t="shared" si="138"/>
        <v>88.32325</v>
      </c>
      <c r="P2597" s="273">
        <f t="shared" si="139"/>
        <v>90.326</v>
      </c>
      <c r="Q2597" s="273">
        <f t="shared" si="140"/>
        <v>91.86025</v>
      </c>
      <c r="R2597" s="273">
        <f t="shared" si="141"/>
        <v>93.6945</v>
      </c>
    </row>
    <row r="2598" ht="14.25" hidden="1" customHeight="1">
      <c r="L2598" s="251"/>
      <c r="M2598" s="272">
        <v>13.64</v>
      </c>
      <c r="N2598" s="273">
        <f t="shared" si="137"/>
        <v>85.958</v>
      </c>
      <c r="O2598" s="273">
        <f t="shared" si="138"/>
        <v>88.326</v>
      </c>
      <c r="P2598" s="273">
        <f t="shared" si="139"/>
        <v>90.328</v>
      </c>
      <c r="Q2598" s="273">
        <f t="shared" si="140"/>
        <v>91.862</v>
      </c>
      <c r="R2598" s="273">
        <f t="shared" si="141"/>
        <v>93.696</v>
      </c>
    </row>
    <row r="2599" ht="14.25" hidden="1" customHeight="1">
      <c r="L2599" s="251"/>
      <c r="M2599" s="272">
        <v>13.65</v>
      </c>
      <c r="N2599" s="273">
        <f t="shared" si="137"/>
        <v>85.96125</v>
      </c>
      <c r="O2599" s="273">
        <f t="shared" si="138"/>
        <v>88.32875</v>
      </c>
      <c r="P2599" s="273">
        <f t="shared" si="139"/>
        <v>90.33</v>
      </c>
      <c r="Q2599" s="273">
        <f t="shared" si="140"/>
        <v>91.86375</v>
      </c>
      <c r="R2599" s="273">
        <f t="shared" si="141"/>
        <v>93.6975</v>
      </c>
    </row>
    <row r="2600" ht="14.25" hidden="1" customHeight="1">
      <c r="L2600" s="251"/>
      <c r="M2600" s="272">
        <v>13.66</v>
      </c>
      <c r="N2600" s="273">
        <f t="shared" si="137"/>
        <v>85.9645</v>
      </c>
      <c r="O2600" s="273">
        <f t="shared" si="138"/>
        <v>88.3315</v>
      </c>
      <c r="P2600" s="273">
        <f t="shared" si="139"/>
        <v>90.332</v>
      </c>
      <c r="Q2600" s="273">
        <f t="shared" si="140"/>
        <v>91.8655</v>
      </c>
      <c r="R2600" s="273">
        <f t="shared" si="141"/>
        <v>93.699</v>
      </c>
    </row>
    <row r="2601" ht="14.25" hidden="1" customHeight="1">
      <c r="L2601" s="251"/>
      <c r="M2601" s="272">
        <v>13.67</v>
      </c>
      <c r="N2601" s="273">
        <f t="shared" si="137"/>
        <v>85.96775</v>
      </c>
      <c r="O2601" s="273">
        <f t="shared" si="138"/>
        <v>88.33425</v>
      </c>
      <c r="P2601" s="273">
        <f t="shared" si="139"/>
        <v>90.334</v>
      </c>
      <c r="Q2601" s="273">
        <f t="shared" si="140"/>
        <v>91.86725</v>
      </c>
      <c r="R2601" s="273">
        <f t="shared" si="141"/>
        <v>93.7005</v>
      </c>
    </row>
    <row r="2602" ht="14.25" hidden="1" customHeight="1">
      <c r="L2602" s="251"/>
      <c r="M2602" s="272">
        <v>13.68</v>
      </c>
      <c r="N2602" s="273">
        <f t="shared" si="137"/>
        <v>85.971</v>
      </c>
      <c r="O2602" s="273">
        <f t="shared" si="138"/>
        <v>88.337</v>
      </c>
      <c r="P2602" s="273">
        <f t="shared" si="139"/>
        <v>90.336</v>
      </c>
      <c r="Q2602" s="273">
        <f t="shared" si="140"/>
        <v>91.869</v>
      </c>
      <c r="R2602" s="273">
        <f t="shared" si="141"/>
        <v>93.702</v>
      </c>
    </row>
    <row r="2603" ht="14.25" hidden="1" customHeight="1">
      <c r="L2603" s="251"/>
      <c r="M2603" s="272">
        <v>13.69</v>
      </c>
      <c r="N2603" s="273">
        <f t="shared" si="137"/>
        <v>85.97425</v>
      </c>
      <c r="O2603" s="273">
        <f t="shared" si="138"/>
        <v>88.33975</v>
      </c>
      <c r="P2603" s="273">
        <f t="shared" si="139"/>
        <v>90.338</v>
      </c>
      <c r="Q2603" s="273">
        <f t="shared" si="140"/>
        <v>91.87075</v>
      </c>
      <c r="R2603" s="273">
        <f t="shared" si="141"/>
        <v>93.7035</v>
      </c>
    </row>
    <row r="2604" ht="14.25" hidden="1" customHeight="1">
      <c r="L2604" s="251"/>
      <c r="M2604" s="272">
        <v>13.7</v>
      </c>
      <c r="N2604" s="273">
        <f t="shared" si="137"/>
        <v>85.9775</v>
      </c>
      <c r="O2604" s="273">
        <f t="shared" si="138"/>
        <v>88.3425</v>
      </c>
      <c r="P2604" s="273">
        <f t="shared" si="139"/>
        <v>90.34</v>
      </c>
      <c r="Q2604" s="273">
        <f t="shared" si="140"/>
        <v>91.8725</v>
      </c>
      <c r="R2604" s="273">
        <f t="shared" si="141"/>
        <v>93.705</v>
      </c>
    </row>
    <row r="2605" ht="14.25" hidden="1" customHeight="1">
      <c r="L2605" s="251"/>
      <c r="M2605" s="272">
        <v>13.71</v>
      </c>
      <c r="N2605" s="273">
        <f t="shared" si="137"/>
        <v>85.98075</v>
      </c>
      <c r="O2605" s="273">
        <f t="shared" si="138"/>
        <v>88.34525</v>
      </c>
      <c r="P2605" s="273">
        <f t="shared" si="139"/>
        <v>90.342</v>
      </c>
      <c r="Q2605" s="273">
        <f t="shared" si="140"/>
        <v>91.87425</v>
      </c>
      <c r="R2605" s="273">
        <f t="shared" si="141"/>
        <v>93.7065</v>
      </c>
    </row>
    <row r="2606" ht="14.25" hidden="1" customHeight="1">
      <c r="L2606" s="251"/>
      <c r="M2606" s="272">
        <v>13.72</v>
      </c>
      <c r="N2606" s="273">
        <f t="shared" si="137"/>
        <v>85.984</v>
      </c>
      <c r="O2606" s="273">
        <f t="shared" si="138"/>
        <v>88.348</v>
      </c>
      <c r="P2606" s="273">
        <f t="shared" si="139"/>
        <v>90.344</v>
      </c>
      <c r="Q2606" s="273">
        <f t="shared" si="140"/>
        <v>91.876</v>
      </c>
      <c r="R2606" s="273">
        <f t="shared" si="141"/>
        <v>93.708</v>
      </c>
    </row>
    <row r="2607" ht="14.25" hidden="1" customHeight="1">
      <c r="L2607" s="251"/>
      <c r="M2607" s="272">
        <v>13.73</v>
      </c>
      <c r="N2607" s="273">
        <f t="shared" si="137"/>
        <v>85.98725</v>
      </c>
      <c r="O2607" s="273">
        <f t="shared" si="138"/>
        <v>88.35075</v>
      </c>
      <c r="P2607" s="273">
        <f t="shared" si="139"/>
        <v>90.346</v>
      </c>
      <c r="Q2607" s="273">
        <f t="shared" si="140"/>
        <v>91.87775</v>
      </c>
      <c r="R2607" s="273">
        <f t="shared" si="141"/>
        <v>93.7095</v>
      </c>
    </row>
    <row r="2608" ht="14.25" hidden="1" customHeight="1">
      <c r="L2608" s="251"/>
      <c r="M2608" s="272">
        <v>13.74</v>
      </c>
      <c r="N2608" s="273">
        <f t="shared" si="137"/>
        <v>85.9905</v>
      </c>
      <c r="O2608" s="273">
        <f t="shared" si="138"/>
        <v>88.3535</v>
      </c>
      <c r="P2608" s="273">
        <f t="shared" si="139"/>
        <v>90.348</v>
      </c>
      <c r="Q2608" s="273">
        <f t="shared" si="140"/>
        <v>91.8795</v>
      </c>
      <c r="R2608" s="273">
        <f t="shared" si="141"/>
        <v>93.711</v>
      </c>
    </row>
    <row r="2609" ht="14.25" hidden="1" customHeight="1">
      <c r="L2609" s="251"/>
      <c r="M2609" s="272">
        <v>13.75</v>
      </c>
      <c r="N2609" s="273">
        <f t="shared" si="137"/>
        <v>85.99375</v>
      </c>
      <c r="O2609" s="273">
        <f t="shared" si="138"/>
        <v>88.35625</v>
      </c>
      <c r="P2609" s="273">
        <f t="shared" si="139"/>
        <v>90.35</v>
      </c>
      <c r="Q2609" s="273">
        <f t="shared" si="140"/>
        <v>91.88125</v>
      </c>
      <c r="R2609" s="273">
        <f t="shared" si="141"/>
        <v>93.7125</v>
      </c>
    </row>
    <row r="2610" ht="14.25" hidden="1" customHeight="1">
      <c r="L2610" s="251"/>
      <c r="M2610" s="272">
        <v>13.76</v>
      </c>
      <c r="N2610" s="273">
        <f t="shared" si="137"/>
        <v>85.997</v>
      </c>
      <c r="O2610" s="273">
        <f t="shared" si="138"/>
        <v>88.359</v>
      </c>
      <c r="P2610" s="273">
        <f t="shared" si="139"/>
        <v>90.352</v>
      </c>
      <c r="Q2610" s="273">
        <f t="shared" si="140"/>
        <v>91.883</v>
      </c>
      <c r="R2610" s="273">
        <f t="shared" si="141"/>
        <v>93.714</v>
      </c>
    </row>
    <row r="2611" ht="14.25" hidden="1" customHeight="1">
      <c r="L2611" s="251"/>
      <c r="M2611" s="272">
        <v>13.77</v>
      </c>
      <c r="N2611" s="273">
        <f t="shared" si="137"/>
        <v>86.00025</v>
      </c>
      <c r="O2611" s="273">
        <f t="shared" si="138"/>
        <v>88.36175</v>
      </c>
      <c r="P2611" s="273">
        <f t="shared" si="139"/>
        <v>90.354</v>
      </c>
      <c r="Q2611" s="273">
        <f t="shared" si="140"/>
        <v>91.88475</v>
      </c>
      <c r="R2611" s="273">
        <f t="shared" si="141"/>
        <v>93.7155</v>
      </c>
    </row>
    <row r="2612" ht="14.25" hidden="1" customHeight="1">
      <c r="L2612" s="251"/>
      <c r="M2612" s="272">
        <v>13.78</v>
      </c>
      <c r="N2612" s="273">
        <f t="shared" si="137"/>
        <v>86.0035</v>
      </c>
      <c r="O2612" s="273">
        <f t="shared" si="138"/>
        <v>88.3645</v>
      </c>
      <c r="P2612" s="273">
        <f t="shared" si="139"/>
        <v>90.356</v>
      </c>
      <c r="Q2612" s="273">
        <f t="shared" si="140"/>
        <v>91.8865</v>
      </c>
      <c r="R2612" s="273">
        <f t="shared" si="141"/>
        <v>93.717</v>
      </c>
    </row>
    <row r="2613" ht="14.25" hidden="1" customHeight="1">
      <c r="L2613" s="251"/>
      <c r="M2613" s="272">
        <v>13.79</v>
      </c>
      <c r="N2613" s="273">
        <f t="shared" si="137"/>
        <v>86.00675</v>
      </c>
      <c r="O2613" s="273">
        <f t="shared" si="138"/>
        <v>88.36725</v>
      </c>
      <c r="P2613" s="273">
        <f t="shared" si="139"/>
        <v>90.358</v>
      </c>
      <c r="Q2613" s="273">
        <f t="shared" si="140"/>
        <v>91.88825</v>
      </c>
      <c r="R2613" s="273">
        <f t="shared" si="141"/>
        <v>93.7185</v>
      </c>
    </row>
    <row r="2614" ht="14.25" hidden="1" customHeight="1">
      <c r="L2614" s="251"/>
      <c r="M2614" s="272">
        <v>13.8</v>
      </c>
      <c r="N2614" s="273">
        <f t="shared" si="137"/>
        <v>86.01</v>
      </c>
      <c r="O2614" s="273">
        <f t="shared" si="138"/>
        <v>88.37</v>
      </c>
      <c r="P2614" s="273">
        <f t="shared" si="139"/>
        <v>90.36</v>
      </c>
      <c r="Q2614" s="273">
        <f t="shared" si="140"/>
        <v>91.89</v>
      </c>
      <c r="R2614" s="273">
        <f t="shared" si="141"/>
        <v>93.72</v>
      </c>
    </row>
    <row r="2615" ht="14.25" hidden="1" customHeight="1">
      <c r="L2615" s="251"/>
      <c r="M2615" s="272">
        <v>13.81</v>
      </c>
      <c r="N2615" s="273">
        <f t="shared" si="137"/>
        <v>86.01325</v>
      </c>
      <c r="O2615" s="273">
        <f t="shared" si="138"/>
        <v>88.37275</v>
      </c>
      <c r="P2615" s="273">
        <f t="shared" si="139"/>
        <v>90.362</v>
      </c>
      <c r="Q2615" s="273">
        <f t="shared" si="140"/>
        <v>91.89175</v>
      </c>
      <c r="R2615" s="273">
        <f t="shared" si="141"/>
        <v>93.7215</v>
      </c>
    </row>
    <row r="2616" ht="14.25" hidden="1" customHeight="1">
      <c r="L2616" s="251"/>
      <c r="M2616" s="272">
        <v>13.82</v>
      </c>
      <c r="N2616" s="273">
        <f t="shared" si="137"/>
        <v>86.0165</v>
      </c>
      <c r="O2616" s="273">
        <f t="shared" si="138"/>
        <v>88.3755</v>
      </c>
      <c r="P2616" s="273">
        <f t="shared" si="139"/>
        <v>90.364</v>
      </c>
      <c r="Q2616" s="273">
        <f t="shared" si="140"/>
        <v>91.8935</v>
      </c>
      <c r="R2616" s="273">
        <f t="shared" si="141"/>
        <v>93.723</v>
      </c>
    </row>
    <row r="2617" ht="14.25" hidden="1" customHeight="1">
      <c r="L2617" s="251"/>
      <c r="M2617" s="272">
        <v>13.83</v>
      </c>
      <c r="N2617" s="273">
        <f t="shared" si="137"/>
        <v>86.01975</v>
      </c>
      <c r="O2617" s="273">
        <f t="shared" si="138"/>
        <v>88.37825</v>
      </c>
      <c r="P2617" s="273">
        <f t="shared" si="139"/>
        <v>90.366</v>
      </c>
      <c r="Q2617" s="273">
        <f t="shared" si="140"/>
        <v>91.89525</v>
      </c>
      <c r="R2617" s="273">
        <f t="shared" si="141"/>
        <v>93.7245</v>
      </c>
    </row>
    <row r="2618" ht="14.25" hidden="1" customHeight="1">
      <c r="L2618" s="251"/>
      <c r="M2618" s="272">
        <v>13.84</v>
      </c>
      <c r="N2618" s="273">
        <f t="shared" si="137"/>
        <v>86.023</v>
      </c>
      <c r="O2618" s="273">
        <f t="shared" si="138"/>
        <v>88.381</v>
      </c>
      <c r="P2618" s="273">
        <f t="shared" si="139"/>
        <v>90.368</v>
      </c>
      <c r="Q2618" s="273">
        <f t="shared" si="140"/>
        <v>91.897</v>
      </c>
      <c r="R2618" s="273">
        <f t="shared" si="141"/>
        <v>93.726</v>
      </c>
    </row>
    <row r="2619" ht="14.25" hidden="1" customHeight="1">
      <c r="L2619" s="251"/>
      <c r="M2619" s="272">
        <v>13.85</v>
      </c>
      <c r="N2619" s="273">
        <f t="shared" si="137"/>
        <v>86.02625</v>
      </c>
      <c r="O2619" s="273">
        <f t="shared" si="138"/>
        <v>88.38375</v>
      </c>
      <c r="P2619" s="273">
        <f t="shared" si="139"/>
        <v>90.37</v>
      </c>
      <c r="Q2619" s="273">
        <f t="shared" si="140"/>
        <v>91.89875</v>
      </c>
      <c r="R2619" s="273">
        <f t="shared" si="141"/>
        <v>93.7275</v>
      </c>
    </row>
    <row r="2620" ht="14.25" hidden="1" customHeight="1">
      <c r="L2620" s="251"/>
      <c r="M2620" s="272">
        <v>13.86</v>
      </c>
      <c r="N2620" s="273">
        <f t="shared" si="137"/>
        <v>86.0295</v>
      </c>
      <c r="O2620" s="273">
        <f t="shared" si="138"/>
        <v>88.3865</v>
      </c>
      <c r="P2620" s="273">
        <f t="shared" si="139"/>
        <v>90.372</v>
      </c>
      <c r="Q2620" s="273">
        <f t="shared" si="140"/>
        <v>91.9005</v>
      </c>
      <c r="R2620" s="273">
        <f t="shared" si="141"/>
        <v>93.729</v>
      </c>
    </row>
    <row r="2621" ht="14.25" hidden="1" customHeight="1">
      <c r="L2621" s="251"/>
      <c r="M2621" s="272">
        <v>13.87</v>
      </c>
      <c r="N2621" s="273">
        <f t="shared" si="137"/>
        <v>86.03275</v>
      </c>
      <c r="O2621" s="273">
        <f t="shared" si="138"/>
        <v>88.38925</v>
      </c>
      <c r="P2621" s="273">
        <f t="shared" si="139"/>
        <v>90.374</v>
      </c>
      <c r="Q2621" s="273">
        <f t="shared" si="140"/>
        <v>91.90225</v>
      </c>
      <c r="R2621" s="273">
        <f t="shared" si="141"/>
        <v>93.7305</v>
      </c>
    </row>
    <row r="2622" ht="14.25" hidden="1" customHeight="1">
      <c r="L2622" s="251"/>
      <c r="M2622" s="272">
        <v>13.88</v>
      </c>
      <c r="N2622" s="273">
        <f t="shared" si="137"/>
        <v>86.036</v>
      </c>
      <c r="O2622" s="273">
        <f t="shared" si="138"/>
        <v>88.392</v>
      </c>
      <c r="P2622" s="273">
        <f t="shared" si="139"/>
        <v>90.376</v>
      </c>
      <c r="Q2622" s="273">
        <f t="shared" si="140"/>
        <v>91.904</v>
      </c>
      <c r="R2622" s="273">
        <f t="shared" si="141"/>
        <v>93.732</v>
      </c>
    </row>
    <row r="2623" ht="14.25" hidden="1" customHeight="1">
      <c r="L2623" s="251"/>
      <c r="M2623" s="272">
        <v>13.89</v>
      </c>
      <c r="N2623" s="273">
        <f t="shared" si="137"/>
        <v>86.03925</v>
      </c>
      <c r="O2623" s="273">
        <f t="shared" si="138"/>
        <v>88.39475</v>
      </c>
      <c r="P2623" s="273">
        <f t="shared" si="139"/>
        <v>90.378</v>
      </c>
      <c r="Q2623" s="273">
        <f t="shared" si="140"/>
        <v>91.90575</v>
      </c>
      <c r="R2623" s="273">
        <f t="shared" si="141"/>
        <v>93.7335</v>
      </c>
    </row>
    <row r="2624" ht="14.25" hidden="1" customHeight="1">
      <c r="L2624" s="251"/>
      <c r="M2624" s="272">
        <v>13.9</v>
      </c>
      <c r="N2624" s="273">
        <f t="shared" si="137"/>
        <v>86.0425</v>
      </c>
      <c r="O2624" s="273">
        <f t="shared" si="138"/>
        <v>88.3975</v>
      </c>
      <c r="P2624" s="273">
        <f t="shared" si="139"/>
        <v>90.38</v>
      </c>
      <c r="Q2624" s="273">
        <f t="shared" si="140"/>
        <v>91.9075</v>
      </c>
      <c r="R2624" s="273">
        <f t="shared" si="141"/>
        <v>93.735</v>
      </c>
    </row>
    <row r="2625" ht="14.25" hidden="1" customHeight="1">
      <c r="L2625" s="251"/>
      <c r="M2625" s="272">
        <v>13.91</v>
      </c>
      <c r="N2625" s="273">
        <f t="shared" si="137"/>
        <v>86.04575</v>
      </c>
      <c r="O2625" s="273">
        <f t="shared" si="138"/>
        <v>88.40025</v>
      </c>
      <c r="P2625" s="273">
        <f t="shared" si="139"/>
        <v>90.382</v>
      </c>
      <c r="Q2625" s="273">
        <f t="shared" si="140"/>
        <v>91.90925</v>
      </c>
      <c r="R2625" s="273">
        <f t="shared" si="141"/>
        <v>93.7365</v>
      </c>
    </row>
    <row r="2626" ht="14.25" hidden="1" customHeight="1">
      <c r="L2626" s="251"/>
      <c r="M2626" s="272">
        <v>13.92</v>
      </c>
      <c r="N2626" s="273">
        <f t="shared" si="137"/>
        <v>86.049</v>
      </c>
      <c r="O2626" s="273">
        <f t="shared" si="138"/>
        <v>88.403</v>
      </c>
      <c r="P2626" s="273">
        <f t="shared" si="139"/>
        <v>90.384</v>
      </c>
      <c r="Q2626" s="273">
        <f t="shared" si="140"/>
        <v>91.911</v>
      </c>
      <c r="R2626" s="273">
        <f t="shared" si="141"/>
        <v>93.738</v>
      </c>
    </row>
    <row r="2627" ht="14.25" hidden="1" customHeight="1">
      <c r="L2627" s="251"/>
      <c r="M2627" s="272">
        <v>13.93</v>
      </c>
      <c r="N2627" s="273">
        <f t="shared" si="137"/>
        <v>86.05225</v>
      </c>
      <c r="O2627" s="273">
        <f t="shared" si="138"/>
        <v>88.40575</v>
      </c>
      <c r="P2627" s="273">
        <f t="shared" si="139"/>
        <v>90.386</v>
      </c>
      <c r="Q2627" s="273">
        <f t="shared" si="140"/>
        <v>91.91275</v>
      </c>
      <c r="R2627" s="273">
        <f t="shared" si="141"/>
        <v>93.7395</v>
      </c>
    </row>
    <row r="2628" ht="14.25" hidden="1" customHeight="1">
      <c r="L2628" s="251"/>
      <c r="M2628" s="272">
        <v>13.94</v>
      </c>
      <c r="N2628" s="273">
        <f t="shared" si="137"/>
        <v>86.0555</v>
      </c>
      <c r="O2628" s="273">
        <f t="shared" si="138"/>
        <v>88.4085</v>
      </c>
      <c r="P2628" s="273">
        <f t="shared" si="139"/>
        <v>90.388</v>
      </c>
      <c r="Q2628" s="273">
        <f t="shared" si="140"/>
        <v>91.9145</v>
      </c>
      <c r="R2628" s="273">
        <f t="shared" si="141"/>
        <v>93.741</v>
      </c>
    </row>
    <row r="2629" ht="14.25" hidden="1" customHeight="1">
      <c r="L2629" s="251"/>
      <c r="M2629" s="272">
        <v>13.95</v>
      </c>
      <c r="N2629" s="273">
        <f t="shared" si="137"/>
        <v>86.05875</v>
      </c>
      <c r="O2629" s="273">
        <f t="shared" si="138"/>
        <v>88.41125</v>
      </c>
      <c r="P2629" s="273">
        <f t="shared" si="139"/>
        <v>90.39</v>
      </c>
      <c r="Q2629" s="273">
        <f t="shared" si="140"/>
        <v>91.91625</v>
      </c>
      <c r="R2629" s="273">
        <f t="shared" si="141"/>
        <v>93.7425</v>
      </c>
    </row>
    <row r="2630" ht="14.25" hidden="1" customHeight="1">
      <c r="L2630" s="251"/>
      <c r="M2630" s="272">
        <v>13.96</v>
      </c>
      <c r="N2630" s="273">
        <f t="shared" si="137"/>
        <v>86.062</v>
      </c>
      <c r="O2630" s="273">
        <f t="shared" si="138"/>
        <v>88.414</v>
      </c>
      <c r="P2630" s="273">
        <f t="shared" si="139"/>
        <v>90.392</v>
      </c>
      <c r="Q2630" s="273">
        <f t="shared" si="140"/>
        <v>91.918</v>
      </c>
      <c r="R2630" s="273">
        <f t="shared" si="141"/>
        <v>93.744</v>
      </c>
    </row>
    <row r="2631" ht="14.25" hidden="1" customHeight="1">
      <c r="L2631" s="251"/>
      <c r="M2631" s="272">
        <v>13.97</v>
      </c>
      <c r="N2631" s="273">
        <f t="shared" si="137"/>
        <v>86.06525</v>
      </c>
      <c r="O2631" s="273">
        <f t="shared" si="138"/>
        <v>88.41675</v>
      </c>
      <c r="P2631" s="273">
        <f t="shared" si="139"/>
        <v>90.394</v>
      </c>
      <c r="Q2631" s="273">
        <f t="shared" si="140"/>
        <v>91.91975</v>
      </c>
      <c r="R2631" s="273">
        <f t="shared" si="141"/>
        <v>93.7455</v>
      </c>
    </row>
    <row r="2632" ht="14.25" hidden="1" customHeight="1">
      <c r="L2632" s="251"/>
      <c r="M2632" s="272">
        <v>13.98</v>
      </c>
      <c r="N2632" s="273">
        <f t="shared" si="137"/>
        <v>86.0685</v>
      </c>
      <c r="O2632" s="273">
        <f t="shared" si="138"/>
        <v>88.4195</v>
      </c>
      <c r="P2632" s="273">
        <f t="shared" si="139"/>
        <v>90.396</v>
      </c>
      <c r="Q2632" s="273">
        <f t="shared" si="140"/>
        <v>91.9215</v>
      </c>
      <c r="R2632" s="273">
        <f t="shared" si="141"/>
        <v>93.747</v>
      </c>
    </row>
    <row r="2633" ht="14.25" hidden="1" customHeight="1">
      <c r="L2633" s="251"/>
      <c r="M2633" s="272">
        <v>13.99</v>
      </c>
      <c r="N2633" s="273">
        <f t="shared" si="137"/>
        <v>86.07175</v>
      </c>
      <c r="O2633" s="273">
        <f t="shared" si="138"/>
        <v>88.42225</v>
      </c>
      <c r="P2633" s="273">
        <f t="shared" si="139"/>
        <v>90.398</v>
      </c>
      <c r="Q2633" s="273">
        <f t="shared" si="140"/>
        <v>91.92325</v>
      </c>
      <c r="R2633" s="273">
        <f t="shared" si="141"/>
        <v>93.7485</v>
      </c>
    </row>
    <row r="2634" ht="14.25" hidden="1" customHeight="1">
      <c r="L2634" s="251"/>
      <c r="M2634" s="272">
        <v>14.0</v>
      </c>
      <c r="N2634" s="273">
        <f t="shared" si="137"/>
        <v>86.075</v>
      </c>
      <c r="O2634" s="273">
        <f t="shared" si="138"/>
        <v>88.425</v>
      </c>
      <c r="P2634" s="273">
        <f t="shared" si="139"/>
        <v>90.4</v>
      </c>
      <c r="Q2634" s="273">
        <f t="shared" si="140"/>
        <v>91.925</v>
      </c>
      <c r="R2634" s="273">
        <f t="shared" si="141"/>
        <v>93.75</v>
      </c>
    </row>
    <row r="2635" ht="14.25" hidden="1" customHeight="1">
      <c r="L2635" s="251"/>
      <c r="M2635" s="272">
        <v>14.01</v>
      </c>
      <c r="N2635" s="273">
        <f t="shared" si="137"/>
        <v>86.07825</v>
      </c>
      <c r="O2635" s="273">
        <f t="shared" si="138"/>
        <v>88.42775</v>
      </c>
      <c r="P2635" s="273">
        <f t="shared" si="139"/>
        <v>90.402</v>
      </c>
      <c r="Q2635" s="273">
        <f t="shared" si="140"/>
        <v>91.92675</v>
      </c>
      <c r="R2635" s="273">
        <f t="shared" si="141"/>
        <v>93.7515</v>
      </c>
    </row>
    <row r="2636" ht="14.25" hidden="1" customHeight="1">
      <c r="L2636" s="251"/>
      <c r="M2636" s="272">
        <v>14.02</v>
      </c>
      <c r="N2636" s="273">
        <f t="shared" si="137"/>
        <v>86.0815</v>
      </c>
      <c r="O2636" s="273">
        <f t="shared" si="138"/>
        <v>88.4305</v>
      </c>
      <c r="P2636" s="273">
        <f t="shared" si="139"/>
        <v>90.404</v>
      </c>
      <c r="Q2636" s="273">
        <f t="shared" si="140"/>
        <v>91.9285</v>
      </c>
      <c r="R2636" s="273">
        <f t="shared" si="141"/>
        <v>93.753</v>
      </c>
    </row>
    <row r="2637" ht="14.25" hidden="1" customHeight="1">
      <c r="L2637" s="251"/>
      <c r="M2637" s="272">
        <v>14.03</v>
      </c>
      <c r="N2637" s="273">
        <f t="shared" si="137"/>
        <v>86.08475</v>
      </c>
      <c r="O2637" s="273">
        <f t="shared" si="138"/>
        <v>88.43325</v>
      </c>
      <c r="P2637" s="273">
        <f t="shared" si="139"/>
        <v>90.406</v>
      </c>
      <c r="Q2637" s="273">
        <f t="shared" si="140"/>
        <v>91.93025</v>
      </c>
      <c r="R2637" s="273">
        <f t="shared" si="141"/>
        <v>93.7545</v>
      </c>
    </row>
    <row r="2638" ht="14.25" hidden="1" customHeight="1">
      <c r="L2638" s="251"/>
      <c r="M2638" s="272">
        <v>14.04</v>
      </c>
      <c r="N2638" s="273">
        <f t="shared" si="137"/>
        <v>86.088</v>
      </c>
      <c r="O2638" s="273">
        <f t="shared" si="138"/>
        <v>88.436</v>
      </c>
      <c r="P2638" s="273">
        <f t="shared" si="139"/>
        <v>90.408</v>
      </c>
      <c r="Q2638" s="273">
        <f t="shared" si="140"/>
        <v>91.932</v>
      </c>
      <c r="R2638" s="273">
        <f t="shared" si="141"/>
        <v>93.756</v>
      </c>
    </row>
    <row r="2639" ht="14.25" hidden="1" customHeight="1">
      <c r="L2639" s="251"/>
      <c r="M2639" s="272">
        <v>14.05</v>
      </c>
      <c r="N2639" s="273">
        <f t="shared" si="137"/>
        <v>86.09125</v>
      </c>
      <c r="O2639" s="273">
        <f t="shared" si="138"/>
        <v>88.43875</v>
      </c>
      <c r="P2639" s="273">
        <f t="shared" si="139"/>
        <v>90.41</v>
      </c>
      <c r="Q2639" s="273">
        <f t="shared" si="140"/>
        <v>91.93375</v>
      </c>
      <c r="R2639" s="273">
        <f t="shared" si="141"/>
        <v>93.7575</v>
      </c>
    </row>
    <row r="2640" ht="14.25" hidden="1" customHeight="1">
      <c r="L2640" s="251"/>
      <c r="M2640" s="272">
        <v>14.06</v>
      </c>
      <c r="N2640" s="273">
        <f t="shared" si="137"/>
        <v>86.0945</v>
      </c>
      <c r="O2640" s="273">
        <f t="shared" si="138"/>
        <v>88.4415</v>
      </c>
      <c r="P2640" s="273">
        <f t="shared" si="139"/>
        <v>90.412</v>
      </c>
      <c r="Q2640" s="273">
        <f t="shared" si="140"/>
        <v>91.9355</v>
      </c>
      <c r="R2640" s="273">
        <f t="shared" si="141"/>
        <v>93.759</v>
      </c>
    </row>
    <row r="2641" ht="14.25" hidden="1" customHeight="1">
      <c r="L2641" s="251"/>
      <c r="M2641" s="272">
        <v>14.07</v>
      </c>
      <c r="N2641" s="273">
        <f t="shared" si="137"/>
        <v>86.09775</v>
      </c>
      <c r="O2641" s="273">
        <f t="shared" si="138"/>
        <v>88.44425</v>
      </c>
      <c r="P2641" s="273">
        <f t="shared" si="139"/>
        <v>90.414</v>
      </c>
      <c r="Q2641" s="273">
        <f t="shared" si="140"/>
        <v>91.93725</v>
      </c>
      <c r="R2641" s="273">
        <f t="shared" si="141"/>
        <v>93.7605</v>
      </c>
    </row>
    <row r="2642" ht="14.25" hidden="1" customHeight="1">
      <c r="L2642" s="251"/>
      <c r="M2642" s="272">
        <v>14.08</v>
      </c>
      <c r="N2642" s="273">
        <f t="shared" si="137"/>
        <v>86.101</v>
      </c>
      <c r="O2642" s="273">
        <f t="shared" si="138"/>
        <v>88.447</v>
      </c>
      <c r="P2642" s="273">
        <f t="shared" si="139"/>
        <v>90.416</v>
      </c>
      <c r="Q2642" s="273">
        <f t="shared" si="140"/>
        <v>91.939</v>
      </c>
      <c r="R2642" s="273">
        <f t="shared" si="141"/>
        <v>93.762</v>
      </c>
    </row>
    <row r="2643" ht="14.25" hidden="1" customHeight="1">
      <c r="L2643" s="251"/>
      <c r="M2643" s="272">
        <v>14.09</v>
      </c>
      <c r="N2643" s="273">
        <f t="shared" si="137"/>
        <v>86.10425</v>
      </c>
      <c r="O2643" s="273">
        <f t="shared" si="138"/>
        <v>88.44975</v>
      </c>
      <c r="P2643" s="273">
        <f t="shared" si="139"/>
        <v>90.418</v>
      </c>
      <c r="Q2643" s="273">
        <f t="shared" si="140"/>
        <v>91.94075</v>
      </c>
      <c r="R2643" s="273">
        <f t="shared" si="141"/>
        <v>93.7635</v>
      </c>
    </row>
    <row r="2644" ht="14.25" hidden="1" customHeight="1">
      <c r="L2644" s="251"/>
      <c r="M2644" s="272">
        <v>14.1</v>
      </c>
      <c r="N2644" s="273">
        <f t="shared" si="137"/>
        <v>86.1075</v>
      </c>
      <c r="O2644" s="273">
        <f t="shared" si="138"/>
        <v>88.4525</v>
      </c>
      <c r="P2644" s="273">
        <f t="shared" si="139"/>
        <v>90.42</v>
      </c>
      <c r="Q2644" s="273">
        <f t="shared" si="140"/>
        <v>91.9425</v>
      </c>
      <c r="R2644" s="273">
        <f t="shared" si="141"/>
        <v>93.765</v>
      </c>
    </row>
    <row r="2645" ht="14.25" hidden="1" customHeight="1">
      <c r="L2645" s="251"/>
      <c r="M2645" s="272">
        <v>14.11</v>
      </c>
      <c r="N2645" s="273">
        <f t="shared" si="137"/>
        <v>86.11075</v>
      </c>
      <c r="O2645" s="273">
        <f t="shared" si="138"/>
        <v>88.45525</v>
      </c>
      <c r="P2645" s="273">
        <f t="shared" si="139"/>
        <v>90.422</v>
      </c>
      <c r="Q2645" s="273">
        <f t="shared" si="140"/>
        <v>91.94425</v>
      </c>
      <c r="R2645" s="273">
        <f t="shared" si="141"/>
        <v>93.7665</v>
      </c>
    </row>
    <row r="2646" ht="14.25" hidden="1" customHeight="1">
      <c r="L2646" s="251"/>
      <c r="M2646" s="272">
        <v>14.12</v>
      </c>
      <c r="N2646" s="273">
        <f t="shared" si="137"/>
        <v>86.114</v>
      </c>
      <c r="O2646" s="273">
        <f t="shared" si="138"/>
        <v>88.458</v>
      </c>
      <c r="P2646" s="273">
        <f t="shared" si="139"/>
        <v>90.424</v>
      </c>
      <c r="Q2646" s="273">
        <f t="shared" si="140"/>
        <v>91.946</v>
      </c>
      <c r="R2646" s="273">
        <f t="shared" si="141"/>
        <v>93.768</v>
      </c>
    </row>
    <row r="2647" ht="14.25" hidden="1" customHeight="1">
      <c r="L2647" s="251"/>
      <c r="M2647" s="272">
        <v>14.13</v>
      </c>
      <c r="N2647" s="273">
        <f t="shared" si="137"/>
        <v>86.11725</v>
      </c>
      <c r="O2647" s="273">
        <f t="shared" si="138"/>
        <v>88.46075</v>
      </c>
      <c r="P2647" s="273">
        <f t="shared" si="139"/>
        <v>90.426</v>
      </c>
      <c r="Q2647" s="273">
        <f t="shared" si="140"/>
        <v>91.94775</v>
      </c>
      <c r="R2647" s="273">
        <f t="shared" si="141"/>
        <v>93.7695</v>
      </c>
    </row>
    <row r="2648" ht="14.25" hidden="1" customHeight="1">
      <c r="L2648" s="251"/>
      <c r="M2648" s="272">
        <v>14.14</v>
      </c>
      <c r="N2648" s="273">
        <f t="shared" si="137"/>
        <v>86.1205</v>
      </c>
      <c r="O2648" s="273">
        <f t="shared" si="138"/>
        <v>88.4635</v>
      </c>
      <c r="P2648" s="273">
        <f t="shared" si="139"/>
        <v>90.428</v>
      </c>
      <c r="Q2648" s="273">
        <f t="shared" si="140"/>
        <v>91.9495</v>
      </c>
      <c r="R2648" s="273">
        <f t="shared" si="141"/>
        <v>93.771</v>
      </c>
    </row>
    <row r="2649" ht="14.25" hidden="1" customHeight="1">
      <c r="L2649" s="251"/>
      <c r="M2649" s="272">
        <v>14.15</v>
      </c>
      <c r="N2649" s="273">
        <f t="shared" si="137"/>
        <v>86.12375</v>
      </c>
      <c r="O2649" s="273">
        <f t="shared" si="138"/>
        <v>88.46625</v>
      </c>
      <c r="P2649" s="273">
        <f t="shared" si="139"/>
        <v>90.43</v>
      </c>
      <c r="Q2649" s="273">
        <f t="shared" si="140"/>
        <v>91.95125</v>
      </c>
      <c r="R2649" s="273">
        <f t="shared" si="141"/>
        <v>93.7725</v>
      </c>
    </row>
    <row r="2650" ht="14.25" hidden="1" customHeight="1">
      <c r="L2650" s="251"/>
      <c r="M2650" s="272">
        <v>14.16</v>
      </c>
      <c r="N2650" s="273">
        <f t="shared" si="137"/>
        <v>86.127</v>
      </c>
      <c r="O2650" s="273">
        <f t="shared" si="138"/>
        <v>88.469</v>
      </c>
      <c r="P2650" s="273">
        <f t="shared" si="139"/>
        <v>90.432</v>
      </c>
      <c r="Q2650" s="273">
        <f t="shared" si="140"/>
        <v>91.953</v>
      </c>
      <c r="R2650" s="273">
        <f t="shared" si="141"/>
        <v>93.774</v>
      </c>
    </row>
    <row r="2651" ht="14.25" hidden="1" customHeight="1">
      <c r="L2651" s="251"/>
      <c r="M2651" s="272">
        <v>14.17</v>
      </c>
      <c r="N2651" s="273">
        <f t="shared" si="137"/>
        <v>86.13025</v>
      </c>
      <c r="O2651" s="273">
        <f t="shared" si="138"/>
        <v>88.47175</v>
      </c>
      <c r="P2651" s="273">
        <f t="shared" si="139"/>
        <v>90.434</v>
      </c>
      <c r="Q2651" s="273">
        <f t="shared" si="140"/>
        <v>91.95475</v>
      </c>
      <c r="R2651" s="273">
        <f t="shared" si="141"/>
        <v>93.7755</v>
      </c>
    </row>
    <row r="2652" ht="14.25" hidden="1" customHeight="1">
      <c r="L2652" s="251"/>
      <c r="M2652" s="272">
        <v>14.18</v>
      </c>
      <c r="N2652" s="273">
        <f t="shared" si="137"/>
        <v>86.1335</v>
      </c>
      <c r="O2652" s="273">
        <f t="shared" si="138"/>
        <v>88.4745</v>
      </c>
      <c r="P2652" s="273">
        <f t="shared" si="139"/>
        <v>90.436</v>
      </c>
      <c r="Q2652" s="273">
        <f t="shared" si="140"/>
        <v>91.9565</v>
      </c>
      <c r="R2652" s="273">
        <f t="shared" si="141"/>
        <v>93.777</v>
      </c>
    </row>
    <row r="2653" ht="14.25" hidden="1" customHeight="1">
      <c r="L2653" s="251"/>
      <c r="M2653" s="272">
        <v>14.19</v>
      </c>
      <c r="N2653" s="273">
        <f t="shared" si="137"/>
        <v>86.13675</v>
      </c>
      <c r="O2653" s="273">
        <f t="shared" si="138"/>
        <v>88.47725</v>
      </c>
      <c r="P2653" s="273">
        <f t="shared" si="139"/>
        <v>90.438</v>
      </c>
      <c r="Q2653" s="273">
        <f t="shared" si="140"/>
        <v>91.95825</v>
      </c>
      <c r="R2653" s="273">
        <f t="shared" si="141"/>
        <v>93.7785</v>
      </c>
    </row>
    <row r="2654" ht="14.25" hidden="1" customHeight="1">
      <c r="L2654" s="251"/>
      <c r="M2654" s="272">
        <v>14.2</v>
      </c>
      <c r="N2654" s="273">
        <f t="shared" si="137"/>
        <v>86.14</v>
      </c>
      <c r="O2654" s="273">
        <f t="shared" si="138"/>
        <v>88.48</v>
      </c>
      <c r="P2654" s="273">
        <f t="shared" si="139"/>
        <v>90.44</v>
      </c>
      <c r="Q2654" s="273">
        <f t="shared" si="140"/>
        <v>91.96</v>
      </c>
      <c r="R2654" s="273">
        <f t="shared" si="141"/>
        <v>93.78</v>
      </c>
    </row>
    <row r="2655" ht="14.25" hidden="1" customHeight="1">
      <c r="L2655" s="251"/>
      <c r="M2655" s="272">
        <v>14.21</v>
      </c>
      <c r="N2655" s="273">
        <f t="shared" si="137"/>
        <v>86.14325</v>
      </c>
      <c r="O2655" s="273">
        <f t="shared" si="138"/>
        <v>88.48275</v>
      </c>
      <c r="P2655" s="273">
        <f t="shared" si="139"/>
        <v>90.442</v>
      </c>
      <c r="Q2655" s="273">
        <f t="shared" si="140"/>
        <v>91.96175</v>
      </c>
      <c r="R2655" s="273">
        <f t="shared" si="141"/>
        <v>93.7815</v>
      </c>
    </row>
    <row r="2656" ht="14.25" hidden="1" customHeight="1">
      <c r="L2656" s="251"/>
      <c r="M2656" s="272">
        <v>14.22</v>
      </c>
      <c r="N2656" s="273">
        <f t="shared" si="137"/>
        <v>86.1465</v>
      </c>
      <c r="O2656" s="273">
        <f t="shared" si="138"/>
        <v>88.4855</v>
      </c>
      <c r="P2656" s="273">
        <f t="shared" si="139"/>
        <v>90.444</v>
      </c>
      <c r="Q2656" s="273">
        <f t="shared" si="140"/>
        <v>91.9635</v>
      </c>
      <c r="R2656" s="273">
        <f t="shared" si="141"/>
        <v>93.783</v>
      </c>
    </row>
    <row r="2657" ht="14.25" hidden="1" customHeight="1">
      <c r="L2657" s="251"/>
      <c r="M2657" s="272">
        <v>14.23</v>
      </c>
      <c r="N2657" s="273">
        <f t="shared" si="137"/>
        <v>86.14975</v>
      </c>
      <c r="O2657" s="273">
        <f t="shared" si="138"/>
        <v>88.48825</v>
      </c>
      <c r="P2657" s="273">
        <f t="shared" si="139"/>
        <v>90.446</v>
      </c>
      <c r="Q2657" s="273">
        <f t="shared" si="140"/>
        <v>91.96525</v>
      </c>
      <c r="R2657" s="273">
        <f t="shared" si="141"/>
        <v>93.7845</v>
      </c>
    </row>
    <row r="2658" ht="14.25" hidden="1" customHeight="1">
      <c r="L2658" s="251"/>
      <c r="M2658" s="272">
        <v>14.24</v>
      </c>
      <c r="N2658" s="273">
        <f t="shared" si="137"/>
        <v>86.153</v>
      </c>
      <c r="O2658" s="273">
        <f t="shared" si="138"/>
        <v>88.491</v>
      </c>
      <c r="P2658" s="273">
        <f t="shared" si="139"/>
        <v>90.448</v>
      </c>
      <c r="Q2658" s="273">
        <f t="shared" si="140"/>
        <v>91.967</v>
      </c>
      <c r="R2658" s="273">
        <f t="shared" si="141"/>
        <v>93.786</v>
      </c>
    </row>
    <row r="2659" ht="14.25" hidden="1" customHeight="1">
      <c r="L2659" s="251"/>
      <c r="M2659" s="272">
        <v>14.25</v>
      </c>
      <c r="N2659" s="273">
        <f t="shared" si="137"/>
        <v>86.15625</v>
      </c>
      <c r="O2659" s="273">
        <f t="shared" si="138"/>
        <v>88.49375</v>
      </c>
      <c r="P2659" s="273">
        <f t="shared" si="139"/>
        <v>90.45</v>
      </c>
      <c r="Q2659" s="273">
        <f t="shared" si="140"/>
        <v>91.96875</v>
      </c>
      <c r="R2659" s="273">
        <f t="shared" si="141"/>
        <v>93.7875</v>
      </c>
    </row>
    <row r="2660" ht="14.25" hidden="1" customHeight="1">
      <c r="L2660" s="251"/>
      <c r="M2660" s="272">
        <v>14.26</v>
      </c>
      <c r="N2660" s="273">
        <f t="shared" si="137"/>
        <v>86.1595</v>
      </c>
      <c r="O2660" s="273">
        <f t="shared" si="138"/>
        <v>88.4965</v>
      </c>
      <c r="P2660" s="273">
        <f t="shared" si="139"/>
        <v>90.452</v>
      </c>
      <c r="Q2660" s="273">
        <f t="shared" si="140"/>
        <v>91.9705</v>
      </c>
      <c r="R2660" s="273">
        <f t="shared" si="141"/>
        <v>93.789</v>
      </c>
    </row>
    <row r="2661" ht="14.25" hidden="1" customHeight="1">
      <c r="L2661" s="251"/>
      <c r="M2661" s="272">
        <v>14.27</v>
      </c>
      <c r="N2661" s="273">
        <f t="shared" si="137"/>
        <v>86.16275</v>
      </c>
      <c r="O2661" s="273">
        <f t="shared" si="138"/>
        <v>88.49925</v>
      </c>
      <c r="P2661" s="273">
        <f t="shared" si="139"/>
        <v>90.454</v>
      </c>
      <c r="Q2661" s="273">
        <f t="shared" si="140"/>
        <v>91.97225</v>
      </c>
      <c r="R2661" s="273">
        <f t="shared" si="141"/>
        <v>93.7905</v>
      </c>
    </row>
    <row r="2662" ht="14.25" hidden="1" customHeight="1">
      <c r="L2662" s="251"/>
      <c r="M2662" s="272">
        <v>14.28</v>
      </c>
      <c r="N2662" s="273">
        <f t="shared" si="137"/>
        <v>86.166</v>
      </c>
      <c r="O2662" s="273">
        <f t="shared" si="138"/>
        <v>88.502</v>
      </c>
      <c r="P2662" s="273">
        <f t="shared" si="139"/>
        <v>90.456</v>
      </c>
      <c r="Q2662" s="273">
        <f t="shared" si="140"/>
        <v>91.974</v>
      </c>
      <c r="R2662" s="273">
        <f t="shared" si="141"/>
        <v>93.792</v>
      </c>
    </row>
    <row r="2663" ht="14.25" hidden="1" customHeight="1">
      <c r="L2663" s="251"/>
      <c r="M2663" s="272">
        <v>14.29</v>
      </c>
      <c r="N2663" s="273">
        <f t="shared" si="137"/>
        <v>86.16925</v>
      </c>
      <c r="O2663" s="273">
        <f t="shared" si="138"/>
        <v>88.50475</v>
      </c>
      <c r="P2663" s="273">
        <f t="shared" si="139"/>
        <v>90.458</v>
      </c>
      <c r="Q2663" s="273">
        <f t="shared" si="140"/>
        <v>91.97575</v>
      </c>
      <c r="R2663" s="273">
        <f t="shared" si="141"/>
        <v>93.7935</v>
      </c>
    </row>
    <row r="2664" ht="14.25" hidden="1" customHeight="1">
      <c r="L2664" s="251"/>
      <c r="M2664" s="272">
        <v>14.3</v>
      </c>
      <c r="N2664" s="273">
        <f t="shared" si="137"/>
        <v>86.1725</v>
      </c>
      <c r="O2664" s="273">
        <f t="shared" si="138"/>
        <v>88.5075</v>
      </c>
      <c r="P2664" s="273">
        <f t="shared" si="139"/>
        <v>90.46</v>
      </c>
      <c r="Q2664" s="273">
        <f t="shared" si="140"/>
        <v>91.9775</v>
      </c>
      <c r="R2664" s="273">
        <f t="shared" si="141"/>
        <v>93.795</v>
      </c>
    </row>
    <row r="2665" ht="14.25" hidden="1" customHeight="1">
      <c r="L2665" s="251"/>
      <c r="M2665" s="272">
        <v>14.31</v>
      </c>
      <c r="N2665" s="273">
        <f t="shared" si="137"/>
        <v>86.17575</v>
      </c>
      <c r="O2665" s="273">
        <f t="shared" si="138"/>
        <v>88.51025</v>
      </c>
      <c r="P2665" s="273">
        <f t="shared" si="139"/>
        <v>90.462</v>
      </c>
      <c r="Q2665" s="273">
        <f t="shared" si="140"/>
        <v>91.97925</v>
      </c>
      <c r="R2665" s="273">
        <f t="shared" si="141"/>
        <v>93.7965</v>
      </c>
    </row>
    <row r="2666" ht="14.25" hidden="1" customHeight="1">
      <c r="L2666" s="251"/>
      <c r="M2666" s="272">
        <v>14.32</v>
      </c>
      <c r="N2666" s="273">
        <f t="shared" si="137"/>
        <v>86.179</v>
      </c>
      <c r="O2666" s="273">
        <f t="shared" si="138"/>
        <v>88.513</v>
      </c>
      <c r="P2666" s="273">
        <f t="shared" si="139"/>
        <v>90.464</v>
      </c>
      <c r="Q2666" s="273">
        <f t="shared" si="140"/>
        <v>91.981</v>
      </c>
      <c r="R2666" s="273">
        <f t="shared" si="141"/>
        <v>93.798</v>
      </c>
    </row>
    <row r="2667" ht="14.25" hidden="1" customHeight="1">
      <c r="L2667" s="251"/>
      <c r="M2667" s="272">
        <v>14.33</v>
      </c>
      <c r="N2667" s="273">
        <f t="shared" si="137"/>
        <v>86.18225</v>
      </c>
      <c r="O2667" s="273">
        <f t="shared" si="138"/>
        <v>88.51575</v>
      </c>
      <c r="P2667" s="273">
        <f t="shared" si="139"/>
        <v>90.466</v>
      </c>
      <c r="Q2667" s="273">
        <f t="shared" si="140"/>
        <v>91.98275</v>
      </c>
      <c r="R2667" s="273">
        <f t="shared" si="141"/>
        <v>93.7995</v>
      </c>
    </row>
    <row r="2668" ht="14.25" hidden="1" customHeight="1">
      <c r="L2668" s="251"/>
      <c r="M2668" s="272">
        <v>14.34</v>
      </c>
      <c r="N2668" s="273">
        <f t="shared" si="137"/>
        <v>86.1855</v>
      </c>
      <c r="O2668" s="273">
        <f t="shared" si="138"/>
        <v>88.5185</v>
      </c>
      <c r="P2668" s="273">
        <f t="shared" si="139"/>
        <v>90.468</v>
      </c>
      <c r="Q2668" s="273">
        <f t="shared" si="140"/>
        <v>91.9845</v>
      </c>
      <c r="R2668" s="273">
        <f t="shared" si="141"/>
        <v>93.801</v>
      </c>
    </row>
    <row r="2669" ht="14.25" hidden="1" customHeight="1">
      <c r="L2669" s="251"/>
      <c r="M2669" s="272">
        <v>14.35</v>
      </c>
      <c r="N2669" s="273">
        <f t="shared" si="137"/>
        <v>86.18875</v>
      </c>
      <c r="O2669" s="273">
        <f t="shared" si="138"/>
        <v>88.52125</v>
      </c>
      <c r="P2669" s="273">
        <f t="shared" si="139"/>
        <v>90.47</v>
      </c>
      <c r="Q2669" s="273">
        <f t="shared" si="140"/>
        <v>91.98625</v>
      </c>
      <c r="R2669" s="273">
        <f t="shared" si="141"/>
        <v>93.8025</v>
      </c>
    </row>
    <row r="2670" ht="14.25" hidden="1" customHeight="1">
      <c r="L2670" s="251"/>
      <c r="M2670" s="272">
        <v>14.36</v>
      </c>
      <c r="N2670" s="273">
        <f t="shared" si="137"/>
        <v>86.192</v>
      </c>
      <c r="O2670" s="273">
        <f t="shared" si="138"/>
        <v>88.524</v>
      </c>
      <c r="P2670" s="273">
        <f t="shared" si="139"/>
        <v>90.472</v>
      </c>
      <c r="Q2670" s="273">
        <f t="shared" si="140"/>
        <v>91.988</v>
      </c>
      <c r="R2670" s="273">
        <f t="shared" si="141"/>
        <v>93.804</v>
      </c>
    </row>
    <row r="2671" ht="14.25" hidden="1" customHeight="1">
      <c r="L2671" s="251"/>
      <c r="M2671" s="272">
        <v>14.37</v>
      </c>
      <c r="N2671" s="273">
        <f t="shared" si="137"/>
        <v>86.19525</v>
      </c>
      <c r="O2671" s="273">
        <f t="shared" si="138"/>
        <v>88.52675</v>
      </c>
      <c r="P2671" s="273">
        <f t="shared" si="139"/>
        <v>90.474</v>
      </c>
      <c r="Q2671" s="273">
        <f t="shared" si="140"/>
        <v>91.98975</v>
      </c>
      <c r="R2671" s="273">
        <f t="shared" si="141"/>
        <v>93.8055</v>
      </c>
    </row>
    <row r="2672" ht="14.25" hidden="1" customHeight="1">
      <c r="L2672" s="251"/>
      <c r="M2672" s="272">
        <v>14.38</v>
      </c>
      <c r="N2672" s="273">
        <f t="shared" si="137"/>
        <v>86.1985</v>
      </c>
      <c r="O2672" s="273">
        <f t="shared" si="138"/>
        <v>88.5295</v>
      </c>
      <c r="P2672" s="273">
        <f t="shared" si="139"/>
        <v>90.476</v>
      </c>
      <c r="Q2672" s="273">
        <f t="shared" si="140"/>
        <v>91.9915</v>
      </c>
      <c r="R2672" s="273">
        <f t="shared" si="141"/>
        <v>93.807</v>
      </c>
    </row>
    <row r="2673" ht="14.25" hidden="1" customHeight="1">
      <c r="L2673" s="251"/>
      <c r="M2673" s="272">
        <v>14.39</v>
      </c>
      <c r="N2673" s="273">
        <f t="shared" si="137"/>
        <v>86.20175</v>
      </c>
      <c r="O2673" s="273">
        <f t="shared" si="138"/>
        <v>88.53225</v>
      </c>
      <c r="P2673" s="273">
        <f t="shared" si="139"/>
        <v>90.478</v>
      </c>
      <c r="Q2673" s="273">
        <f t="shared" si="140"/>
        <v>91.99325</v>
      </c>
      <c r="R2673" s="273">
        <f t="shared" si="141"/>
        <v>93.8085</v>
      </c>
    </row>
    <row r="2674" ht="14.25" hidden="1" customHeight="1">
      <c r="L2674" s="251"/>
      <c r="M2674" s="272">
        <v>14.4</v>
      </c>
      <c r="N2674" s="273">
        <f t="shared" si="137"/>
        <v>86.205</v>
      </c>
      <c r="O2674" s="273">
        <f t="shared" si="138"/>
        <v>88.535</v>
      </c>
      <c r="P2674" s="273">
        <f t="shared" si="139"/>
        <v>90.48</v>
      </c>
      <c r="Q2674" s="273">
        <f t="shared" si="140"/>
        <v>91.995</v>
      </c>
      <c r="R2674" s="273">
        <f t="shared" si="141"/>
        <v>93.81</v>
      </c>
    </row>
    <row r="2675" ht="14.25" hidden="1" customHeight="1">
      <c r="L2675" s="251"/>
      <c r="M2675" s="272">
        <v>14.41</v>
      </c>
      <c r="N2675" s="273">
        <f t="shared" si="137"/>
        <v>86.20825</v>
      </c>
      <c r="O2675" s="273">
        <f t="shared" si="138"/>
        <v>88.53775</v>
      </c>
      <c r="P2675" s="273">
        <f t="shared" si="139"/>
        <v>90.482</v>
      </c>
      <c r="Q2675" s="273">
        <f t="shared" si="140"/>
        <v>91.99675</v>
      </c>
      <c r="R2675" s="273">
        <f t="shared" si="141"/>
        <v>93.8115</v>
      </c>
    </row>
    <row r="2676" ht="14.25" hidden="1" customHeight="1">
      <c r="L2676" s="251"/>
      <c r="M2676" s="272">
        <v>14.42</v>
      </c>
      <c r="N2676" s="273">
        <f t="shared" si="137"/>
        <v>86.2115</v>
      </c>
      <c r="O2676" s="273">
        <f t="shared" si="138"/>
        <v>88.5405</v>
      </c>
      <c r="P2676" s="273">
        <f t="shared" si="139"/>
        <v>90.484</v>
      </c>
      <c r="Q2676" s="273">
        <f t="shared" si="140"/>
        <v>91.9985</v>
      </c>
      <c r="R2676" s="273">
        <f t="shared" si="141"/>
        <v>93.813</v>
      </c>
    </row>
    <row r="2677" ht="14.25" hidden="1" customHeight="1">
      <c r="L2677" s="251"/>
      <c r="M2677" s="272">
        <v>14.43</v>
      </c>
      <c r="N2677" s="273">
        <f t="shared" si="137"/>
        <v>86.21475</v>
      </c>
      <c r="O2677" s="273">
        <f t="shared" si="138"/>
        <v>88.54325</v>
      </c>
      <c r="P2677" s="273">
        <f t="shared" si="139"/>
        <v>90.486</v>
      </c>
      <c r="Q2677" s="273">
        <f t="shared" si="140"/>
        <v>92.00025</v>
      </c>
      <c r="R2677" s="273">
        <f t="shared" si="141"/>
        <v>93.8145</v>
      </c>
    </row>
    <row r="2678" ht="14.25" hidden="1" customHeight="1">
      <c r="L2678" s="251"/>
      <c r="M2678" s="272">
        <v>14.44</v>
      </c>
      <c r="N2678" s="273">
        <f t="shared" si="137"/>
        <v>86.218</v>
      </c>
      <c r="O2678" s="273">
        <f t="shared" si="138"/>
        <v>88.546</v>
      </c>
      <c r="P2678" s="273">
        <f t="shared" si="139"/>
        <v>90.488</v>
      </c>
      <c r="Q2678" s="273">
        <f t="shared" si="140"/>
        <v>92.002</v>
      </c>
      <c r="R2678" s="273">
        <f t="shared" si="141"/>
        <v>93.816</v>
      </c>
    </row>
    <row r="2679" ht="14.25" hidden="1" customHeight="1">
      <c r="L2679" s="251"/>
      <c r="M2679" s="272">
        <v>14.45</v>
      </c>
      <c r="N2679" s="273">
        <f t="shared" si="137"/>
        <v>86.22125</v>
      </c>
      <c r="O2679" s="273">
        <f t="shared" si="138"/>
        <v>88.54875</v>
      </c>
      <c r="P2679" s="273">
        <f t="shared" si="139"/>
        <v>90.49</v>
      </c>
      <c r="Q2679" s="273">
        <f t="shared" si="140"/>
        <v>92.00375</v>
      </c>
      <c r="R2679" s="273">
        <f t="shared" si="141"/>
        <v>93.8175</v>
      </c>
    </row>
    <row r="2680" ht="14.25" hidden="1" customHeight="1">
      <c r="L2680" s="251"/>
      <c r="M2680" s="272">
        <v>14.46</v>
      </c>
      <c r="N2680" s="273">
        <f t="shared" si="137"/>
        <v>86.2245</v>
      </c>
      <c r="O2680" s="273">
        <f t="shared" si="138"/>
        <v>88.5515</v>
      </c>
      <c r="P2680" s="273">
        <f t="shared" si="139"/>
        <v>90.492</v>
      </c>
      <c r="Q2680" s="273">
        <f t="shared" si="140"/>
        <v>92.0055</v>
      </c>
      <c r="R2680" s="273">
        <f t="shared" si="141"/>
        <v>93.819</v>
      </c>
    </row>
    <row r="2681" ht="14.25" hidden="1" customHeight="1">
      <c r="L2681" s="251"/>
      <c r="M2681" s="272">
        <v>14.47</v>
      </c>
      <c r="N2681" s="273">
        <f t="shared" si="137"/>
        <v>86.22775</v>
      </c>
      <c r="O2681" s="273">
        <f t="shared" si="138"/>
        <v>88.55425</v>
      </c>
      <c r="P2681" s="273">
        <f t="shared" si="139"/>
        <v>90.494</v>
      </c>
      <c r="Q2681" s="273">
        <f t="shared" si="140"/>
        <v>92.00725</v>
      </c>
      <c r="R2681" s="273">
        <f t="shared" si="141"/>
        <v>93.8205</v>
      </c>
    </row>
    <row r="2682" ht="14.25" hidden="1" customHeight="1">
      <c r="L2682" s="251"/>
      <c r="M2682" s="272">
        <v>14.48</v>
      </c>
      <c r="N2682" s="273">
        <f t="shared" si="137"/>
        <v>86.231</v>
      </c>
      <c r="O2682" s="273">
        <f t="shared" si="138"/>
        <v>88.557</v>
      </c>
      <c r="P2682" s="273">
        <f t="shared" si="139"/>
        <v>90.496</v>
      </c>
      <c r="Q2682" s="273">
        <f t="shared" si="140"/>
        <v>92.009</v>
      </c>
      <c r="R2682" s="273">
        <f t="shared" si="141"/>
        <v>93.822</v>
      </c>
    </row>
    <row r="2683" ht="14.25" hidden="1" customHeight="1">
      <c r="L2683" s="251"/>
      <c r="M2683" s="272">
        <v>14.49</v>
      </c>
      <c r="N2683" s="273">
        <f t="shared" si="137"/>
        <v>86.23425</v>
      </c>
      <c r="O2683" s="273">
        <f t="shared" si="138"/>
        <v>88.55975</v>
      </c>
      <c r="P2683" s="273">
        <f t="shared" si="139"/>
        <v>90.498</v>
      </c>
      <c r="Q2683" s="273">
        <f t="shared" si="140"/>
        <v>92.01075</v>
      </c>
      <c r="R2683" s="273">
        <f t="shared" si="141"/>
        <v>93.8235</v>
      </c>
    </row>
    <row r="2684" ht="14.25" hidden="1" customHeight="1">
      <c r="L2684" s="251"/>
      <c r="M2684" s="272">
        <v>14.5</v>
      </c>
      <c r="N2684" s="273">
        <f t="shared" si="137"/>
        <v>86.2375</v>
      </c>
      <c r="O2684" s="273">
        <f t="shared" si="138"/>
        <v>88.5625</v>
      </c>
      <c r="P2684" s="273">
        <f t="shared" si="139"/>
        <v>90.5</v>
      </c>
      <c r="Q2684" s="273">
        <f t="shared" si="140"/>
        <v>92.0125</v>
      </c>
      <c r="R2684" s="273">
        <f t="shared" si="141"/>
        <v>93.825</v>
      </c>
    </row>
    <row r="2685" ht="14.25" hidden="1" customHeight="1">
      <c r="L2685" s="251"/>
      <c r="M2685" s="272">
        <v>14.51</v>
      </c>
      <c r="N2685" s="273">
        <f t="shared" si="137"/>
        <v>86.24075</v>
      </c>
      <c r="O2685" s="273">
        <f t="shared" si="138"/>
        <v>88.56525</v>
      </c>
      <c r="P2685" s="273">
        <f t="shared" si="139"/>
        <v>90.502</v>
      </c>
      <c r="Q2685" s="273">
        <f t="shared" si="140"/>
        <v>92.01425</v>
      </c>
      <c r="R2685" s="273">
        <f t="shared" si="141"/>
        <v>93.8265</v>
      </c>
    </row>
    <row r="2686" ht="14.25" hidden="1" customHeight="1">
      <c r="L2686" s="251"/>
      <c r="M2686" s="272">
        <v>14.52</v>
      </c>
      <c r="N2686" s="273">
        <f t="shared" si="137"/>
        <v>86.244</v>
      </c>
      <c r="O2686" s="273">
        <f t="shared" si="138"/>
        <v>88.568</v>
      </c>
      <c r="P2686" s="273">
        <f t="shared" si="139"/>
        <v>90.504</v>
      </c>
      <c r="Q2686" s="273">
        <f t="shared" si="140"/>
        <v>92.016</v>
      </c>
      <c r="R2686" s="273">
        <f t="shared" si="141"/>
        <v>93.828</v>
      </c>
    </row>
    <row r="2687" ht="14.25" hidden="1" customHeight="1">
      <c r="L2687" s="251"/>
      <c r="M2687" s="272">
        <v>14.53</v>
      </c>
      <c r="N2687" s="273">
        <f t="shared" si="137"/>
        <v>86.24725</v>
      </c>
      <c r="O2687" s="273">
        <f t="shared" si="138"/>
        <v>88.57075</v>
      </c>
      <c r="P2687" s="273">
        <f t="shared" si="139"/>
        <v>90.506</v>
      </c>
      <c r="Q2687" s="273">
        <f t="shared" si="140"/>
        <v>92.01775</v>
      </c>
      <c r="R2687" s="273">
        <f t="shared" si="141"/>
        <v>93.8295</v>
      </c>
    </row>
    <row r="2688" ht="14.25" hidden="1" customHeight="1">
      <c r="L2688" s="251"/>
      <c r="M2688" s="272">
        <v>14.54</v>
      </c>
      <c r="N2688" s="273">
        <f t="shared" si="137"/>
        <v>86.2505</v>
      </c>
      <c r="O2688" s="273">
        <f t="shared" si="138"/>
        <v>88.5735</v>
      </c>
      <c r="P2688" s="273">
        <f t="shared" si="139"/>
        <v>90.508</v>
      </c>
      <c r="Q2688" s="273">
        <f t="shared" si="140"/>
        <v>92.0195</v>
      </c>
      <c r="R2688" s="273">
        <f t="shared" si="141"/>
        <v>93.831</v>
      </c>
    </row>
    <row r="2689" ht="14.25" hidden="1" customHeight="1">
      <c r="L2689" s="251"/>
      <c r="M2689" s="272">
        <v>14.55</v>
      </c>
      <c r="N2689" s="273">
        <f t="shared" si="137"/>
        <v>86.25375</v>
      </c>
      <c r="O2689" s="273">
        <f t="shared" si="138"/>
        <v>88.57625</v>
      </c>
      <c r="P2689" s="273">
        <f t="shared" si="139"/>
        <v>90.51</v>
      </c>
      <c r="Q2689" s="273">
        <f t="shared" si="140"/>
        <v>92.02125</v>
      </c>
      <c r="R2689" s="273">
        <f t="shared" si="141"/>
        <v>93.8325</v>
      </c>
    </row>
    <row r="2690" ht="14.25" hidden="1" customHeight="1">
      <c r="L2690" s="251"/>
      <c r="M2690" s="272">
        <v>14.56</v>
      </c>
      <c r="N2690" s="273">
        <f t="shared" si="137"/>
        <v>86.257</v>
      </c>
      <c r="O2690" s="273">
        <f t="shared" si="138"/>
        <v>88.579</v>
      </c>
      <c r="P2690" s="273">
        <f t="shared" si="139"/>
        <v>90.512</v>
      </c>
      <c r="Q2690" s="273">
        <f t="shared" si="140"/>
        <v>92.023</v>
      </c>
      <c r="R2690" s="273">
        <f t="shared" si="141"/>
        <v>93.834</v>
      </c>
    </row>
    <row r="2691" ht="14.25" hidden="1" customHeight="1">
      <c r="L2691" s="251"/>
      <c r="M2691" s="272">
        <v>14.57</v>
      </c>
      <c r="N2691" s="273">
        <f t="shared" si="137"/>
        <v>86.26025</v>
      </c>
      <c r="O2691" s="273">
        <f t="shared" si="138"/>
        <v>88.58175</v>
      </c>
      <c r="P2691" s="273">
        <f t="shared" si="139"/>
        <v>90.514</v>
      </c>
      <c r="Q2691" s="273">
        <f t="shared" si="140"/>
        <v>92.02475</v>
      </c>
      <c r="R2691" s="273">
        <f t="shared" si="141"/>
        <v>93.8355</v>
      </c>
    </row>
    <row r="2692" ht="14.25" hidden="1" customHeight="1">
      <c r="L2692" s="251"/>
      <c r="M2692" s="272">
        <v>14.58</v>
      </c>
      <c r="N2692" s="273">
        <f t="shared" si="137"/>
        <v>86.2635</v>
      </c>
      <c r="O2692" s="273">
        <f t="shared" si="138"/>
        <v>88.5845</v>
      </c>
      <c r="P2692" s="273">
        <f t="shared" si="139"/>
        <v>90.516</v>
      </c>
      <c r="Q2692" s="273">
        <f t="shared" si="140"/>
        <v>92.0265</v>
      </c>
      <c r="R2692" s="273">
        <f t="shared" si="141"/>
        <v>93.837</v>
      </c>
    </row>
    <row r="2693" ht="14.25" hidden="1" customHeight="1">
      <c r="L2693" s="251"/>
      <c r="M2693" s="272">
        <v>14.59</v>
      </c>
      <c r="N2693" s="273">
        <f t="shared" si="137"/>
        <v>86.26675</v>
      </c>
      <c r="O2693" s="273">
        <f t="shared" si="138"/>
        <v>88.58725</v>
      </c>
      <c r="P2693" s="273">
        <f t="shared" si="139"/>
        <v>90.518</v>
      </c>
      <c r="Q2693" s="273">
        <f t="shared" si="140"/>
        <v>92.02825</v>
      </c>
      <c r="R2693" s="273">
        <f t="shared" si="141"/>
        <v>93.8385</v>
      </c>
    </row>
    <row r="2694" ht="14.25" hidden="1" customHeight="1">
      <c r="L2694" s="251"/>
      <c r="M2694" s="272">
        <v>14.6</v>
      </c>
      <c r="N2694" s="273">
        <f t="shared" si="137"/>
        <v>86.27</v>
      </c>
      <c r="O2694" s="273">
        <f t="shared" si="138"/>
        <v>88.59</v>
      </c>
      <c r="P2694" s="273">
        <f t="shared" si="139"/>
        <v>90.52</v>
      </c>
      <c r="Q2694" s="273">
        <f t="shared" si="140"/>
        <v>92.03</v>
      </c>
      <c r="R2694" s="273">
        <f t="shared" si="141"/>
        <v>93.84</v>
      </c>
    </row>
    <row r="2695" ht="14.25" hidden="1" customHeight="1">
      <c r="L2695" s="251"/>
      <c r="M2695" s="272">
        <v>14.61</v>
      </c>
      <c r="N2695" s="273">
        <f t="shared" si="137"/>
        <v>86.27325</v>
      </c>
      <c r="O2695" s="273">
        <f t="shared" si="138"/>
        <v>88.59275</v>
      </c>
      <c r="P2695" s="273">
        <f t="shared" si="139"/>
        <v>90.522</v>
      </c>
      <c r="Q2695" s="273">
        <f t="shared" si="140"/>
        <v>92.03175</v>
      </c>
      <c r="R2695" s="273">
        <f t="shared" si="141"/>
        <v>93.8415</v>
      </c>
    </row>
    <row r="2696" ht="14.25" hidden="1" customHeight="1">
      <c r="L2696" s="251"/>
      <c r="M2696" s="272">
        <v>14.62</v>
      </c>
      <c r="N2696" s="273">
        <f t="shared" si="137"/>
        <v>86.2765</v>
      </c>
      <c r="O2696" s="273">
        <f t="shared" si="138"/>
        <v>88.5955</v>
      </c>
      <c r="P2696" s="273">
        <f t="shared" si="139"/>
        <v>90.524</v>
      </c>
      <c r="Q2696" s="273">
        <f t="shared" si="140"/>
        <v>92.0335</v>
      </c>
      <c r="R2696" s="273">
        <f t="shared" si="141"/>
        <v>93.843</v>
      </c>
    </row>
    <row r="2697" ht="14.25" hidden="1" customHeight="1">
      <c r="L2697" s="251"/>
      <c r="M2697" s="272">
        <v>14.63</v>
      </c>
      <c r="N2697" s="273">
        <f t="shared" si="137"/>
        <v>86.27975</v>
      </c>
      <c r="O2697" s="273">
        <f t="shared" si="138"/>
        <v>88.59825</v>
      </c>
      <c r="P2697" s="273">
        <f t="shared" si="139"/>
        <v>90.526</v>
      </c>
      <c r="Q2697" s="273">
        <f t="shared" si="140"/>
        <v>92.03525</v>
      </c>
      <c r="R2697" s="273">
        <f t="shared" si="141"/>
        <v>93.8445</v>
      </c>
    </row>
    <row r="2698" ht="14.25" hidden="1" customHeight="1">
      <c r="L2698" s="251"/>
      <c r="M2698" s="272">
        <v>14.64</v>
      </c>
      <c r="N2698" s="273">
        <f t="shared" si="137"/>
        <v>86.283</v>
      </c>
      <c r="O2698" s="273">
        <f t="shared" si="138"/>
        <v>88.601</v>
      </c>
      <c r="P2698" s="273">
        <f t="shared" si="139"/>
        <v>90.528</v>
      </c>
      <c r="Q2698" s="273">
        <f t="shared" si="140"/>
        <v>92.037</v>
      </c>
      <c r="R2698" s="273">
        <f t="shared" si="141"/>
        <v>93.846</v>
      </c>
    </row>
    <row r="2699" ht="14.25" hidden="1" customHeight="1">
      <c r="L2699" s="251"/>
      <c r="M2699" s="272">
        <v>14.65</v>
      </c>
      <c r="N2699" s="273">
        <f t="shared" si="137"/>
        <v>86.28625</v>
      </c>
      <c r="O2699" s="273">
        <f t="shared" si="138"/>
        <v>88.60375</v>
      </c>
      <c r="P2699" s="273">
        <f t="shared" si="139"/>
        <v>90.53</v>
      </c>
      <c r="Q2699" s="273">
        <f t="shared" si="140"/>
        <v>92.03875</v>
      </c>
      <c r="R2699" s="273">
        <f t="shared" si="141"/>
        <v>93.8475</v>
      </c>
    </row>
    <row r="2700" ht="14.25" hidden="1" customHeight="1">
      <c r="L2700" s="251"/>
      <c r="M2700" s="272">
        <v>14.66</v>
      </c>
      <c r="N2700" s="273">
        <f t="shared" si="137"/>
        <v>86.2895</v>
      </c>
      <c r="O2700" s="273">
        <f t="shared" si="138"/>
        <v>88.6065</v>
      </c>
      <c r="P2700" s="273">
        <f t="shared" si="139"/>
        <v>90.532</v>
      </c>
      <c r="Q2700" s="273">
        <f t="shared" si="140"/>
        <v>92.0405</v>
      </c>
      <c r="R2700" s="273">
        <f t="shared" si="141"/>
        <v>93.849</v>
      </c>
    </row>
    <row r="2701" ht="14.25" hidden="1" customHeight="1">
      <c r="L2701" s="251"/>
      <c r="M2701" s="272">
        <v>14.67</v>
      </c>
      <c r="N2701" s="273">
        <f t="shared" si="137"/>
        <v>86.29275</v>
      </c>
      <c r="O2701" s="273">
        <f t="shared" si="138"/>
        <v>88.60925</v>
      </c>
      <c r="P2701" s="273">
        <f t="shared" si="139"/>
        <v>90.534</v>
      </c>
      <c r="Q2701" s="273">
        <f t="shared" si="140"/>
        <v>92.04225</v>
      </c>
      <c r="R2701" s="273">
        <f t="shared" si="141"/>
        <v>93.8505</v>
      </c>
    </row>
    <row r="2702" ht="14.25" hidden="1" customHeight="1">
      <c r="L2702" s="251"/>
      <c r="M2702" s="272">
        <v>14.68</v>
      </c>
      <c r="N2702" s="273">
        <f t="shared" si="137"/>
        <v>86.296</v>
      </c>
      <c r="O2702" s="273">
        <f t="shared" si="138"/>
        <v>88.612</v>
      </c>
      <c r="P2702" s="273">
        <f t="shared" si="139"/>
        <v>90.536</v>
      </c>
      <c r="Q2702" s="273">
        <f t="shared" si="140"/>
        <v>92.044</v>
      </c>
      <c r="R2702" s="273">
        <f t="shared" si="141"/>
        <v>93.852</v>
      </c>
    </row>
    <row r="2703" ht="14.25" hidden="1" customHeight="1">
      <c r="L2703" s="251"/>
      <c r="M2703" s="272">
        <v>14.69</v>
      </c>
      <c r="N2703" s="273">
        <f t="shared" si="137"/>
        <v>86.29925</v>
      </c>
      <c r="O2703" s="273">
        <f t="shared" si="138"/>
        <v>88.61475</v>
      </c>
      <c r="P2703" s="273">
        <f t="shared" si="139"/>
        <v>90.538</v>
      </c>
      <c r="Q2703" s="273">
        <f t="shared" si="140"/>
        <v>92.04575</v>
      </c>
      <c r="R2703" s="273">
        <f t="shared" si="141"/>
        <v>93.8535</v>
      </c>
    </row>
    <row r="2704" ht="14.25" hidden="1" customHeight="1">
      <c r="L2704" s="251"/>
      <c r="M2704" s="272">
        <v>14.7</v>
      </c>
      <c r="N2704" s="273">
        <f t="shared" si="137"/>
        <v>86.3025</v>
      </c>
      <c r="O2704" s="273">
        <f t="shared" si="138"/>
        <v>88.6175</v>
      </c>
      <c r="P2704" s="273">
        <f t="shared" si="139"/>
        <v>90.54</v>
      </c>
      <c r="Q2704" s="273">
        <f t="shared" si="140"/>
        <v>92.0475</v>
      </c>
      <c r="R2704" s="273">
        <f t="shared" si="141"/>
        <v>93.855</v>
      </c>
    </row>
    <row r="2705" ht="14.25" hidden="1" customHeight="1">
      <c r="L2705" s="251"/>
      <c r="M2705" s="272">
        <v>14.71</v>
      </c>
      <c r="N2705" s="273">
        <f t="shared" si="137"/>
        <v>86.30575</v>
      </c>
      <c r="O2705" s="273">
        <f t="shared" si="138"/>
        <v>88.62025</v>
      </c>
      <c r="P2705" s="273">
        <f t="shared" si="139"/>
        <v>90.542</v>
      </c>
      <c r="Q2705" s="273">
        <f t="shared" si="140"/>
        <v>92.04925</v>
      </c>
      <c r="R2705" s="273">
        <f t="shared" si="141"/>
        <v>93.8565</v>
      </c>
    </row>
    <row r="2706" ht="14.25" hidden="1" customHeight="1">
      <c r="L2706" s="251"/>
      <c r="M2706" s="272">
        <v>14.72</v>
      </c>
      <c r="N2706" s="273">
        <f t="shared" si="137"/>
        <v>86.309</v>
      </c>
      <c r="O2706" s="273">
        <f t="shared" si="138"/>
        <v>88.623</v>
      </c>
      <c r="P2706" s="273">
        <f t="shared" si="139"/>
        <v>90.544</v>
      </c>
      <c r="Q2706" s="273">
        <f t="shared" si="140"/>
        <v>92.051</v>
      </c>
      <c r="R2706" s="273">
        <f t="shared" si="141"/>
        <v>93.858</v>
      </c>
    </row>
    <row r="2707" ht="14.25" hidden="1" customHeight="1">
      <c r="L2707" s="251"/>
      <c r="M2707" s="272">
        <v>14.73</v>
      </c>
      <c r="N2707" s="273">
        <f t="shared" si="137"/>
        <v>86.31225</v>
      </c>
      <c r="O2707" s="273">
        <f t="shared" si="138"/>
        <v>88.62575</v>
      </c>
      <c r="P2707" s="273">
        <f t="shared" si="139"/>
        <v>90.546</v>
      </c>
      <c r="Q2707" s="273">
        <f t="shared" si="140"/>
        <v>92.05275</v>
      </c>
      <c r="R2707" s="273">
        <f t="shared" si="141"/>
        <v>93.8595</v>
      </c>
    </row>
    <row r="2708" ht="14.25" hidden="1" customHeight="1">
      <c r="L2708" s="251"/>
      <c r="M2708" s="272">
        <v>14.74</v>
      </c>
      <c r="N2708" s="273">
        <f t="shared" si="137"/>
        <v>86.3155</v>
      </c>
      <c r="O2708" s="273">
        <f t="shared" si="138"/>
        <v>88.6285</v>
      </c>
      <c r="P2708" s="273">
        <f t="shared" si="139"/>
        <v>90.548</v>
      </c>
      <c r="Q2708" s="273">
        <f t="shared" si="140"/>
        <v>92.0545</v>
      </c>
      <c r="R2708" s="273">
        <f t="shared" si="141"/>
        <v>93.861</v>
      </c>
    </row>
    <row r="2709" ht="14.25" hidden="1" customHeight="1">
      <c r="L2709" s="251"/>
      <c r="M2709" s="272">
        <v>14.75</v>
      </c>
      <c r="N2709" s="273">
        <f t="shared" si="137"/>
        <v>86.31875</v>
      </c>
      <c r="O2709" s="273">
        <f t="shared" si="138"/>
        <v>88.63125</v>
      </c>
      <c r="P2709" s="273">
        <f t="shared" si="139"/>
        <v>90.55</v>
      </c>
      <c r="Q2709" s="273">
        <f t="shared" si="140"/>
        <v>92.05625</v>
      </c>
      <c r="R2709" s="273">
        <f t="shared" si="141"/>
        <v>93.8625</v>
      </c>
    </row>
    <row r="2710" ht="14.25" hidden="1" customHeight="1">
      <c r="L2710" s="251"/>
      <c r="M2710" s="272">
        <v>14.76</v>
      </c>
      <c r="N2710" s="273">
        <f t="shared" si="137"/>
        <v>86.322</v>
      </c>
      <c r="O2710" s="273">
        <f t="shared" si="138"/>
        <v>88.634</v>
      </c>
      <c r="P2710" s="273">
        <f t="shared" si="139"/>
        <v>90.552</v>
      </c>
      <c r="Q2710" s="273">
        <f t="shared" si="140"/>
        <v>92.058</v>
      </c>
      <c r="R2710" s="273">
        <f t="shared" si="141"/>
        <v>93.864</v>
      </c>
    </row>
    <row r="2711" ht="14.25" hidden="1" customHeight="1">
      <c r="L2711" s="251"/>
      <c r="M2711" s="272">
        <v>14.77</v>
      </c>
      <c r="N2711" s="273">
        <f t="shared" si="137"/>
        <v>86.32525</v>
      </c>
      <c r="O2711" s="273">
        <f t="shared" si="138"/>
        <v>88.63675</v>
      </c>
      <c r="P2711" s="273">
        <f t="shared" si="139"/>
        <v>90.554</v>
      </c>
      <c r="Q2711" s="273">
        <f t="shared" si="140"/>
        <v>92.05975</v>
      </c>
      <c r="R2711" s="273">
        <f t="shared" si="141"/>
        <v>93.8655</v>
      </c>
    </row>
    <row r="2712" ht="14.25" hidden="1" customHeight="1">
      <c r="L2712" s="251"/>
      <c r="M2712" s="272">
        <v>14.78</v>
      </c>
      <c r="N2712" s="273">
        <f t="shared" si="137"/>
        <v>86.3285</v>
      </c>
      <c r="O2712" s="273">
        <f t="shared" si="138"/>
        <v>88.6395</v>
      </c>
      <c r="P2712" s="273">
        <f t="shared" si="139"/>
        <v>90.556</v>
      </c>
      <c r="Q2712" s="273">
        <f t="shared" si="140"/>
        <v>92.0615</v>
      </c>
      <c r="R2712" s="273">
        <f t="shared" si="141"/>
        <v>93.867</v>
      </c>
    </row>
    <row r="2713" ht="14.25" hidden="1" customHeight="1">
      <c r="L2713" s="251"/>
      <c r="M2713" s="272">
        <v>14.79</v>
      </c>
      <c r="N2713" s="273">
        <f t="shared" si="137"/>
        <v>86.33175</v>
      </c>
      <c r="O2713" s="273">
        <f t="shared" si="138"/>
        <v>88.64225</v>
      </c>
      <c r="P2713" s="273">
        <f t="shared" si="139"/>
        <v>90.558</v>
      </c>
      <c r="Q2713" s="273">
        <f t="shared" si="140"/>
        <v>92.06325</v>
      </c>
      <c r="R2713" s="273">
        <f t="shared" si="141"/>
        <v>93.8685</v>
      </c>
    </row>
    <row r="2714" ht="14.25" hidden="1" customHeight="1">
      <c r="L2714" s="251"/>
      <c r="M2714" s="272">
        <v>14.8</v>
      </c>
      <c r="N2714" s="273">
        <f t="shared" si="137"/>
        <v>86.335</v>
      </c>
      <c r="O2714" s="273">
        <f t="shared" si="138"/>
        <v>88.645</v>
      </c>
      <c r="P2714" s="273">
        <f t="shared" si="139"/>
        <v>90.56</v>
      </c>
      <c r="Q2714" s="273">
        <f t="shared" si="140"/>
        <v>92.065</v>
      </c>
      <c r="R2714" s="273">
        <f t="shared" si="141"/>
        <v>93.87</v>
      </c>
    </row>
    <row r="2715" ht="14.25" hidden="1" customHeight="1">
      <c r="L2715" s="251"/>
      <c r="M2715" s="272">
        <v>14.81</v>
      </c>
      <c r="N2715" s="273">
        <f t="shared" si="137"/>
        <v>86.33825</v>
      </c>
      <c r="O2715" s="273">
        <f t="shared" si="138"/>
        <v>88.64775</v>
      </c>
      <c r="P2715" s="273">
        <f t="shared" si="139"/>
        <v>90.562</v>
      </c>
      <c r="Q2715" s="273">
        <f t="shared" si="140"/>
        <v>92.06675</v>
      </c>
      <c r="R2715" s="273">
        <f t="shared" si="141"/>
        <v>93.8715</v>
      </c>
    </row>
    <row r="2716" ht="14.25" hidden="1" customHeight="1">
      <c r="L2716" s="251"/>
      <c r="M2716" s="272">
        <v>14.82</v>
      </c>
      <c r="N2716" s="273">
        <f t="shared" si="137"/>
        <v>86.3415</v>
      </c>
      <c r="O2716" s="273">
        <f t="shared" si="138"/>
        <v>88.6505</v>
      </c>
      <c r="P2716" s="273">
        <f t="shared" si="139"/>
        <v>90.564</v>
      </c>
      <c r="Q2716" s="273">
        <f t="shared" si="140"/>
        <v>92.0685</v>
      </c>
      <c r="R2716" s="273">
        <f t="shared" si="141"/>
        <v>93.873</v>
      </c>
    </row>
    <row r="2717" ht="14.25" hidden="1" customHeight="1">
      <c r="L2717" s="251"/>
      <c r="M2717" s="272">
        <v>14.83</v>
      </c>
      <c r="N2717" s="273">
        <f t="shared" si="137"/>
        <v>86.34475</v>
      </c>
      <c r="O2717" s="273">
        <f t="shared" si="138"/>
        <v>88.65325</v>
      </c>
      <c r="P2717" s="273">
        <f t="shared" si="139"/>
        <v>90.566</v>
      </c>
      <c r="Q2717" s="273">
        <f t="shared" si="140"/>
        <v>92.07025</v>
      </c>
      <c r="R2717" s="273">
        <f t="shared" si="141"/>
        <v>93.8745</v>
      </c>
    </row>
    <row r="2718" ht="14.25" hidden="1" customHeight="1">
      <c r="L2718" s="251"/>
      <c r="M2718" s="272">
        <v>14.84</v>
      </c>
      <c r="N2718" s="273">
        <f t="shared" si="137"/>
        <v>86.348</v>
      </c>
      <c r="O2718" s="273">
        <f t="shared" si="138"/>
        <v>88.656</v>
      </c>
      <c r="P2718" s="273">
        <f t="shared" si="139"/>
        <v>90.568</v>
      </c>
      <c r="Q2718" s="273">
        <f t="shared" si="140"/>
        <v>92.072</v>
      </c>
      <c r="R2718" s="273">
        <f t="shared" si="141"/>
        <v>93.876</v>
      </c>
    </row>
    <row r="2719" ht="14.25" hidden="1" customHeight="1">
      <c r="L2719" s="251"/>
      <c r="M2719" s="272">
        <v>14.85</v>
      </c>
      <c r="N2719" s="273">
        <f t="shared" si="137"/>
        <v>86.35125</v>
      </c>
      <c r="O2719" s="273">
        <f t="shared" si="138"/>
        <v>88.65875</v>
      </c>
      <c r="P2719" s="273">
        <f t="shared" si="139"/>
        <v>90.57</v>
      </c>
      <c r="Q2719" s="273">
        <f t="shared" si="140"/>
        <v>92.07375</v>
      </c>
      <c r="R2719" s="273">
        <f t="shared" si="141"/>
        <v>93.8775</v>
      </c>
    </row>
    <row r="2720" ht="14.25" hidden="1" customHeight="1">
      <c r="L2720" s="251"/>
      <c r="M2720" s="272">
        <v>14.86</v>
      </c>
      <c r="N2720" s="273">
        <f t="shared" si="137"/>
        <v>86.3545</v>
      </c>
      <c r="O2720" s="273">
        <f t="shared" si="138"/>
        <v>88.6615</v>
      </c>
      <c r="P2720" s="273">
        <f t="shared" si="139"/>
        <v>90.572</v>
      </c>
      <c r="Q2720" s="273">
        <f t="shared" si="140"/>
        <v>92.0755</v>
      </c>
      <c r="R2720" s="273">
        <f t="shared" si="141"/>
        <v>93.879</v>
      </c>
    </row>
    <row r="2721" ht="14.25" hidden="1" customHeight="1">
      <c r="L2721" s="251"/>
      <c r="M2721" s="272">
        <v>14.87</v>
      </c>
      <c r="N2721" s="273">
        <f t="shared" si="137"/>
        <v>86.35775</v>
      </c>
      <c r="O2721" s="273">
        <f t="shared" si="138"/>
        <v>88.66425</v>
      </c>
      <c r="P2721" s="273">
        <f t="shared" si="139"/>
        <v>90.574</v>
      </c>
      <c r="Q2721" s="273">
        <f t="shared" si="140"/>
        <v>92.07725</v>
      </c>
      <c r="R2721" s="273">
        <f t="shared" si="141"/>
        <v>93.8805</v>
      </c>
    </row>
    <row r="2722" ht="14.25" hidden="1" customHeight="1">
      <c r="L2722" s="251"/>
      <c r="M2722" s="272">
        <v>14.88</v>
      </c>
      <c r="N2722" s="273">
        <f t="shared" si="137"/>
        <v>86.361</v>
      </c>
      <c r="O2722" s="273">
        <f t="shared" si="138"/>
        <v>88.667</v>
      </c>
      <c r="P2722" s="273">
        <f t="shared" si="139"/>
        <v>90.576</v>
      </c>
      <c r="Q2722" s="273">
        <f t="shared" si="140"/>
        <v>92.079</v>
      </c>
      <c r="R2722" s="273">
        <f t="shared" si="141"/>
        <v>93.882</v>
      </c>
    </row>
    <row r="2723" ht="14.25" hidden="1" customHeight="1">
      <c r="L2723" s="251"/>
      <c r="M2723" s="272">
        <v>14.89</v>
      </c>
      <c r="N2723" s="273">
        <f t="shared" si="137"/>
        <v>86.36425</v>
      </c>
      <c r="O2723" s="273">
        <f t="shared" si="138"/>
        <v>88.66975</v>
      </c>
      <c r="P2723" s="273">
        <f t="shared" si="139"/>
        <v>90.578</v>
      </c>
      <c r="Q2723" s="273">
        <f t="shared" si="140"/>
        <v>92.08075</v>
      </c>
      <c r="R2723" s="273">
        <f t="shared" si="141"/>
        <v>93.8835</v>
      </c>
    </row>
    <row r="2724" ht="14.25" hidden="1" customHeight="1">
      <c r="L2724" s="251"/>
      <c r="M2724" s="272">
        <v>14.9</v>
      </c>
      <c r="N2724" s="273">
        <f t="shared" si="137"/>
        <v>86.3675</v>
      </c>
      <c r="O2724" s="273">
        <f t="shared" si="138"/>
        <v>88.6725</v>
      </c>
      <c r="P2724" s="273">
        <f t="shared" si="139"/>
        <v>90.58</v>
      </c>
      <c r="Q2724" s="273">
        <f t="shared" si="140"/>
        <v>92.0825</v>
      </c>
      <c r="R2724" s="273">
        <f t="shared" si="141"/>
        <v>93.885</v>
      </c>
    </row>
    <row r="2725" ht="14.25" hidden="1" customHeight="1">
      <c r="L2725" s="251"/>
      <c r="M2725" s="272">
        <v>14.91</v>
      </c>
      <c r="N2725" s="273">
        <f t="shared" si="137"/>
        <v>86.37075</v>
      </c>
      <c r="O2725" s="273">
        <f t="shared" si="138"/>
        <v>88.67525</v>
      </c>
      <c r="P2725" s="273">
        <f t="shared" si="139"/>
        <v>90.582</v>
      </c>
      <c r="Q2725" s="273">
        <f t="shared" si="140"/>
        <v>92.08425</v>
      </c>
      <c r="R2725" s="273">
        <f t="shared" si="141"/>
        <v>93.8865</v>
      </c>
    </row>
    <row r="2726" ht="14.25" hidden="1" customHeight="1">
      <c r="L2726" s="251"/>
      <c r="M2726" s="272">
        <v>14.92</v>
      </c>
      <c r="N2726" s="273">
        <f t="shared" si="137"/>
        <v>86.374</v>
      </c>
      <c r="O2726" s="273">
        <f t="shared" si="138"/>
        <v>88.678</v>
      </c>
      <c r="P2726" s="273">
        <f t="shared" si="139"/>
        <v>90.584</v>
      </c>
      <c r="Q2726" s="273">
        <f t="shared" si="140"/>
        <v>92.086</v>
      </c>
      <c r="R2726" s="273">
        <f t="shared" si="141"/>
        <v>93.888</v>
      </c>
    </row>
    <row r="2727" ht="14.25" hidden="1" customHeight="1">
      <c r="L2727" s="251"/>
      <c r="M2727" s="272">
        <v>14.93</v>
      </c>
      <c r="N2727" s="273">
        <f t="shared" si="137"/>
        <v>86.37725</v>
      </c>
      <c r="O2727" s="273">
        <f t="shared" si="138"/>
        <v>88.68075</v>
      </c>
      <c r="P2727" s="273">
        <f t="shared" si="139"/>
        <v>90.586</v>
      </c>
      <c r="Q2727" s="273">
        <f t="shared" si="140"/>
        <v>92.08775</v>
      </c>
      <c r="R2727" s="273">
        <f t="shared" si="141"/>
        <v>93.8895</v>
      </c>
    </row>
    <row r="2728" ht="14.25" hidden="1" customHeight="1">
      <c r="L2728" s="251"/>
      <c r="M2728" s="272">
        <v>14.94</v>
      </c>
      <c r="N2728" s="273">
        <f t="shared" si="137"/>
        <v>86.3805</v>
      </c>
      <c r="O2728" s="273">
        <f t="shared" si="138"/>
        <v>88.6835</v>
      </c>
      <c r="P2728" s="273">
        <f t="shared" si="139"/>
        <v>90.588</v>
      </c>
      <c r="Q2728" s="273">
        <f t="shared" si="140"/>
        <v>92.0895</v>
      </c>
      <c r="R2728" s="273">
        <f t="shared" si="141"/>
        <v>93.891</v>
      </c>
    </row>
    <row r="2729" ht="14.25" hidden="1" customHeight="1">
      <c r="L2729" s="251"/>
      <c r="M2729" s="272">
        <v>14.95</v>
      </c>
      <c r="N2729" s="273">
        <f t="shared" si="137"/>
        <v>86.38375</v>
      </c>
      <c r="O2729" s="273">
        <f t="shared" si="138"/>
        <v>88.68625</v>
      </c>
      <c r="P2729" s="273">
        <f t="shared" si="139"/>
        <v>90.59</v>
      </c>
      <c r="Q2729" s="273">
        <f t="shared" si="140"/>
        <v>92.09125</v>
      </c>
      <c r="R2729" s="273">
        <f t="shared" si="141"/>
        <v>93.8925</v>
      </c>
    </row>
    <row r="2730" ht="14.25" hidden="1" customHeight="1">
      <c r="L2730" s="251"/>
      <c r="M2730" s="272">
        <v>14.96</v>
      </c>
      <c r="N2730" s="273">
        <f t="shared" si="137"/>
        <v>86.387</v>
      </c>
      <c r="O2730" s="273">
        <f t="shared" si="138"/>
        <v>88.689</v>
      </c>
      <c r="P2730" s="273">
        <f t="shared" si="139"/>
        <v>90.592</v>
      </c>
      <c r="Q2730" s="273">
        <f t="shared" si="140"/>
        <v>92.093</v>
      </c>
      <c r="R2730" s="273">
        <f t="shared" si="141"/>
        <v>93.894</v>
      </c>
    </row>
    <row r="2731" ht="14.25" hidden="1" customHeight="1">
      <c r="L2731" s="251"/>
      <c r="M2731" s="272">
        <v>14.97</v>
      </c>
      <c r="N2731" s="273">
        <f t="shared" si="137"/>
        <v>86.39025</v>
      </c>
      <c r="O2731" s="273">
        <f t="shared" si="138"/>
        <v>88.69175</v>
      </c>
      <c r="P2731" s="273">
        <f t="shared" si="139"/>
        <v>90.594</v>
      </c>
      <c r="Q2731" s="273">
        <f t="shared" si="140"/>
        <v>92.09475</v>
      </c>
      <c r="R2731" s="273">
        <f t="shared" si="141"/>
        <v>93.8955</v>
      </c>
    </row>
    <row r="2732" ht="14.25" hidden="1" customHeight="1">
      <c r="L2732" s="251"/>
      <c r="M2732" s="272">
        <v>14.98</v>
      </c>
      <c r="N2732" s="273">
        <f t="shared" si="137"/>
        <v>86.3935</v>
      </c>
      <c r="O2732" s="273">
        <f t="shared" si="138"/>
        <v>88.6945</v>
      </c>
      <c r="P2732" s="273">
        <f t="shared" si="139"/>
        <v>90.596</v>
      </c>
      <c r="Q2732" s="273">
        <f t="shared" si="140"/>
        <v>92.0965</v>
      </c>
      <c r="R2732" s="273">
        <f t="shared" si="141"/>
        <v>93.897</v>
      </c>
    </row>
    <row r="2733" ht="14.25" hidden="1" customHeight="1">
      <c r="L2733" s="251"/>
      <c r="M2733" s="272">
        <v>14.99</v>
      </c>
      <c r="N2733" s="273">
        <f t="shared" si="137"/>
        <v>86.39675</v>
      </c>
      <c r="O2733" s="273">
        <f t="shared" si="138"/>
        <v>88.69725</v>
      </c>
      <c r="P2733" s="273">
        <f t="shared" si="139"/>
        <v>90.598</v>
      </c>
      <c r="Q2733" s="273">
        <f t="shared" si="140"/>
        <v>92.09825</v>
      </c>
      <c r="R2733" s="273">
        <f t="shared" si="141"/>
        <v>93.8985</v>
      </c>
    </row>
    <row r="2734" ht="14.25" hidden="1" customHeight="1">
      <c r="L2734" s="251"/>
      <c r="M2734" s="272">
        <v>15.0</v>
      </c>
      <c r="N2734" s="273">
        <v>86.4</v>
      </c>
      <c r="O2734" s="273">
        <v>88.7</v>
      </c>
      <c r="P2734" s="273">
        <v>90.6</v>
      </c>
      <c r="Q2734" s="273">
        <v>92.1</v>
      </c>
      <c r="R2734" s="273">
        <v>93.9</v>
      </c>
    </row>
    <row r="2735" ht="14.25" hidden="1" customHeight="1">
      <c r="L2735" s="251"/>
      <c r="M2735" s="272">
        <v>15.01</v>
      </c>
      <c r="N2735" s="273">
        <f t="shared" ref="N2735:N3083" si="143">N2734+0.0022857142857143</f>
        <v>86.40228571</v>
      </c>
      <c r="O2735" s="273">
        <f t="shared" ref="O2735:P2735" si="142">O2734+0.0017142857142857</f>
        <v>88.70171429</v>
      </c>
      <c r="P2735" s="273">
        <f t="shared" si="142"/>
        <v>90.60171429</v>
      </c>
      <c r="Q2735" s="273">
        <f t="shared" ref="Q2735:Q3083" si="145">Q2734+0.0014285714285714</f>
        <v>92.10142857</v>
      </c>
      <c r="R2735" s="273">
        <f t="shared" ref="R2735:R3083" si="146">R2734+0.000857142857142857</f>
        <v>93.90085714</v>
      </c>
    </row>
    <row r="2736" ht="14.25" hidden="1" customHeight="1">
      <c r="L2736" s="251"/>
      <c r="M2736" s="272">
        <v>15.02</v>
      </c>
      <c r="N2736" s="273">
        <f t="shared" si="143"/>
        <v>86.40457143</v>
      </c>
      <c r="O2736" s="273">
        <f t="shared" ref="O2736:P2736" si="144">O2735+0.0017142857142857</f>
        <v>88.70342857</v>
      </c>
      <c r="P2736" s="273">
        <f t="shared" si="144"/>
        <v>90.60342857</v>
      </c>
      <c r="Q2736" s="273">
        <f t="shared" si="145"/>
        <v>92.10285714</v>
      </c>
      <c r="R2736" s="273">
        <f t="shared" si="146"/>
        <v>93.90171429</v>
      </c>
    </row>
    <row r="2737" ht="14.25" hidden="1" customHeight="1">
      <c r="L2737" s="251"/>
      <c r="M2737" s="272">
        <v>15.03</v>
      </c>
      <c r="N2737" s="273">
        <f t="shared" si="143"/>
        <v>86.40685714</v>
      </c>
      <c r="O2737" s="273">
        <f t="shared" ref="O2737:P2737" si="147">O2736+0.0017142857142857</f>
        <v>88.70514286</v>
      </c>
      <c r="P2737" s="273">
        <f t="shared" si="147"/>
        <v>90.60514286</v>
      </c>
      <c r="Q2737" s="273">
        <f t="shared" si="145"/>
        <v>92.10428571</v>
      </c>
      <c r="R2737" s="273">
        <f t="shared" si="146"/>
        <v>93.90257143</v>
      </c>
    </row>
    <row r="2738" ht="14.25" hidden="1" customHeight="1">
      <c r="L2738" s="251"/>
      <c r="M2738" s="272">
        <v>15.04</v>
      </c>
      <c r="N2738" s="273">
        <f t="shared" si="143"/>
        <v>86.40914286</v>
      </c>
      <c r="O2738" s="273">
        <f t="shared" ref="O2738:P2738" si="148">O2737+0.0017142857142857</f>
        <v>88.70685714</v>
      </c>
      <c r="P2738" s="273">
        <f t="shared" si="148"/>
        <v>90.60685714</v>
      </c>
      <c r="Q2738" s="273">
        <f t="shared" si="145"/>
        <v>92.10571429</v>
      </c>
      <c r="R2738" s="273">
        <f t="shared" si="146"/>
        <v>93.90342857</v>
      </c>
    </row>
    <row r="2739" ht="14.25" hidden="1" customHeight="1">
      <c r="L2739" s="251"/>
      <c r="M2739" s="272">
        <v>15.05</v>
      </c>
      <c r="N2739" s="273">
        <f t="shared" si="143"/>
        <v>86.41142857</v>
      </c>
      <c r="O2739" s="273">
        <f t="shared" ref="O2739:P2739" si="149">O2738+0.0017142857142857</f>
        <v>88.70857143</v>
      </c>
      <c r="P2739" s="273">
        <f t="shared" si="149"/>
        <v>90.60857143</v>
      </c>
      <c r="Q2739" s="273">
        <f t="shared" si="145"/>
        <v>92.10714286</v>
      </c>
      <c r="R2739" s="273">
        <f t="shared" si="146"/>
        <v>93.90428571</v>
      </c>
    </row>
    <row r="2740" ht="14.25" hidden="1" customHeight="1">
      <c r="L2740" s="251"/>
      <c r="M2740" s="272">
        <v>15.06</v>
      </c>
      <c r="N2740" s="273">
        <f t="shared" si="143"/>
        <v>86.41371429</v>
      </c>
      <c r="O2740" s="273">
        <f t="shared" ref="O2740:P2740" si="150">O2739+0.0017142857142857</f>
        <v>88.71028571</v>
      </c>
      <c r="P2740" s="273">
        <f t="shared" si="150"/>
        <v>90.61028571</v>
      </c>
      <c r="Q2740" s="273">
        <f t="shared" si="145"/>
        <v>92.10857143</v>
      </c>
      <c r="R2740" s="273">
        <f t="shared" si="146"/>
        <v>93.90514286</v>
      </c>
    </row>
    <row r="2741" ht="14.25" hidden="1" customHeight="1">
      <c r="L2741" s="251"/>
      <c r="M2741" s="272">
        <v>15.07</v>
      </c>
      <c r="N2741" s="273">
        <f t="shared" si="143"/>
        <v>86.416</v>
      </c>
      <c r="O2741" s="273">
        <f t="shared" ref="O2741:P2741" si="151">O2740+0.0017142857142857</f>
        <v>88.712</v>
      </c>
      <c r="P2741" s="273">
        <f t="shared" si="151"/>
        <v>90.612</v>
      </c>
      <c r="Q2741" s="273">
        <f t="shared" si="145"/>
        <v>92.11</v>
      </c>
      <c r="R2741" s="273">
        <f t="shared" si="146"/>
        <v>93.906</v>
      </c>
    </row>
    <row r="2742" ht="14.25" hidden="1" customHeight="1">
      <c r="L2742" s="251"/>
      <c r="M2742" s="272">
        <v>15.08</v>
      </c>
      <c r="N2742" s="273">
        <f t="shared" si="143"/>
        <v>86.41828571</v>
      </c>
      <c r="O2742" s="273">
        <f t="shared" ref="O2742:P2742" si="152">O2741+0.0017142857142857</f>
        <v>88.71371429</v>
      </c>
      <c r="P2742" s="273">
        <f t="shared" si="152"/>
        <v>90.61371429</v>
      </c>
      <c r="Q2742" s="273">
        <f t="shared" si="145"/>
        <v>92.11142857</v>
      </c>
      <c r="R2742" s="273">
        <f t="shared" si="146"/>
        <v>93.90685714</v>
      </c>
    </row>
    <row r="2743" ht="14.25" hidden="1" customHeight="1">
      <c r="L2743" s="251"/>
      <c r="M2743" s="272">
        <v>15.09</v>
      </c>
      <c r="N2743" s="273">
        <f t="shared" si="143"/>
        <v>86.42057143</v>
      </c>
      <c r="O2743" s="273">
        <f t="shared" ref="O2743:P2743" si="153">O2742+0.0017142857142857</f>
        <v>88.71542857</v>
      </c>
      <c r="P2743" s="273">
        <f t="shared" si="153"/>
        <v>90.61542857</v>
      </c>
      <c r="Q2743" s="273">
        <f t="shared" si="145"/>
        <v>92.11285714</v>
      </c>
      <c r="R2743" s="273">
        <f t="shared" si="146"/>
        <v>93.90771429</v>
      </c>
    </row>
    <row r="2744" ht="14.25" hidden="1" customHeight="1">
      <c r="L2744" s="251"/>
      <c r="M2744" s="272">
        <v>15.1</v>
      </c>
      <c r="N2744" s="273">
        <f t="shared" si="143"/>
        <v>86.42285714</v>
      </c>
      <c r="O2744" s="273">
        <f t="shared" ref="O2744:P2744" si="154">O2743+0.0017142857142857</f>
        <v>88.71714286</v>
      </c>
      <c r="P2744" s="273">
        <f t="shared" si="154"/>
        <v>90.61714286</v>
      </c>
      <c r="Q2744" s="273">
        <f t="shared" si="145"/>
        <v>92.11428571</v>
      </c>
      <c r="R2744" s="273">
        <f t="shared" si="146"/>
        <v>93.90857143</v>
      </c>
    </row>
    <row r="2745" ht="14.25" hidden="1" customHeight="1">
      <c r="L2745" s="251"/>
      <c r="M2745" s="272">
        <v>15.11</v>
      </c>
      <c r="N2745" s="273">
        <f t="shared" si="143"/>
        <v>86.42514286</v>
      </c>
      <c r="O2745" s="273">
        <f t="shared" ref="O2745:P2745" si="155">O2744+0.0017142857142857</f>
        <v>88.71885714</v>
      </c>
      <c r="P2745" s="273">
        <f t="shared" si="155"/>
        <v>90.61885714</v>
      </c>
      <c r="Q2745" s="273">
        <f t="shared" si="145"/>
        <v>92.11571429</v>
      </c>
      <c r="R2745" s="273">
        <f t="shared" si="146"/>
        <v>93.90942857</v>
      </c>
    </row>
    <row r="2746" ht="14.25" hidden="1" customHeight="1">
      <c r="L2746" s="251"/>
      <c r="M2746" s="272">
        <v>15.12</v>
      </c>
      <c r="N2746" s="273">
        <f t="shared" si="143"/>
        <v>86.42742857</v>
      </c>
      <c r="O2746" s="273">
        <f t="shared" ref="O2746:P2746" si="156">O2745+0.0017142857142857</f>
        <v>88.72057143</v>
      </c>
      <c r="P2746" s="273">
        <f t="shared" si="156"/>
        <v>90.62057143</v>
      </c>
      <c r="Q2746" s="273">
        <f t="shared" si="145"/>
        <v>92.11714286</v>
      </c>
      <c r="R2746" s="273">
        <f t="shared" si="146"/>
        <v>93.91028571</v>
      </c>
    </row>
    <row r="2747" ht="14.25" hidden="1" customHeight="1">
      <c r="L2747" s="251"/>
      <c r="M2747" s="272">
        <v>15.13</v>
      </c>
      <c r="N2747" s="273">
        <f t="shared" si="143"/>
        <v>86.42971429</v>
      </c>
      <c r="O2747" s="273">
        <f t="shared" ref="O2747:P2747" si="157">O2746+0.0017142857142857</f>
        <v>88.72228571</v>
      </c>
      <c r="P2747" s="273">
        <f t="shared" si="157"/>
        <v>90.62228571</v>
      </c>
      <c r="Q2747" s="273">
        <f t="shared" si="145"/>
        <v>92.11857143</v>
      </c>
      <c r="R2747" s="273">
        <f t="shared" si="146"/>
        <v>93.91114286</v>
      </c>
    </row>
    <row r="2748" ht="14.25" hidden="1" customHeight="1">
      <c r="L2748" s="251"/>
      <c r="M2748" s="272">
        <v>15.14</v>
      </c>
      <c r="N2748" s="273">
        <f t="shared" si="143"/>
        <v>86.432</v>
      </c>
      <c r="O2748" s="273">
        <f t="shared" ref="O2748:P2748" si="158">O2747+0.0017142857142857</f>
        <v>88.724</v>
      </c>
      <c r="P2748" s="273">
        <f t="shared" si="158"/>
        <v>90.624</v>
      </c>
      <c r="Q2748" s="273">
        <f t="shared" si="145"/>
        <v>92.12</v>
      </c>
      <c r="R2748" s="273">
        <f t="shared" si="146"/>
        <v>93.912</v>
      </c>
    </row>
    <row r="2749" ht="14.25" hidden="1" customHeight="1">
      <c r="L2749" s="251"/>
      <c r="M2749" s="272">
        <v>15.15</v>
      </c>
      <c r="N2749" s="273">
        <f t="shared" si="143"/>
        <v>86.43428571</v>
      </c>
      <c r="O2749" s="273">
        <f t="shared" ref="O2749:P2749" si="159">O2748+0.0017142857142857</f>
        <v>88.72571429</v>
      </c>
      <c r="P2749" s="273">
        <f t="shared" si="159"/>
        <v>90.62571429</v>
      </c>
      <c r="Q2749" s="273">
        <f t="shared" si="145"/>
        <v>92.12142857</v>
      </c>
      <c r="R2749" s="273">
        <f t="shared" si="146"/>
        <v>93.91285714</v>
      </c>
    </row>
    <row r="2750" ht="14.25" hidden="1" customHeight="1">
      <c r="L2750" s="251"/>
      <c r="M2750" s="272">
        <v>15.16</v>
      </c>
      <c r="N2750" s="273">
        <f t="shared" si="143"/>
        <v>86.43657143</v>
      </c>
      <c r="O2750" s="273">
        <f t="shared" ref="O2750:P2750" si="160">O2749+0.0017142857142857</f>
        <v>88.72742857</v>
      </c>
      <c r="P2750" s="273">
        <f t="shared" si="160"/>
        <v>90.62742857</v>
      </c>
      <c r="Q2750" s="273">
        <f t="shared" si="145"/>
        <v>92.12285714</v>
      </c>
      <c r="R2750" s="273">
        <f t="shared" si="146"/>
        <v>93.91371429</v>
      </c>
    </row>
    <row r="2751" ht="14.25" hidden="1" customHeight="1">
      <c r="L2751" s="251"/>
      <c r="M2751" s="272">
        <v>15.17</v>
      </c>
      <c r="N2751" s="273">
        <f t="shared" si="143"/>
        <v>86.43885714</v>
      </c>
      <c r="O2751" s="273">
        <f t="shared" ref="O2751:P2751" si="161">O2750+0.0017142857142857</f>
        <v>88.72914286</v>
      </c>
      <c r="P2751" s="273">
        <f t="shared" si="161"/>
        <v>90.62914286</v>
      </c>
      <c r="Q2751" s="273">
        <f t="shared" si="145"/>
        <v>92.12428571</v>
      </c>
      <c r="R2751" s="273">
        <f t="shared" si="146"/>
        <v>93.91457143</v>
      </c>
    </row>
    <row r="2752" ht="14.25" hidden="1" customHeight="1">
      <c r="L2752" s="251"/>
      <c r="M2752" s="272">
        <v>15.18</v>
      </c>
      <c r="N2752" s="273">
        <f t="shared" si="143"/>
        <v>86.44114286</v>
      </c>
      <c r="O2752" s="273">
        <f t="shared" ref="O2752:P2752" si="162">O2751+0.0017142857142857</f>
        <v>88.73085714</v>
      </c>
      <c r="P2752" s="273">
        <f t="shared" si="162"/>
        <v>90.63085714</v>
      </c>
      <c r="Q2752" s="273">
        <f t="shared" si="145"/>
        <v>92.12571429</v>
      </c>
      <c r="R2752" s="273">
        <f t="shared" si="146"/>
        <v>93.91542857</v>
      </c>
    </row>
    <row r="2753" ht="14.25" hidden="1" customHeight="1">
      <c r="L2753" s="251"/>
      <c r="M2753" s="272">
        <v>15.19</v>
      </c>
      <c r="N2753" s="273">
        <f t="shared" si="143"/>
        <v>86.44342857</v>
      </c>
      <c r="O2753" s="273">
        <f t="shared" ref="O2753:P2753" si="163">O2752+0.0017142857142857</f>
        <v>88.73257143</v>
      </c>
      <c r="P2753" s="273">
        <f t="shared" si="163"/>
        <v>90.63257143</v>
      </c>
      <c r="Q2753" s="273">
        <f t="shared" si="145"/>
        <v>92.12714286</v>
      </c>
      <c r="R2753" s="273">
        <f t="shared" si="146"/>
        <v>93.91628571</v>
      </c>
    </row>
    <row r="2754" ht="14.25" hidden="1" customHeight="1">
      <c r="L2754" s="251"/>
      <c r="M2754" s="272">
        <v>15.2</v>
      </c>
      <c r="N2754" s="273">
        <f t="shared" si="143"/>
        <v>86.44571429</v>
      </c>
      <c r="O2754" s="273">
        <f t="shared" ref="O2754:P2754" si="164">O2753+0.0017142857142857</f>
        <v>88.73428571</v>
      </c>
      <c r="P2754" s="273">
        <f t="shared" si="164"/>
        <v>90.63428571</v>
      </c>
      <c r="Q2754" s="273">
        <f t="shared" si="145"/>
        <v>92.12857143</v>
      </c>
      <c r="R2754" s="273">
        <f t="shared" si="146"/>
        <v>93.91714286</v>
      </c>
    </row>
    <row r="2755" ht="14.25" hidden="1" customHeight="1">
      <c r="L2755" s="251"/>
      <c r="M2755" s="272">
        <v>15.21</v>
      </c>
      <c r="N2755" s="273">
        <f t="shared" si="143"/>
        <v>86.448</v>
      </c>
      <c r="O2755" s="273">
        <f t="shared" ref="O2755:P2755" si="165">O2754+0.0017142857142857</f>
        <v>88.736</v>
      </c>
      <c r="P2755" s="273">
        <f t="shared" si="165"/>
        <v>90.636</v>
      </c>
      <c r="Q2755" s="273">
        <f t="shared" si="145"/>
        <v>92.13</v>
      </c>
      <c r="R2755" s="273">
        <f t="shared" si="146"/>
        <v>93.918</v>
      </c>
    </row>
    <row r="2756" ht="14.25" hidden="1" customHeight="1">
      <c r="L2756" s="251"/>
      <c r="M2756" s="272">
        <v>15.22</v>
      </c>
      <c r="N2756" s="273">
        <f t="shared" si="143"/>
        <v>86.45028571</v>
      </c>
      <c r="O2756" s="273">
        <f t="shared" ref="O2756:P2756" si="166">O2755+0.0017142857142857</f>
        <v>88.73771429</v>
      </c>
      <c r="P2756" s="273">
        <f t="shared" si="166"/>
        <v>90.63771429</v>
      </c>
      <c r="Q2756" s="273">
        <f t="shared" si="145"/>
        <v>92.13142857</v>
      </c>
      <c r="R2756" s="273">
        <f t="shared" si="146"/>
        <v>93.91885714</v>
      </c>
    </row>
    <row r="2757" ht="14.25" hidden="1" customHeight="1">
      <c r="L2757" s="251"/>
      <c r="M2757" s="272">
        <v>15.23</v>
      </c>
      <c r="N2757" s="273">
        <f t="shared" si="143"/>
        <v>86.45257143</v>
      </c>
      <c r="O2757" s="273">
        <f t="shared" ref="O2757:P2757" si="167">O2756+0.0017142857142857</f>
        <v>88.73942857</v>
      </c>
      <c r="P2757" s="273">
        <f t="shared" si="167"/>
        <v>90.63942857</v>
      </c>
      <c r="Q2757" s="273">
        <f t="shared" si="145"/>
        <v>92.13285714</v>
      </c>
      <c r="R2757" s="273">
        <f t="shared" si="146"/>
        <v>93.91971429</v>
      </c>
    </row>
    <row r="2758" ht="14.25" hidden="1" customHeight="1">
      <c r="L2758" s="251"/>
      <c r="M2758" s="272">
        <v>15.24</v>
      </c>
      <c r="N2758" s="273">
        <f t="shared" si="143"/>
        <v>86.45485714</v>
      </c>
      <c r="O2758" s="273">
        <f t="shared" ref="O2758:P2758" si="168">O2757+0.0017142857142857</f>
        <v>88.74114286</v>
      </c>
      <c r="P2758" s="273">
        <f t="shared" si="168"/>
        <v>90.64114286</v>
      </c>
      <c r="Q2758" s="273">
        <f t="shared" si="145"/>
        <v>92.13428571</v>
      </c>
      <c r="R2758" s="273">
        <f t="shared" si="146"/>
        <v>93.92057143</v>
      </c>
    </row>
    <row r="2759" ht="14.25" hidden="1" customHeight="1">
      <c r="L2759" s="251"/>
      <c r="M2759" s="272">
        <v>15.25</v>
      </c>
      <c r="N2759" s="273">
        <f t="shared" si="143"/>
        <v>86.45714286</v>
      </c>
      <c r="O2759" s="273">
        <f t="shared" ref="O2759:P2759" si="169">O2758+0.0017142857142857</f>
        <v>88.74285714</v>
      </c>
      <c r="P2759" s="273">
        <f t="shared" si="169"/>
        <v>90.64285714</v>
      </c>
      <c r="Q2759" s="273">
        <f t="shared" si="145"/>
        <v>92.13571429</v>
      </c>
      <c r="R2759" s="273">
        <f t="shared" si="146"/>
        <v>93.92142857</v>
      </c>
    </row>
    <row r="2760" ht="14.25" hidden="1" customHeight="1">
      <c r="L2760" s="251"/>
      <c r="M2760" s="272">
        <v>15.26</v>
      </c>
      <c r="N2760" s="273">
        <f t="shared" si="143"/>
        <v>86.45942857</v>
      </c>
      <c r="O2760" s="273">
        <f t="shared" ref="O2760:P2760" si="170">O2759+0.0017142857142857</f>
        <v>88.74457143</v>
      </c>
      <c r="P2760" s="273">
        <f t="shared" si="170"/>
        <v>90.64457143</v>
      </c>
      <c r="Q2760" s="273">
        <f t="shared" si="145"/>
        <v>92.13714286</v>
      </c>
      <c r="R2760" s="273">
        <f t="shared" si="146"/>
        <v>93.92228571</v>
      </c>
    </row>
    <row r="2761" ht="14.25" hidden="1" customHeight="1">
      <c r="L2761" s="251"/>
      <c r="M2761" s="272">
        <v>15.27</v>
      </c>
      <c r="N2761" s="273">
        <f t="shared" si="143"/>
        <v>86.46171429</v>
      </c>
      <c r="O2761" s="273">
        <f t="shared" ref="O2761:P2761" si="171">O2760+0.0017142857142857</f>
        <v>88.74628571</v>
      </c>
      <c r="P2761" s="273">
        <f t="shared" si="171"/>
        <v>90.64628571</v>
      </c>
      <c r="Q2761" s="273">
        <f t="shared" si="145"/>
        <v>92.13857143</v>
      </c>
      <c r="R2761" s="273">
        <f t="shared" si="146"/>
        <v>93.92314286</v>
      </c>
    </row>
    <row r="2762" ht="14.25" hidden="1" customHeight="1">
      <c r="L2762" s="251"/>
      <c r="M2762" s="272">
        <v>15.28</v>
      </c>
      <c r="N2762" s="273">
        <f t="shared" si="143"/>
        <v>86.464</v>
      </c>
      <c r="O2762" s="273">
        <f t="shared" ref="O2762:P2762" si="172">O2761+0.0017142857142857</f>
        <v>88.748</v>
      </c>
      <c r="P2762" s="273">
        <f t="shared" si="172"/>
        <v>90.648</v>
      </c>
      <c r="Q2762" s="273">
        <f t="shared" si="145"/>
        <v>92.14</v>
      </c>
      <c r="R2762" s="273">
        <f t="shared" si="146"/>
        <v>93.924</v>
      </c>
    </row>
    <row r="2763" ht="14.25" hidden="1" customHeight="1">
      <c r="L2763" s="251"/>
      <c r="M2763" s="272">
        <v>15.29</v>
      </c>
      <c r="N2763" s="273">
        <f t="shared" si="143"/>
        <v>86.46628571</v>
      </c>
      <c r="O2763" s="273">
        <f t="shared" ref="O2763:P2763" si="173">O2762+0.0017142857142857</f>
        <v>88.74971429</v>
      </c>
      <c r="P2763" s="273">
        <f t="shared" si="173"/>
        <v>90.64971429</v>
      </c>
      <c r="Q2763" s="273">
        <f t="shared" si="145"/>
        <v>92.14142857</v>
      </c>
      <c r="R2763" s="273">
        <f t="shared" si="146"/>
        <v>93.92485714</v>
      </c>
    </row>
    <row r="2764" ht="14.25" hidden="1" customHeight="1">
      <c r="L2764" s="251"/>
      <c r="M2764" s="272">
        <v>15.3</v>
      </c>
      <c r="N2764" s="273">
        <f t="shared" si="143"/>
        <v>86.46857143</v>
      </c>
      <c r="O2764" s="273">
        <f t="shared" ref="O2764:P2764" si="174">O2763+0.0017142857142857</f>
        <v>88.75142857</v>
      </c>
      <c r="P2764" s="273">
        <f t="shared" si="174"/>
        <v>90.65142857</v>
      </c>
      <c r="Q2764" s="273">
        <f t="shared" si="145"/>
        <v>92.14285714</v>
      </c>
      <c r="R2764" s="273">
        <f t="shared" si="146"/>
        <v>93.92571429</v>
      </c>
    </row>
    <row r="2765" ht="14.25" hidden="1" customHeight="1">
      <c r="L2765" s="251"/>
      <c r="M2765" s="272">
        <v>15.31</v>
      </c>
      <c r="N2765" s="273">
        <f t="shared" si="143"/>
        <v>86.47085714</v>
      </c>
      <c r="O2765" s="273">
        <f t="shared" ref="O2765:P2765" si="175">O2764+0.0017142857142857</f>
        <v>88.75314286</v>
      </c>
      <c r="P2765" s="273">
        <f t="shared" si="175"/>
        <v>90.65314286</v>
      </c>
      <c r="Q2765" s="273">
        <f t="shared" si="145"/>
        <v>92.14428571</v>
      </c>
      <c r="R2765" s="273">
        <f t="shared" si="146"/>
        <v>93.92657143</v>
      </c>
    </row>
    <row r="2766" ht="14.25" hidden="1" customHeight="1">
      <c r="L2766" s="251"/>
      <c r="M2766" s="272">
        <v>15.32</v>
      </c>
      <c r="N2766" s="273">
        <f t="shared" si="143"/>
        <v>86.47314286</v>
      </c>
      <c r="O2766" s="273">
        <f t="shared" ref="O2766:P2766" si="176">O2765+0.0017142857142857</f>
        <v>88.75485714</v>
      </c>
      <c r="P2766" s="273">
        <f t="shared" si="176"/>
        <v>90.65485714</v>
      </c>
      <c r="Q2766" s="273">
        <f t="shared" si="145"/>
        <v>92.14571429</v>
      </c>
      <c r="R2766" s="273">
        <f t="shared" si="146"/>
        <v>93.92742857</v>
      </c>
    </row>
    <row r="2767" ht="14.25" hidden="1" customHeight="1">
      <c r="L2767" s="251"/>
      <c r="M2767" s="272">
        <v>15.33</v>
      </c>
      <c r="N2767" s="273">
        <f t="shared" si="143"/>
        <v>86.47542857</v>
      </c>
      <c r="O2767" s="273">
        <f t="shared" ref="O2767:P2767" si="177">O2766+0.0017142857142857</f>
        <v>88.75657143</v>
      </c>
      <c r="P2767" s="273">
        <f t="shared" si="177"/>
        <v>90.65657143</v>
      </c>
      <c r="Q2767" s="273">
        <f t="shared" si="145"/>
        <v>92.14714286</v>
      </c>
      <c r="R2767" s="273">
        <f t="shared" si="146"/>
        <v>93.92828571</v>
      </c>
    </row>
    <row r="2768" ht="14.25" hidden="1" customHeight="1">
      <c r="L2768" s="251"/>
      <c r="M2768" s="272">
        <v>15.34</v>
      </c>
      <c r="N2768" s="273">
        <f t="shared" si="143"/>
        <v>86.47771429</v>
      </c>
      <c r="O2768" s="273">
        <f t="shared" ref="O2768:P2768" si="178">O2767+0.0017142857142857</f>
        <v>88.75828571</v>
      </c>
      <c r="P2768" s="273">
        <f t="shared" si="178"/>
        <v>90.65828571</v>
      </c>
      <c r="Q2768" s="273">
        <f t="shared" si="145"/>
        <v>92.14857143</v>
      </c>
      <c r="R2768" s="273">
        <f t="shared" si="146"/>
        <v>93.92914286</v>
      </c>
    </row>
    <row r="2769" ht="14.25" hidden="1" customHeight="1">
      <c r="L2769" s="251"/>
      <c r="M2769" s="272">
        <v>15.35</v>
      </c>
      <c r="N2769" s="273">
        <f t="shared" si="143"/>
        <v>86.48</v>
      </c>
      <c r="O2769" s="273">
        <f t="shared" ref="O2769:P2769" si="179">O2768+0.0017142857142857</f>
        <v>88.76</v>
      </c>
      <c r="P2769" s="273">
        <f t="shared" si="179"/>
        <v>90.66</v>
      </c>
      <c r="Q2769" s="273">
        <f t="shared" si="145"/>
        <v>92.15</v>
      </c>
      <c r="R2769" s="273">
        <f t="shared" si="146"/>
        <v>93.93</v>
      </c>
    </row>
    <row r="2770" ht="14.25" hidden="1" customHeight="1">
      <c r="L2770" s="251"/>
      <c r="M2770" s="272">
        <v>15.36</v>
      </c>
      <c r="N2770" s="273">
        <f t="shared" si="143"/>
        <v>86.48228571</v>
      </c>
      <c r="O2770" s="273">
        <f t="shared" ref="O2770:P2770" si="180">O2769+0.0017142857142857</f>
        <v>88.76171429</v>
      </c>
      <c r="P2770" s="273">
        <f t="shared" si="180"/>
        <v>90.66171429</v>
      </c>
      <c r="Q2770" s="273">
        <f t="shared" si="145"/>
        <v>92.15142857</v>
      </c>
      <c r="R2770" s="273">
        <f t="shared" si="146"/>
        <v>93.93085714</v>
      </c>
    </row>
    <row r="2771" ht="14.25" hidden="1" customHeight="1">
      <c r="L2771" s="251"/>
      <c r="M2771" s="272">
        <v>15.37</v>
      </c>
      <c r="N2771" s="273">
        <f t="shared" si="143"/>
        <v>86.48457143</v>
      </c>
      <c r="O2771" s="273">
        <f t="shared" ref="O2771:P2771" si="181">O2770+0.0017142857142857</f>
        <v>88.76342857</v>
      </c>
      <c r="P2771" s="273">
        <f t="shared" si="181"/>
        <v>90.66342857</v>
      </c>
      <c r="Q2771" s="273">
        <f t="shared" si="145"/>
        <v>92.15285714</v>
      </c>
      <c r="R2771" s="273">
        <f t="shared" si="146"/>
        <v>93.93171429</v>
      </c>
    </row>
    <row r="2772" ht="14.25" hidden="1" customHeight="1">
      <c r="L2772" s="251"/>
      <c r="M2772" s="272">
        <v>15.38</v>
      </c>
      <c r="N2772" s="273">
        <f t="shared" si="143"/>
        <v>86.48685714</v>
      </c>
      <c r="O2772" s="273">
        <f t="shared" ref="O2772:P2772" si="182">O2771+0.0017142857142857</f>
        <v>88.76514286</v>
      </c>
      <c r="P2772" s="273">
        <f t="shared" si="182"/>
        <v>90.66514286</v>
      </c>
      <c r="Q2772" s="273">
        <f t="shared" si="145"/>
        <v>92.15428571</v>
      </c>
      <c r="R2772" s="273">
        <f t="shared" si="146"/>
        <v>93.93257143</v>
      </c>
    </row>
    <row r="2773" ht="14.25" hidden="1" customHeight="1">
      <c r="L2773" s="251"/>
      <c r="M2773" s="272">
        <v>15.39</v>
      </c>
      <c r="N2773" s="273">
        <f t="shared" si="143"/>
        <v>86.48914286</v>
      </c>
      <c r="O2773" s="273">
        <f t="shared" ref="O2773:P2773" si="183">O2772+0.0017142857142857</f>
        <v>88.76685714</v>
      </c>
      <c r="P2773" s="273">
        <f t="shared" si="183"/>
        <v>90.66685714</v>
      </c>
      <c r="Q2773" s="273">
        <f t="shared" si="145"/>
        <v>92.15571429</v>
      </c>
      <c r="R2773" s="273">
        <f t="shared" si="146"/>
        <v>93.93342857</v>
      </c>
    </row>
    <row r="2774" ht="14.25" hidden="1" customHeight="1">
      <c r="L2774" s="251"/>
      <c r="M2774" s="272">
        <v>15.4</v>
      </c>
      <c r="N2774" s="273">
        <f t="shared" si="143"/>
        <v>86.49142857</v>
      </c>
      <c r="O2774" s="273">
        <f t="shared" ref="O2774:P2774" si="184">O2773+0.0017142857142857</f>
        <v>88.76857143</v>
      </c>
      <c r="P2774" s="273">
        <f t="shared" si="184"/>
        <v>90.66857143</v>
      </c>
      <c r="Q2774" s="273">
        <f t="shared" si="145"/>
        <v>92.15714286</v>
      </c>
      <c r="R2774" s="273">
        <f t="shared" si="146"/>
        <v>93.93428571</v>
      </c>
    </row>
    <row r="2775" ht="14.25" hidden="1" customHeight="1">
      <c r="L2775" s="251"/>
      <c r="M2775" s="272">
        <v>15.41</v>
      </c>
      <c r="N2775" s="273">
        <f t="shared" si="143"/>
        <v>86.49371429</v>
      </c>
      <c r="O2775" s="273">
        <f t="shared" ref="O2775:P2775" si="185">O2774+0.0017142857142857</f>
        <v>88.77028571</v>
      </c>
      <c r="P2775" s="273">
        <f t="shared" si="185"/>
        <v>90.67028571</v>
      </c>
      <c r="Q2775" s="273">
        <f t="shared" si="145"/>
        <v>92.15857143</v>
      </c>
      <c r="R2775" s="273">
        <f t="shared" si="146"/>
        <v>93.93514286</v>
      </c>
    </row>
    <row r="2776" ht="14.25" hidden="1" customHeight="1">
      <c r="L2776" s="251"/>
      <c r="M2776" s="272">
        <v>15.42</v>
      </c>
      <c r="N2776" s="273">
        <f t="shared" si="143"/>
        <v>86.496</v>
      </c>
      <c r="O2776" s="273">
        <f t="shared" ref="O2776:P2776" si="186">O2775+0.0017142857142857</f>
        <v>88.772</v>
      </c>
      <c r="P2776" s="273">
        <f t="shared" si="186"/>
        <v>90.672</v>
      </c>
      <c r="Q2776" s="273">
        <f t="shared" si="145"/>
        <v>92.16</v>
      </c>
      <c r="R2776" s="273">
        <f t="shared" si="146"/>
        <v>93.936</v>
      </c>
    </row>
    <row r="2777" ht="14.25" hidden="1" customHeight="1">
      <c r="L2777" s="251"/>
      <c r="M2777" s="272">
        <v>15.43</v>
      </c>
      <c r="N2777" s="273">
        <f t="shared" si="143"/>
        <v>86.49828571</v>
      </c>
      <c r="O2777" s="273">
        <f t="shared" ref="O2777:P2777" si="187">O2776+0.0017142857142857</f>
        <v>88.77371429</v>
      </c>
      <c r="P2777" s="273">
        <f t="shared" si="187"/>
        <v>90.67371429</v>
      </c>
      <c r="Q2777" s="273">
        <f t="shared" si="145"/>
        <v>92.16142857</v>
      </c>
      <c r="R2777" s="273">
        <f t="shared" si="146"/>
        <v>93.93685714</v>
      </c>
    </row>
    <row r="2778" ht="14.25" hidden="1" customHeight="1">
      <c r="L2778" s="251"/>
      <c r="M2778" s="272">
        <v>15.44</v>
      </c>
      <c r="N2778" s="273">
        <f t="shared" si="143"/>
        <v>86.50057143</v>
      </c>
      <c r="O2778" s="273">
        <f t="shared" ref="O2778:P2778" si="188">O2777+0.0017142857142857</f>
        <v>88.77542857</v>
      </c>
      <c r="P2778" s="273">
        <f t="shared" si="188"/>
        <v>90.67542857</v>
      </c>
      <c r="Q2778" s="273">
        <f t="shared" si="145"/>
        <v>92.16285714</v>
      </c>
      <c r="R2778" s="273">
        <f t="shared" si="146"/>
        <v>93.93771429</v>
      </c>
    </row>
    <row r="2779" ht="14.25" hidden="1" customHeight="1">
      <c r="L2779" s="251"/>
      <c r="M2779" s="272">
        <v>15.45</v>
      </c>
      <c r="N2779" s="273">
        <f t="shared" si="143"/>
        <v>86.50285714</v>
      </c>
      <c r="O2779" s="273">
        <f t="shared" ref="O2779:P2779" si="189">O2778+0.0017142857142857</f>
        <v>88.77714286</v>
      </c>
      <c r="P2779" s="273">
        <f t="shared" si="189"/>
        <v>90.67714286</v>
      </c>
      <c r="Q2779" s="273">
        <f t="shared" si="145"/>
        <v>92.16428571</v>
      </c>
      <c r="R2779" s="273">
        <f t="shared" si="146"/>
        <v>93.93857143</v>
      </c>
    </row>
    <row r="2780" ht="14.25" hidden="1" customHeight="1">
      <c r="L2780" s="251"/>
      <c r="M2780" s="272">
        <v>15.46</v>
      </c>
      <c r="N2780" s="273">
        <f t="shared" si="143"/>
        <v>86.50514286</v>
      </c>
      <c r="O2780" s="273">
        <f t="shared" ref="O2780:P2780" si="190">O2779+0.0017142857142857</f>
        <v>88.77885714</v>
      </c>
      <c r="P2780" s="273">
        <f t="shared" si="190"/>
        <v>90.67885714</v>
      </c>
      <c r="Q2780" s="273">
        <f t="shared" si="145"/>
        <v>92.16571429</v>
      </c>
      <c r="R2780" s="273">
        <f t="shared" si="146"/>
        <v>93.93942857</v>
      </c>
    </row>
    <row r="2781" ht="14.25" hidden="1" customHeight="1">
      <c r="L2781" s="251"/>
      <c r="M2781" s="272">
        <v>15.47</v>
      </c>
      <c r="N2781" s="273">
        <f t="shared" si="143"/>
        <v>86.50742857</v>
      </c>
      <c r="O2781" s="273">
        <f t="shared" ref="O2781:P2781" si="191">O2780+0.0017142857142857</f>
        <v>88.78057143</v>
      </c>
      <c r="P2781" s="273">
        <f t="shared" si="191"/>
        <v>90.68057143</v>
      </c>
      <c r="Q2781" s="273">
        <f t="shared" si="145"/>
        <v>92.16714286</v>
      </c>
      <c r="R2781" s="273">
        <f t="shared" si="146"/>
        <v>93.94028571</v>
      </c>
    </row>
    <row r="2782" ht="14.25" hidden="1" customHeight="1">
      <c r="L2782" s="251"/>
      <c r="M2782" s="272">
        <v>15.48</v>
      </c>
      <c r="N2782" s="273">
        <f t="shared" si="143"/>
        <v>86.50971429</v>
      </c>
      <c r="O2782" s="273">
        <f t="shared" ref="O2782:P2782" si="192">O2781+0.0017142857142857</f>
        <v>88.78228571</v>
      </c>
      <c r="P2782" s="273">
        <f t="shared" si="192"/>
        <v>90.68228571</v>
      </c>
      <c r="Q2782" s="273">
        <f t="shared" si="145"/>
        <v>92.16857143</v>
      </c>
      <c r="R2782" s="273">
        <f t="shared" si="146"/>
        <v>93.94114286</v>
      </c>
    </row>
    <row r="2783" ht="14.25" hidden="1" customHeight="1">
      <c r="L2783" s="251"/>
      <c r="M2783" s="272">
        <v>15.49</v>
      </c>
      <c r="N2783" s="273">
        <f t="shared" si="143"/>
        <v>86.512</v>
      </c>
      <c r="O2783" s="273">
        <f t="shared" ref="O2783:P2783" si="193">O2782+0.0017142857142857</f>
        <v>88.784</v>
      </c>
      <c r="P2783" s="273">
        <f t="shared" si="193"/>
        <v>90.684</v>
      </c>
      <c r="Q2783" s="273">
        <f t="shared" si="145"/>
        <v>92.17</v>
      </c>
      <c r="R2783" s="273">
        <f t="shared" si="146"/>
        <v>93.942</v>
      </c>
    </row>
    <row r="2784" ht="14.25" hidden="1" customHeight="1">
      <c r="L2784" s="251"/>
      <c r="M2784" s="272">
        <v>15.5</v>
      </c>
      <c r="N2784" s="273">
        <f t="shared" si="143"/>
        <v>86.51428571</v>
      </c>
      <c r="O2784" s="273">
        <f t="shared" ref="O2784:P2784" si="194">O2783+0.0017142857142857</f>
        <v>88.78571429</v>
      </c>
      <c r="P2784" s="273">
        <f t="shared" si="194"/>
        <v>90.68571429</v>
      </c>
      <c r="Q2784" s="273">
        <f t="shared" si="145"/>
        <v>92.17142857</v>
      </c>
      <c r="R2784" s="273">
        <f t="shared" si="146"/>
        <v>93.94285714</v>
      </c>
    </row>
    <row r="2785" ht="14.25" hidden="1" customHeight="1">
      <c r="L2785" s="251"/>
      <c r="M2785" s="272">
        <v>15.51</v>
      </c>
      <c r="N2785" s="273">
        <f t="shared" si="143"/>
        <v>86.51657143</v>
      </c>
      <c r="O2785" s="273">
        <f t="shared" ref="O2785:P2785" si="195">O2784+0.0017142857142857</f>
        <v>88.78742857</v>
      </c>
      <c r="P2785" s="273">
        <f t="shared" si="195"/>
        <v>90.68742857</v>
      </c>
      <c r="Q2785" s="273">
        <f t="shared" si="145"/>
        <v>92.17285714</v>
      </c>
      <c r="R2785" s="273">
        <f t="shared" si="146"/>
        <v>93.94371429</v>
      </c>
    </row>
    <row r="2786" ht="14.25" hidden="1" customHeight="1">
      <c r="L2786" s="251"/>
      <c r="M2786" s="272">
        <v>15.52</v>
      </c>
      <c r="N2786" s="273">
        <f t="shared" si="143"/>
        <v>86.51885714</v>
      </c>
      <c r="O2786" s="273">
        <f t="shared" ref="O2786:P2786" si="196">O2785+0.0017142857142857</f>
        <v>88.78914286</v>
      </c>
      <c r="P2786" s="273">
        <f t="shared" si="196"/>
        <v>90.68914286</v>
      </c>
      <c r="Q2786" s="273">
        <f t="shared" si="145"/>
        <v>92.17428571</v>
      </c>
      <c r="R2786" s="273">
        <f t="shared" si="146"/>
        <v>93.94457143</v>
      </c>
    </row>
    <row r="2787" ht="14.25" hidden="1" customHeight="1">
      <c r="L2787" s="251"/>
      <c r="M2787" s="272">
        <v>15.53</v>
      </c>
      <c r="N2787" s="273">
        <f t="shared" si="143"/>
        <v>86.52114286</v>
      </c>
      <c r="O2787" s="273">
        <f t="shared" ref="O2787:P2787" si="197">O2786+0.0017142857142857</f>
        <v>88.79085714</v>
      </c>
      <c r="P2787" s="273">
        <f t="shared" si="197"/>
        <v>90.69085714</v>
      </c>
      <c r="Q2787" s="273">
        <f t="shared" si="145"/>
        <v>92.17571429</v>
      </c>
      <c r="R2787" s="273">
        <f t="shared" si="146"/>
        <v>93.94542857</v>
      </c>
    </row>
    <row r="2788" ht="14.25" hidden="1" customHeight="1">
      <c r="L2788" s="251"/>
      <c r="M2788" s="272">
        <v>15.54</v>
      </c>
      <c r="N2788" s="273">
        <f t="shared" si="143"/>
        <v>86.52342857</v>
      </c>
      <c r="O2788" s="273">
        <f t="shared" ref="O2788:P2788" si="198">O2787+0.0017142857142857</f>
        <v>88.79257143</v>
      </c>
      <c r="P2788" s="273">
        <f t="shared" si="198"/>
        <v>90.69257143</v>
      </c>
      <c r="Q2788" s="273">
        <f t="shared" si="145"/>
        <v>92.17714286</v>
      </c>
      <c r="R2788" s="273">
        <f t="shared" si="146"/>
        <v>93.94628571</v>
      </c>
    </row>
    <row r="2789" ht="14.25" hidden="1" customHeight="1">
      <c r="L2789" s="251"/>
      <c r="M2789" s="272">
        <v>15.55</v>
      </c>
      <c r="N2789" s="273">
        <f t="shared" si="143"/>
        <v>86.52571429</v>
      </c>
      <c r="O2789" s="273">
        <f t="shared" ref="O2789:P2789" si="199">O2788+0.0017142857142857</f>
        <v>88.79428571</v>
      </c>
      <c r="P2789" s="273">
        <f t="shared" si="199"/>
        <v>90.69428571</v>
      </c>
      <c r="Q2789" s="273">
        <f t="shared" si="145"/>
        <v>92.17857143</v>
      </c>
      <c r="R2789" s="273">
        <f t="shared" si="146"/>
        <v>93.94714286</v>
      </c>
    </row>
    <row r="2790" ht="14.25" hidden="1" customHeight="1">
      <c r="L2790" s="251"/>
      <c r="M2790" s="272">
        <v>15.56</v>
      </c>
      <c r="N2790" s="273">
        <f t="shared" si="143"/>
        <v>86.528</v>
      </c>
      <c r="O2790" s="273">
        <f t="shared" ref="O2790:P2790" si="200">O2789+0.0017142857142857</f>
        <v>88.796</v>
      </c>
      <c r="P2790" s="273">
        <f t="shared" si="200"/>
        <v>90.696</v>
      </c>
      <c r="Q2790" s="273">
        <f t="shared" si="145"/>
        <v>92.18</v>
      </c>
      <c r="R2790" s="273">
        <f t="shared" si="146"/>
        <v>93.948</v>
      </c>
    </row>
    <row r="2791" ht="14.25" hidden="1" customHeight="1">
      <c r="L2791" s="251"/>
      <c r="M2791" s="272">
        <v>15.57</v>
      </c>
      <c r="N2791" s="273">
        <f t="shared" si="143"/>
        <v>86.53028571</v>
      </c>
      <c r="O2791" s="273">
        <f t="shared" ref="O2791:P2791" si="201">O2790+0.0017142857142857</f>
        <v>88.79771429</v>
      </c>
      <c r="P2791" s="273">
        <f t="shared" si="201"/>
        <v>90.69771429</v>
      </c>
      <c r="Q2791" s="273">
        <f t="shared" si="145"/>
        <v>92.18142857</v>
      </c>
      <c r="R2791" s="273">
        <f t="shared" si="146"/>
        <v>93.94885714</v>
      </c>
    </row>
    <row r="2792" ht="14.25" hidden="1" customHeight="1">
      <c r="L2792" s="251"/>
      <c r="M2792" s="272">
        <v>15.58</v>
      </c>
      <c r="N2792" s="273">
        <f t="shared" si="143"/>
        <v>86.53257143</v>
      </c>
      <c r="O2792" s="273">
        <f t="shared" ref="O2792:P2792" si="202">O2791+0.0017142857142857</f>
        <v>88.79942857</v>
      </c>
      <c r="P2792" s="273">
        <f t="shared" si="202"/>
        <v>90.69942857</v>
      </c>
      <c r="Q2792" s="273">
        <f t="shared" si="145"/>
        <v>92.18285714</v>
      </c>
      <c r="R2792" s="273">
        <f t="shared" si="146"/>
        <v>93.94971429</v>
      </c>
    </row>
    <row r="2793" ht="14.25" hidden="1" customHeight="1">
      <c r="L2793" s="251"/>
      <c r="M2793" s="272">
        <v>15.59</v>
      </c>
      <c r="N2793" s="273">
        <f t="shared" si="143"/>
        <v>86.53485714</v>
      </c>
      <c r="O2793" s="273">
        <f t="shared" ref="O2793:P2793" si="203">O2792+0.0017142857142857</f>
        <v>88.80114286</v>
      </c>
      <c r="P2793" s="273">
        <f t="shared" si="203"/>
        <v>90.70114286</v>
      </c>
      <c r="Q2793" s="273">
        <f t="shared" si="145"/>
        <v>92.18428571</v>
      </c>
      <c r="R2793" s="273">
        <f t="shared" si="146"/>
        <v>93.95057143</v>
      </c>
    </row>
    <row r="2794" ht="14.25" hidden="1" customHeight="1">
      <c r="L2794" s="251"/>
      <c r="M2794" s="272">
        <v>15.6</v>
      </c>
      <c r="N2794" s="273">
        <f t="shared" si="143"/>
        <v>86.53714286</v>
      </c>
      <c r="O2794" s="273">
        <f t="shared" ref="O2794:P2794" si="204">O2793+0.0017142857142857</f>
        <v>88.80285714</v>
      </c>
      <c r="P2794" s="273">
        <f t="shared" si="204"/>
        <v>90.70285714</v>
      </c>
      <c r="Q2794" s="273">
        <f t="shared" si="145"/>
        <v>92.18571429</v>
      </c>
      <c r="R2794" s="273">
        <f t="shared" si="146"/>
        <v>93.95142857</v>
      </c>
    </row>
    <row r="2795" ht="14.25" hidden="1" customHeight="1">
      <c r="L2795" s="251"/>
      <c r="M2795" s="272">
        <v>15.61</v>
      </c>
      <c r="N2795" s="273">
        <f t="shared" si="143"/>
        <v>86.53942857</v>
      </c>
      <c r="O2795" s="273">
        <f t="shared" ref="O2795:P2795" si="205">O2794+0.0017142857142857</f>
        <v>88.80457143</v>
      </c>
      <c r="P2795" s="273">
        <f t="shared" si="205"/>
        <v>90.70457143</v>
      </c>
      <c r="Q2795" s="273">
        <f t="shared" si="145"/>
        <v>92.18714286</v>
      </c>
      <c r="R2795" s="273">
        <f t="shared" si="146"/>
        <v>93.95228571</v>
      </c>
    </row>
    <row r="2796" ht="14.25" hidden="1" customHeight="1">
      <c r="L2796" s="251"/>
      <c r="M2796" s="272">
        <v>15.62</v>
      </c>
      <c r="N2796" s="273">
        <f t="shared" si="143"/>
        <v>86.54171429</v>
      </c>
      <c r="O2796" s="273">
        <f t="shared" ref="O2796:P2796" si="206">O2795+0.0017142857142857</f>
        <v>88.80628571</v>
      </c>
      <c r="P2796" s="273">
        <f t="shared" si="206"/>
        <v>90.70628571</v>
      </c>
      <c r="Q2796" s="273">
        <f t="shared" si="145"/>
        <v>92.18857143</v>
      </c>
      <c r="R2796" s="273">
        <f t="shared" si="146"/>
        <v>93.95314286</v>
      </c>
    </row>
    <row r="2797" ht="14.25" hidden="1" customHeight="1">
      <c r="L2797" s="251"/>
      <c r="M2797" s="272">
        <v>15.63</v>
      </c>
      <c r="N2797" s="273">
        <f t="shared" si="143"/>
        <v>86.544</v>
      </c>
      <c r="O2797" s="273">
        <f t="shared" ref="O2797:P2797" si="207">O2796+0.0017142857142857</f>
        <v>88.808</v>
      </c>
      <c r="P2797" s="273">
        <f t="shared" si="207"/>
        <v>90.708</v>
      </c>
      <c r="Q2797" s="273">
        <f t="shared" si="145"/>
        <v>92.19</v>
      </c>
      <c r="R2797" s="273">
        <f t="shared" si="146"/>
        <v>93.954</v>
      </c>
    </row>
    <row r="2798" ht="14.25" hidden="1" customHeight="1">
      <c r="L2798" s="251"/>
      <c r="M2798" s="272">
        <v>15.64</v>
      </c>
      <c r="N2798" s="273">
        <f t="shared" si="143"/>
        <v>86.54628571</v>
      </c>
      <c r="O2798" s="273">
        <f t="shared" ref="O2798:P2798" si="208">O2797+0.0017142857142857</f>
        <v>88.80971429</v>
      </c>
      <c r="P2798" s="273">
        <f t="shared" si="208"/>
        <v>90.70971429</v>
      </c>
      <c r="Q2798" s="273">
        <f t="shared" si="145"/>
        <v>92.19142857</v>
      </c>
      <c r="R2798" s="273">
        <f t="shared" si="146"/>
        <v>93.95485714</v>
      </c>
    </row>
    <row r="2799" ht="14.25" hidden="1" customHeight="1">
      <c r="L2799" s="251"/>
      <c r="M2799" s="272">
        <v>15.65</v>
      </c>
      <c r="N2799" s="273">
        <f t="shared" si="143"/>
        <v>86.54857143</v>
      </c>
      <c r="O2799" s="273">
        <f t="shared" ref="O2799:P2799" si="209">O2798+0.0017142857142857</f>
        <v>88.81142857</v>
      </c>
      <c r="P2799" s="273">
        <f t="shared" si="209"/>
        <v>90.71142857</v>
      </c>
      <c r="Q2799" s="273">
        <f t="shared" si="145"/>
        <v>92.19285714</v>
      </c>
      <c r="R2799" s="273">
        <f t="shared" si="146"/>
        <v>93.95571429</v>
      </c>
    </row>
    <row r="2800" ht="14.25" hidden="1" customHeight="1">
      <c r="L2800" s="251"/>
      <c r="M2800" s="272">
        <v>15.66</v>
      </c>
      <c r="N2800" s="273">
        <f t="shared" si="143"/>
        <v>86.55085714</v>
      </c>
      <c r="O2800" s="273">
        <f t="shared" ref="O2800:P2800" si="210">O2799+0.0017142857142857</f>
        <v>88.81314286</v>
      </c>
      <c r="P2800" s="273">
        <f t="shared" si="210"/>
        <v>90.71314286</v>
      </c>
      <c r="Q2800" s="273">
        <f t="shared" si="145"/>
        <v>92.19428571</v>
      </c>
      <c r="R2800" s="273">
        <f t="shared" si="146"/>
        <v>93.95657143</v>
      </c>
    </row>
    <row r="2801" ht="14.25" hidden="1" customHeight="1">
      <c r="L2801" s="251"/>
      <c r="M2801" s="272">
        <v>15.67</v>
      </c>
      <c r="N2801" s="273">
        <f t="shared" si="143"/>
        <v>86.55314286</v>
      </c>
      <c r="O2801" s="273">
        <f t="shared" ref="O2801:P2801" si="211">O2800+0.0017142857142857</f>
        <v>88.81485714</v>
      </c>
      <c r="P2801" s="273">
        <f t="shared" si="211"/>
        <v>90.71485714</v>
      </c>
      <c r="Q2801" s="273">
        <f t="shared" si="145"/>
        <v>92.19571429</v>
      </c>
      <c r="R2801" s="273">
        <f t="shared" si="146"/>
        <v>93.95742857</v>
      </c>
    </row>
    <row r="2802" ht="14.25" hidden="1" customHeight="1">
      <c r="L2802" s="251"/>
      <c r="M2802" s="272">
        <v>15.68</v>
      </c>
      <c r="N2802" s="273">
        <f t="shared" si="143"/>
        <v>86.55542857</v>
      </c>
      <c r="O2802" s="273">
        <f t="shared" ref="O2802:P2802" si="212">O2801+0.0017142857142857</f>
        <v>88.81657143</v>
      </c>
      <c r="P2802" s="273">
        <f t="shared" si="212"/>
        <v>90.71657143</v>
      </c>
      <c r="Q2802" s="273">
        <f t="shared" si="145"/>
        <v>92.19714286</v>
      </c>
      <c r="R2802" s="273">
        <f t="shared" si="146"/>
        <v>93.95828571</v>
      </c>
    </row>
    <row r="2803" ht="14.25" hidden="1" customHeight="1">
      <c r="L2803" s="251"/>
      <c r="M2803" s="272">
        <v>15.69</v>
      </c>
      <c r="N2803" s="273">
        <f t="shared" si="143"/>
        <v>86.55771429</v>
      </c>
      <c r="O2803" s="273">
        <f t="shared" ref="O2803:P2803" si="213">O2802+0.0017142857142857</f>
        <v>88.81828571</v>
      </c>
      <c r="P2803" s="273">
        <f t="shared" si="213"/>
        <v>90.71828571</v>
      </c>
      <c r="Q2803" s="273">
        <f t="shared" si="145"/>
        <v>92.19857143</v>
      </c>
      <c r="R2803" s="273">
        <f t="shared" si="146"/>
        <v>93.95914286</v>
      </c>
    </row>
    <row r="2804" ht="14.25" hidden="1" customHeight="1">
      <c r="L2804" s="251"/>
      <c r="M2804" s="272">
        <v>15.7</v>
      </c>
      <c r="N2804" s="273">
        <f t="shared" si="143"/>
        <v>86.56</v>
      </c>
      <c r="O2804" s="273">
        <f t="shared" ref="O2804:P2804" si="214">O2803+0.0017142857142857</f>
        <v>88.82</v>
      </c>
      <c r="P2804" s="273">
        <f t="shared" si="214"/>
        <v>90.72</v>
      </c>
      <c r="Q2804" s="273">
        <f t="shared" si="145"/>
        <v>92.2</v>
      </c>
      <c r="R2804" s="273">
        <f t="shared" si="146"/>
        <v>93.96</v>
      </c>
    </row>
    <row r="2805" ht="14.25" hidden="1" customHeight="1">
      <c r="L2805" s="251"/>
      <c r="M2805" s="272">
        <v>15.71</v>
      </c>
      <c r="N2805" s="273">
        <f t="shared" si="143"/>
        <v>86.56228571</v>
      </c>
      <c r="O2805" s="273">
        <f t="shared" ref="O2805:P2805" si="215">O2804+0.0017142857142857</f>
        <v>88.82171429</v>
      </c>
      <c r="P2805" s="273">
        <f t="shared" si="215"/>
        <v>90.72171429</v>
      </c>
      <c r="Q2805" s="273">
        <f t="shared" si="145"/>
        <v>92.20142857</v>
      </c>
      <c r="R2805" s="273">
        <f t="shared" si="146"/>
        <v>93.96085714</v>
      </c>
    </row>
    <row r="2806" ht="14.25" hidden="1" customHeight="1">
      <c r="L2806" s="251"/>
      <c r="M2806" s="272">
        <v>15.72</v>
      </c>
      <c r="N2806" s="273">
        <f t="shared" si="143"/>
        <v>86.56457143</v>
      </c>
      <c r="O2806" s="273">
        <f t="shared" ref="O2806:P2806" si="216">O2805+0.0017142857142857</f>
        <v>88.82342857</v>
      </c>
      <c r="P2806" s="273">
        <f t="shared" si="216"/>
        <v>90.72342857</v>
      </c>
      <c r="Q2806" s="273">
        <f t="shared" si="145"/>
        <v>92.20285714</v>
      </c>
      <c r="R2806" s="273">
        <f t="shared" si="146"/>
        <v>93.96171429</v>
      </c>
    </row>
    <row r="2807" ht="14.25" hidden="1" customHeight="1">
      <c r="L2807" s="251"/>
      <c r="M2807" s="272">
        <v>15.73</v>
      </c>
      <c r="N2807" s="273">
        <f t="shared" si="143"/>
        <v>86.56685714</v>
      </c>
      <c r="O2807" s="273">
        <f t="shared" ref="O2807:P2807" si="217">O2806+0.0017142857142857</f>
        <v>88.82514286</v>
      </c>
      <c r="P2807" s="273">
        <f t="shared" si="217"/>
        <v>90.72514286</v>
      </c>
      <c r="Q2807" s="273">
        <f t="shared" si="145"/>
        <v>92.20428571</v>
      </c>
      <c r="R2807" s="273">
        <f t="shared" si="146"/>
        <v>93.96257143</v>
      </c>
    </row>
    <row r="2808" ht="14.25" hidden="1" customHeight="1">
      <c r="L2808" s="251"/>
      <c r="M2808" s="272">
        <v>15.74</v>
      </c>
      <c r="N2808" s="273">
        <f t="shared" si="143"/>
        <v>86.56914286</v>
      </c>
      <c r="O2808" s="273">
        <f t="shared" ref="O2808:P2808" si="218">O2807+0.0017142857142857</f>
        <v>88.82685714</v>
      </c>
      <c r="P2808" s="273">
        <f t="shared" si="218"/>
        <v>90.72685714</v>
      </c>
      <c r="Q2808" s="273">
        <f t="shared" si="145"/>
        <v>92.20571429</v>
      </c>
      <c r="R2808" s="273">
        <f t="shared" si="146"/>
        <v>93.96342857</v>
      </c>
    </row>
    <row r="2809" ht="14.25" hidden="1" customHeight="1">
      <c r="L2809" s="251"/>
      <c r="M2809" s="272">
        <v>15.75</v>
      </c>
      <c r="N2809" s="273">
        <f t="shared" si="143"/>
        <v>86.57142857</v>
      </c>
      <c r="O2809" s="273">
        <f t="shared" ref="O2809:P2809" si="219">O2808+0.0017142857142857</f>
        <v>88.82857143</v>
      </c>
      <c r="P2809" s="273">
        <f t="shared" si="219"/>
        <v>90.72857143</v>
      </c>
      <c r="Q2809" s="273">
        <f t="shared" si="145"/>
        <v>92.20714286</v>
      </c>
      <c r="R2809" s="273">
        <f t="shared" si="146"/>
        <v>93.96428571</v>
      </c>
    </row>
    <row r="2810" ht="14.25" hidden="1" customHeight="1">
      <c r="L2810" s="251"/>
      <c r="M2810" s="272">
        <v>15.76</v>
      </c>
      <c r="N2810" s="273">
        <f t="shared" si="143"/>
        <v>86.57371429</v>
      </c>
      <c r="O2810" s="273">
        <f t="shared" ref="O2810:P2810" si="220">O2809+0.0017142857142857</f>
        <v>88.83028571</v>
      </c>
      <c r="P2810" s="273">
        <f t="shared" si="220"/>
        <v>90.73028571</v>
      </c>
      <c r="Q2810" s="273">
        <f t="shared" si="145"/>
        <v>92.20857143</v>
      </c>
      <c r="R2810" s="273">
        <f t="shared" si="146"/>
        <v>93.96514286</v>
      </c>
    </row>
    <row r="2811" ht="14.25" hidden="1" customHeight="1">
      <c r="L2811" s="251"/>
      <c r="M2811" s="272">
        <v>15.77</v>
      </c>
      <c r="N2811" s="273">
        <f t="shared" si="143"/>
        <v>86.576</v>
      </c>
      <c r="O2811" s="273">
        <f t="shared" ref="O2811:P2811" si="221">O2810+0.0017142857142857</f>
        <v>88.832</v>
      </c>
      <c r="P2811" s="273">
        <f t="shared" si="221"/>
        <v>90.732</v>
      </c>
      <c r="Q2811" s="273">
        <f t="shared" si="145"/>
        <v>92.21</v>
      </c>
      <c r="R2811" s="273">
        <f t="shared" si="146"/>
        <v>93.966</v>
      </c>
    </row>
    <row r="2812" ht="14.25" hidden="1" customHeight="1">
      <c r="L2812" s="251"/>
      <c r="M2812" s="272">
        <v>15.78</v>
      </c>
      <c r="N2812" s="273">
        <f t="shared" si="143"/>
        <v>86.57828571</v>
      </c>
      <c r="O2812" s="273">
        <f t="shared" ref="O2812:P2812" si="222">O2811+0.0017142857142857</f>
        <v>88.83371429</v>
      </c>
      <c r="P2812" s="273">
        <f t="shared" si="222"/>
        <v>90.73371429</v>
      </c>
      <c r="Q2812" s="273">
        <f t="shared" si="145"/>
        <v>92.21142857</v>
      </c>
      <c r="R2812" s="273">
        <f t="shared" si="146"/>
        <v>93.96685714</v>
      </c>
    </row>
    <row r="2813" ht="14.25" hidden="1" customHeight="1">
      <c r="L2813" s="251"/>
      <c r="M2813" s="272">
        <v>15.79</v>
      </c>
      <c r="N2813" s="273">
        <f t="shared" si="143"/>
        <v>86.58057143</v>
      </c>
      <c r="O2813" s="273">
        <f t="shared" ref="O2813:P2813" si="223">O2812+0.0017142857142857</f>
        <v>88.83542857</v>
      </c>
      <c r="P2813" s="273">
        <f t="shared" si="223"/>
        <v>90.73542857</v>
      </c>
      <c r="Q2813" s="273">
        <f t="shared" si="145"/>
        <v>92.21285714</v>
      </c>
      <c r="R2813" s="273">
        <f t="shared" si="146"/>
        <v>93.96771429</v>
      </c>
    </row>
    <row r="2814" ht="14.25" hidden="1" customHeight="1">
      <c r="L2814" s="251"/>
      <c r="M2814" s="272">
        <v>15.8</v>
      </c>
      <c r="N2814" s="273">
        <f t="shared" si="143"/>
        <v>86.58285714</v>
      </c>
      <c r="O2814" s="273">
        <f t="shared" ref="O2814:P2814" si="224">O2813+0.0017142857142857</f>
        <v>88.83714286</v>
      </c>
      <c r="P2814" s="273">
        <f t="shared" si="224"/>
        <v>90.73714286</v>
      </c>
      <c r="Q2814" s="273">
        <f t="shared" si="145"/>
        <v>92.21428571</v>
      </c>
      <c r="R2814" s="273">
        <f t="shared" si="146"/>
        <v>93.96857143</v>
      </c>
    </row>
    <row r="2815" ht="14.25" hidden="1" customHeight="1">
      <c r="L2815" s="251"/>
      <c r="M2815" s="272">
        <v>15.81</v>
      </c>
      <c r="N2815" s="273">
        <f t="shared" si="143"/>
        <v>86.58514286</v>
      </c>
      <c r="O2815" s="273">
        <f t="shared" ref="O2815:P2815" si="225">O2814+0.0017142857142857</f>
        <v>88.83885714</v>
      </c>
      <c r="P2815" s="273">
        <f t="shared" si="225"/>
        <v>90.73885714</v>
      </c>
      <c r="Q2815" s="273">
        <f t="shared" si="145"/>
        <v>92.21571429</v>
      </c>
      <c r="R2815" s="273">
        <f t="shared" si="146"/>
        <v>93.96942857</v>
      </c>
    </row>
    <row r="2816" ht="14.25" hidden="1" customHeight="1">
      <c r="L2816" s="251"/>
      <c r="M2816" s="272">
        <v>15.82</v>
      </c>
      <c r="N2816" s="273">
        <f t="shared" si="143"/>
        <v>86.58742857</v>
      </c>
      <c r="O2816" s="273">
        <f t="shared" ref="O2816:P2816" si="226">O2815+0.0017142857142857</f>
        <v>88.84057143</v>
      </c>
      <c r="P2816" s="273">
        <f t="shared" si="226"/>
        <v>90.74057143</v>
      </c>
      <c r="Q2816" s="273">
        <f t="shared" si="145"/>
        <v>92.21714286</v>
      </c>
      <c r="R2816" s="273">
        <f t="shared" si="146"/>
        <v>93.97028571</v>
      </c>
    </row>
    <row r="2817" ht="14.25" hidden="1" customHeight="1">
      <c r="L2817" s="251"/>
      <c r="M2817" s="272">
        <v>15.83</v>
      </c>
      <c r="N2817" s="273">
        <f t="shared" si="143"/>
        <v>86.58971429</v>
      </c>
      <c r="O2817" s="273">
        <f t="shared" ref="O2817:P2817" si="227">O2816+0.0017142857142857</f>
        <v>88.84228571</v>
      </c>
      <c r="P2817" s="273">
        <f t="shared" si="227"/>
        <v>90.74228571</v>
      </c>
      <c r="Q2817" s="273">
        <f t="shared" si="145"/>
        <v>92.21857143</v>
      </c>
      <c r="R2817" s="273">
        <f t="shared" si="146"/>
        <v>93.97114286</v>
      </c>
    </row>
    <row r="2818" ht="14.25" hidden="1" customHeight="1">
      <c r="L2818" s="251"/>
      <c r="M2818" s="272">
        <v>15.84</v>
      </c>
      <c r="N2818" s="273">
        <f t="shared" si="143"/>
        <v>86.592</v>
      </c>
      <c r="O2818" s="273">
        <f t="shared" ref="O2818:P2818" si="228">O2817+0.0017142857142857</f>
        <v>88.844</v>
      </c>
      <c r="P2818" s="273">
        <f t="shared" si="228"/>
        <v>90.744</v>
      </c>
      <c r="Q2818" s="273">
        <f t="shared" si="145"/>
        <v>92.22</v>
      </c>
      <c r="R2818" s="273">
        <f t="shared" si="146"/>
        <v>93.972</v>
      </c>
    </row>
    <row r="2819" ht="14.25" hidden="1" customHeight="1">
      <c r="L2819" s="251"/>
      <c r="M2819" s="272">
        <v>15.85</v>
      </c>
      <c r="N2819" s="273">
        <f t="shared" si="143"/>
        <v>86.59428571</v>
      </c>
      <c r="O2819" s="273">
        <f t="shared" ref="O2819:P2819" si="229">O2818+0.0017142857142857</f>
        <v>88.84571429</v>
      </c>
      <c r="P2819" s="273">
        <f t="shared" si="229"/>
        <v>90.74571429</v>
      </c>
      <c r="Q2819" s="273">
        <f t="shared" si="145"/>
        <v>92.22142857</v>
      </c>
      <c r="R2819" s="273">
        <f t="shared" si="146"/>
        <v>93.97285714</v>
      </c>
    </row>
    <row r="2820" ht="14.25" hidden="1" customHeight="1">
      <c r="L2820" s="251"/>
      <c r="M2820" s="272">
        <v>15.86</v>
      </c>
      <c r="N2820" s="273">
        <f t="shared" si="143"/>
        <v>86.59657143</v>
      </c>
      <c r="O2820" s="273">
        <f t="shared" ref="O2820:P2820" si="230">O2819+0.0017142857142857</f>
        <v>88.84742857</v>
      </c>
      <c r="P2820" s="273">
        <f t="shared" si="230"/>
        <v>90.74742857</v>
      </c>
      <c r="Q2820" s="273">
        <f t="shared" si="145"/>
        <v>92.22285714</v>
      </c>
      <c r="R2820" s="273">
        <f t="shared" si="146"/>
        <v>93.97371429</v>
      </c>
    </row>
    <row r="2821" ht="14.25" hidden="1" customHeight="1">
      <c r="L2821" s="251"/>
      <c r="M2821" s="272">
        <v>15.87</v>
      </c>
      <c r="N2821" s="273">
        <f t="shared" si="143"/>
        <v>86.59885714</v>
      </c>
      <c r="O2821" s="273">
        <f t="shared" ref="O2821:P2821" si="231">O2820+0.0017142857142857</f>
        <v>88.84914286</v>
      </c>
      <c r="P2821" s="273">
        <f t="shared" si="231"/>
        <v>90.74914286</v>
      </c>
      <c r="Q2821" s="273">
        <f t="shared" si="145"/>
        <v>92.22428571</v>
      </c>
      <c r="R2821" s="273">
        <f t="shared" si="146"/>
        <v>93.97457143</v>
      </c>
    </row>
    <row r="2822" ht="14.25" hidden="1" customHeight="1">
      <c r="L2822" s="251"/>
      <c r="M2822" s="272">
        <v>15.88</v>
      </c>
      <c r="N2822" s="273">
        <f t="shared" si="143"/>
        <v>86.60114286</v>
      </c>
      <c r="O2822" s="273">
        <f t="shared" ref="O2822:P2822" si="232">O2821+0.0017142857142857</f>
        <v>88.85085714</v>
      </c>
      <c r="P2822" s="273">
        <f t="shared" si="232"/>
        <v>90.75085714</v>
      </c>
      <c r="Q2822" s="273">
        <f t="shared" si="145"/>
        <v>92.22571429</v>
      </c>
      <c r="R2822" s="273">
        <f t="shared" si="146"/>
        <v>93.97542857</v>
      </c>
    </row>
    <row r="2823" ht="14.25" hidden="1" customHeight="1">
      <c r="L2823" s="251"/>
      <c r="M2823" s="272">
        <v>15.89</v>
      </c>
      <c r="N2823" s="273">
        <f t="shared" si="143"/>
        <v>86.60342857</v>
      </c>
      <c r="O2823" s="273">
        <f t="shared" ref="O2823:P2823" si="233">O2822+0.0017142857142857</f>
        <v>88.85257143</v>
      </c>
      <c r="P2823" s="273">
        <f t="shared" si="233"/>
        <v>90.75257143</v>
      </c>
      <c r="Q2823" s="273">
        <f t="shared" si="145"/>
        <v>92.22714286</v>
      </c>
      <c r="R2823" s="273">
        <f t="shared" si="146"/>
        <v>93.97628571</v>
      </c>
    </row>
    <row r="2824" ht="14.25" hidden="1" customHeight="1">
      <c r="L2824" s="251"/>
      <c r="M2824" s="272">
        <v>15.9</v>
      </c>
      <c r="N2824" s="273">
        <f t="shared" si="143"/>
        <v>86.60571429</v>
      </c>
      <c r="O2824" s="273">
        <f t="shared" ref="O2824:P2824" si="234">O2823+0.0017142857142857</f>
        <v>88.85428571</v>
      </c>
      <c r="P2824" s="273">
        <f t="shared" si="234"/>
        <v>90.75428571</v>
      </c>
      <c r="Q2824" s="273">
        <f t="shared" si="145"/>
        <v>92.22857143</v>
      </c>
      <c r="R2824" s="273">
        <f t="shared" si="146"/>
        <v>93.97714286</v>
      </c>
    </row>
    <row r="2825" ht="14.25" hidden="1" customHeight="1">
      <c r="L2825" s="251"/>
      <c r="M2825" s="272">
        <v>15.91</v>
      </c>
      <c r="N2825" s="273">
        <f t="shared" si="143"/>
        <v>86.608</v>
      </c>
      <c r="O2825" s="273">
        <f t="shared" ref="O2825:P2825" si="235">O2824+0.0017142857142857</f>
        <v>88.856</v>
      </c>
      <c r="P2825" s="273">
        <f t="shared" si="235"/>
        <v>90.756</v>
      </c>
      <c r="Q2825" s="273">
        <f t="shared" si="145"/>
        <v>92.23</v>
      </c>
      <c r="R2825" s="273">
        <f t="shared" si="146"/>
        <v>93.978</v>
      </c>
    </row>
    <row r="2826" ht="14.25" hidden="1" customHeight="1">
      <c r="L2826" s="251"/>
      <c r="M2826" s="272">
        <v>15.92</v>
      </c>
      <c r="N2826" s="273">
        <f t="shared" si="143"/>
        <v>86.61028571</v>
      </c>
      <c r="O2826" s="273">
        <f t="shared" ref="O2826:P2826" si="236">O2825+0.0017142857142857</f>
        <v>88.85771429</v>
      </c>
      <c r="P2826" s="273">
        <f t="shared" si="236"/>
        <v>90.75771429</v>
      </c>
      <c r="Q2826" s="273">
        <f t="shared" si="145"/>
        <v>92.23142857</v>
      </c>
      <c r="R2826" s="273">
        <f t="shared" si="146"/>
        <v>93.97885714</v>
      </c>
    </row>
    <row r="2827" ht="14.25" hidden="1" customHeight="1">
      <c r="L2827" s="251"/>
      <c r="M2827" s="272">
        <v>15.93</v>
      </c>
      <c r="N2827" s="273">
        <f t="shared" si="143"/>
        <v>86.61257143</v>
      </c>
      <c r="O2827" s="273">
        <f t="shared" ref="O2827:P2827" si="237">O2826+0.0017142857142857</f>
        <v>88.85942857</v>
      </c>
      <c r="P2827" s="273">
        <f t="shared" si="237"/>
        <v>90.75942857</v>
      </c>
      <c r="Q2827" s="273">
        <f t="shared" si="145"/>
        <v>92.23285714</v>
      </c>
      <c r="R2827" s="273">
        <f t="shared" si="146"/>
        <v>93.97971429</v>
      </c>
    </row>
    <row r="2828" ht="14.25" hidden="1" customHeight="1">
      <c r="L2828" s="251"/>
      <c r="M2828" s="272">
        <v>15.94</v>
      </c>
      <c r="N2828" s="273">
        <f t="shared" si="143"/>
        <v>86.61485714</v>
      </c>
      <c r="O2828" s="273">
        <f t="shared" ref="O2828:P2828" si="238">O2827+0.0017142857142857</f>
        <v>88.86114286</v>
      </c>
      <c r="P2828" s="273">
        <f t="shared" si="238"/>
        <v>90.76114286</v>
      </c>
      <c r="Q2828" s="273">
        <f t="shared" si="145"/>
        <v>92.23428571</v>
      </c>
      <c r="R2828" s="273">
        <f t="shared" si="146"/>
        <v>93.98057143</v>
      </c>
    </row>
    <row r="2829" ht="14.25" hidden="1" customHeight="1">
      <c r="L2829" s="251"/>
      <c r="M2829" s="272">
        <v>15.95</v>
      </c>
      <c r="N2829" s="273">
        <f t="shared" si="143"/>
        <v>86.61714286</v>
      </c>
      <c r="O2829" s="273">
        <f t="shared" ref="O2829:P2829" si="239">O2828+0.0017142857142857</f>
        <v>88.86285714</v>
      </c>
      <c r="P2829" s="273">
        <f t="shared" si="239"/>
        <v>90.76285714</v>
      </c>
      <c r="Q2829" s="273">
        <f t="shared" si="145"/>
        <v>92.23571429</v>
      </c>
      <c r="R2829" s="273">
        <f t="shared" si="146"/>
        <v>93.98142857</v>
      </c>
    </row>
    <row r="2830" ht="14.25" hidden="1" customHeight="1">
      <c r="L2830" s="251"/>
      <c r="M2830" s="272">
        <v>15.96</v>
      </c>
      <c r="N2830" s="273">
        <f t="shared" si="143"/>
        <v>86.61942857</v>
      </c>
      <c r="O2830" s="273">
        <f t="shared" ref="O2830:P2830" si="240">O2829+0.0017142857142857</f>
        <v>88.86457143</v>
      </c>
      <c r="P2830" s="273">
        <f t="shared" si="240"/>
        <v>90.76457143</v>
      </c>
      <c r="Q2830" s="273">
        <f t="shared" si="145"/>
        <v>92.23714286</v>
      </c>
      <c r="R2830" s="273">
        <f t="shared" si="146"/>
        <v>93.98228571</v>
      </c>
    </row>
    <row r="2831" ht="14.25" hidden="1" customHeight="1">
      <c r="L2831" s="251"/>
      <c r="M2831" s="272">
        <v>15.97</v>
      </c>
      <c r="N2831" s="273">
        <f t="shared" si="143"/>
        <v>86.62171429</v>
      </c>
      <c r="O2831" s="273">
        <f t="shared" ref="O2831:P2831" si="241">O2830+0.0017142857142857</f>
        <v>88.86628571</v>
      </c>
      <c r="P2831" s="273">
        <f t="shared" si="241"/>
        <v>90.76628571</v>
      </c>
      <c r="Q2831" s="273">
        <f t="shared" si="145"/>
        <v>92.23857143</v>
      </c>
      <c r="R2831" s="273">
        <f t="shared" si="146"/>
        <v>93.98314286</v>
      </c>
    </row>
    <row r="2832" ht="14.25" hidden="1" customHeight="1">
      <c r="L2832" s="251"/>
      <c r="M2832" s="272">
        <v>15.98</v>
      </c>
      <c r="N2832" s="273">
        <f t="shared" si="143"/>
        <v>86.624</v>
      </c>
      <c r="O2832" s="273">
        <f t="shared" ref="O2832:P2832" si="242">O2831+0.0017142857142857</f>
        <v>88.868</v>
      </c>
      <c r="P2832" s="273">
        <f t="shared" si="242"/>
        <v>90.768</v>
      </c>
      <c r="Q2832" s="273">
        <f t="shared" si="145"/>
        <v>92.24</v>
      </c>
      <c r="R2832" s="273">
        <f t="shared" si="146"/>
        <v>93.984</v>
      </c>
    </row>
    <row r="2833" ht="14.25" hidden="1" customHeight="1">
      <c r="L2833" s="251"/>
      <c r="M2833" s="272">
        <v>15.99</v>
      </c>
      <c r="N2833" s="273">
        <f t="shared" si="143"/>
        <v>86.62628571</v>
      </c>
      <c r="O2833" s="273">
        <f t="shared" ref="O2833:P2833" si="243">O2832+0.0017142857142857</f>
        <v>88.86971429</v>
      </c>
      <c r="P2833" s="273">
        <f t="shared" si="243"/>
        <v>90.76971429</v>
      </c>
      <c r="Q2833" s="273">
        <f t="shared" si="145"/>
        <v>92.24142857</v>
      </c>
      <c r="R2833" s="273">
        <f t="shared" si="146"/>
        <v>93.98485714</v>
      </c>
    </row>
    <row r="2834" ht="14.25" hidden="1" customHeight="1">
      <c r="L2834" s="251"/>
      <c r="M2834" s="272">
        <v>16.0</v>
      </c>
      <c r="N2834" s="273">
        <f t="shared" si="143"/>
        <v>86.62857143</v>
      </c>
      <c r="O2834" s="273">
        <f t="shared" ref="O2834:P2834" si="244">O2833+0.0017142857142857</f>
        <v>88.87142857</v>
      </c>
      <c r="P2834" s="273">
        <f t="shared" si="244"/>
        <v>90.77142857</v>
      </c>
      <c r="Q2834" s="273">
        <f t="shared" si="145"/>
        <v>92.24285714</v>
      </c>
      <c r="R2834" s="273">
        <f t="shared" si="146"/>
        <v>93.98571429</v>
      </c>
    </row>
    <row r="2835" ht="14.25" hidden="1" customHeight="1">
      <c r="L2835" s="251"/>
      <c r="M2835" s="272">
        <v>16.01</v>
      </c>
      <c r="N2835" s="273">
        <f t="shared" si="143"/>
        <v>86.63085714</v>
      </c>
      <c r="O2835" s="273">
        <f t="shared" ref="O2835:P2835" si="245">O2834+0.0017142857142857</f>
        <v>88.87314286</v>
      </c>
      <c r="P2835" s="273">
        <f t="shared" si="245"/>
        <v>90.77314286</v>
      </c>
      <c r="Q2835" s="273">
        <f t="shared" si="145"/>
        <v>92.24428571</v>
      </c>
      <c r="R2835" s="273">
        <f t="shared" si="146"/>
        <v>93.98657143</v>
      </c>
    </row>
    <row r="2836" ht="14.25" hidden="1" customHeight="1">
      <c r="L2836" s="251"/>
      <c r="M2836" s="272">
        <v>16.02</v>
      </c>
      <c r="N2836" s="273">
        <f t="shared" si="143"/>
        <v>86.63314286</v>
      </c>
      <c r="O2836" s="273">
        <f t="shared" ref="O2836:P2836" si="246">O2835+0.0017142857142857</f>
        <v>88.87485714</v>
      </c>
      <c r="P2836" s="273">
        <f t="shared" si="246"/>
        <v>90.77485714</v>
      </c>
      <c r="Q2836" s="273">
        <f t="shared" si="145"/>
        <v>92.24571429</v>
      </c>
      <c r="R2836" s="273">
        <f t="shared" si="146"/>
        <v>93.98742857</v>
      </c>
    </row>
    <row r="2837" ht="14.25" hidden="1" customHeight="1">
      <c r="L2837" s="251"/>
      <c r="M2837" s="272">
        <v>16.03</v>
      </c>
      <c r="N2837" s="273">
        <f t="shared" si="143"/>
        <v>86.63542857</v>
      </c>
      <c r="O2837" s="273">
        <f t="shared" ref="O2837:P2837" si="247">O2836+0.0017142857142857</f>
        <v>88.87657143</v>
      </c>
      <c r="P2837" s="273">
        <f t="shared" si="247"/>
        <v>90.77657143</v>
      </c>
      <c r="Q2837" s="273">
        <f t="shared" si="145"/>
        <v>92.24714286</v>
      </c>
      <c r="R2837" s="273">
        <f t="shared" si="146"/>
        <v>93.98828571</v>
      </c>
    </row>
    <row r="2838" ht="14.25" hidden="1" customHeight="1">
      <c r="L2838" s="251"/>
      <c r="M2838" s="272">
        <v>16.04</v>
      </c>
      <c r="N2838" s="273">
        <f t="shared" si="143"/>
        <v>86.63771429</v>
      </c>
      <c r="O2838" s="273">
        <f t="shared" ref="O2838:P2838" si="248">O2837+0.0017142857142857</f>
        <v>88.87828571</v>
      </c>
      <c r="P2838" s="273">
        <f t="shared" si="248"/>
        <v>90.77828571</v>
      </c>
      <c r="Q2838" s="273">
        <f t="shared" si="145"/>
        <v>92.24857143</v>
      </c>
      <c r="R2838" s="273">
        <f t="shared" si="146"/>
        <v>93.98914286</v>
      </c>
    </row>
    <row r="2839" ht="14.25" hidden="1" customHeight="1">
      <c r="L2839" s="251"/>
      <c r="M2839" s="272">
        <v>16.05</v>
      </c>
      <c r="N2839" s="273">
        <f t="shared" si="143"/>
        <v>86.64</v>
      </c>
      <c r="O2839" s="273">
        <f t="shared" ref="O2839:P2839" si="249">O2838+0.0017142857142857</f>
        <v>88.88</v>
      </c>
      <c r="P2839" s="273">
        <f t="shared" si="249"/>
        <v>90.78</v>
      </c>
      <c r="Q2839" s="273">
        <f t="shared" si="145"/>
        <v>92.25</v>
      </c>
      <c r="R2839" s="273">
        <f t="shared" si="146"/>
        <v>93.99</v>
      </c>
    </row>
    <row r="2840" ht="14.25" hidden="1" customHeight="1">
      <c r="L2840" s="251"/>
      <c r="M2840" s="272">
        <v>16.06</v>
      </c>
      <c r="N2840" s="273">
        <f t="shared" si="143"/>
        <v>86.64228571</v>
      </c>
      <c r="O2840" s="273">
        <f t="shared" ref="O2840:P2840" si="250">O2839+0.0017142857142857</f>
        <v>88.88171429</v>
      </c>
      <c r="P2840" s="273">
        <f t="shared" si="250"/>
        <v>90.78171429</v>
      </c>
      <c r="Q2840" s="273">
        <f t="shared" si="145"/>
        <v>92.25142857</v>
      </c>
      <c r="R2840" s="273">
        <f t="shared" si="146"/>
        <v>93.99085714</v>
      </c>
    </row>
    <row r="2841" ht="14.25" hidden="1" customHeight="1">
      <c r="L2841" s="251"/>
      <c r="M2841" s="272">
        <v>16.07</v>
      </c>
      <c r="N2841" s="273">
        <f t="shared" si="143"/>
        <v>86.64457143</v>
      </c>
      <c r="O2841" s="273">
        <f t="shared" ref="O2841:P2841" si="251">O2840+0.0017142857142857</f>
        <v>88.88342857</v>
      </c>
      <c r="P2841" s="273">
        <f t="shared" si="251"/>
        <v>90.78342857</v>
      </c>
      <c r="Q2841" s="273">
        <f t="shared" si="145"/>
        <v>92.25285714</v>
      </c>
      <c r="R2841" s="273">
        <f t="shared" si="146"/>
        <v>93.99171429</v>
      </c>
    </row>
    <row r="2842" ht="14.25" hidden="1" customHeight="1">
      <c r="L2842" s="251"/>
      <c r="M2842" s="272">
        <v>16.08</v>
      </c>
      <c r="N2842" s="273">
        <f t="shared" si="143"/>
        <v>86.64685714</v>
      </c>
      <c r="O2842" s="273">
        <f t="shared" ref="O2842:P2842" si="252">O2841+0.0017142857142857</f>
        <v>88.88514286</v>
      </c>
      <c r="P2842" s="273">
        <f t="shared" si="252"/>
        <v>90.78514286</v>
      </c>
      <c r="Q2842" s="273">
        <f t="shared" si="145"/>
        <v>92.25428571</v>
      </c>
      <c r="R2842" s="273">
        <f t="shared" si="146"/>
        <v>93.99257143</v>
      </c>
    </row>
    <row r="2843" ht="14.25" hidden="1" customHeight="1">
      <c r="L2843" s="251"/>
      <c r="M2843" s="272">
        <v>16.09</v>
      </c>
      <c r="N2843" s="273">
        <f t="shared" si="143"/>
        <v>86.64914286</v>
      </c>
      <c r="O2843" s="273">
        <f t="shared" ref="O2843:P2843" si="253">O2842+0.0017142857142857</f>
        <v>88.88685714</v>
      </c>
      <c r="P2843" s="273">
        <f t="shared" si="253"/>
        <v>90.78685714</v>
      </c>
      <c r="Q2843" s="273">
        <f t="shared" si="145"/>
        <v>92.25571429</v>
      </c>
      <c r="R2843" s="273">
        <f t="shared" si="146"/>
        <v>93.99342857</v>
      </c>
    </row>
    <row r="2844" ht="14.25" hidden="1" customHeight="1">
      <c r="L2844" s="251"/>
      <c r="M2844" s="272">
        <v>16.1</v>
      </c>
      <c r="N2844" s="273">
        <f t="shared" si="143"/>
        <v>86.65142857</v>
      </c>
      <c r="O2844" s="273">
        <f t="shared" ref="O2844:P2844" si="254">O2843+0.0017142857142857</f>
        <v>88.88857143</v>
      </c>
      <c r="P2844" s="273">
        <f t="shared" si="254"/>
        <v>90.78857143</v>
      </c>
      <c r="Q2844" s="273">
        <f t="shared" si="145"/>
        <v>92.25714286</v>
      </c>
      <c r="R2844" s="273">
        <f t="shared" si="146"/>
        <v>93.99428571</v>
      </c>
    </row>
    <row r="2845" ht="14.25" hidden="1" customHeight="1">
      <c r="L2845" s="251"/>
      <c r="M2845" s="272">
        <v>16.11</v>
      </c>
      <c r="N2845" s="273">
        <f t="shared" si="143"/>
        <v>86.65371429</v>
      </c>
      <c r="O2845" s="273">
        <f t="shared" ref="O2845:P2845" si="255">O2844+0.0017142857142857</f>
        <v>88.89028571</v>
      </c>
      <c r="P2845" s="273">
        <f t="shared" si="255"/>
        <v>90.79028571</v>
      </c>
      <c r="Q2845" s="273">
        <f t="shared" si="145"/>
        <v>92.25857143</v>
      </c>
      <c r="R2845" s="273">
        <f t="shared" si="146"/>
        <v>93.99514286</v>
      </c>
    </row>
    <row r="2846" ht="14.25" hidden="1" customHeight="1">
      <c r="L2846" s="251"/>
      <c r="M2846" s="272">
        <v>16.12</v>
      </c>
      <c r="N2846" s="273">
        <f t="shared" si="143"/>
        <v>86.656</v>
      </c>
      <c r="O2846" s="273">
        <f t="shared" ref="O2846:P2846" si="256">O2845+0.0017142857142857</f>
        <v>88.892</v>
      </c>
      <c r="P2846" s="273">
        <f t="shared" si="256"/>
        <v>90.792</v>
      </c>
      <c r="Q2846" s="273">
        <f t="shared" si="145"/>
        <v>92.26</v>
      </c>
      <c r="R2846" s="273">
        <f t="shared" si="146"/>
        <v>93.996</v>
      </c>
    </row>
    <row r="2847" ht="14.25" hidden="1" customHeight="1">
      <c r="L2847" s="251"/>
      <c r="M2847" s="272">
        <v>16.13</v>
      </c>
      <c r="N2847" s="273">
        <f t="shared" si="143"/>
        <v>86.65828571</v>
      </c>
      <c r="O2847" s="273">
        <f t="shared" ref="O2847:P2847" si="257">O2846+0.0017142857142857</f>
        <v>88.89371429</v>
      </c>
      <c r="P2847" s="273">
        <f t="shared" si="257"/>
        <v>90.79371429</v>
      </c>
      <c r="Q2847" s="273">
        <f t="shared" si="145"/>
        <v>92.26142857</v>
      </c>
      <c r="R2847" s="273">
        <f t="shared" si="146"/>
        <v>93.99685714</v>
      </c>
    </row>
    <row r="2848" ht="14.25" hidden="1" customHeight="1">
      <c r="L2848" s="251"/>
      <c r="M2848" s="272">
        <v>16.14</v>
      </c>
      <c r="N2848" s="273">
        <f t="shared" si="143"/>
        <v>86.66057143</v>
      </c>
      <c r="O2848" s="273">
        <f t="shared" ref="O2848:P2848" si="258">O2847+0.0017142857142857</f>
        <v>88.89542857</v>
      </c>
      <c r="P2848" s="273">
        <f t="shared" si="258"/>
        <v>90.79542857</v>
      </c>
      <c r="Q2848" s="273">
        <f t="shared" si="145"/>
        <v>92.26285714</v>
      </c>
      <c r="R2848" s="273">
        <f t="shared" si="146"/>
        <v>93.99771429</v>
      </c>
    </row>
    <row r="2849" ht="14.25" hidden="1" customHeight="1">
      <c r="L2849" s="251"/>
      <c r="M2849" s="272">
        <v>16.15</v>
      </c>
      <c r="N2849" s="273">
        <f t="shared" si="143"/>
        <v>86.66285714</v>
      </c>
      <c r="O2849" s="273">
        <f t="shared" ref="O2849:P2849" si="259">O2848+0.0017142857142857</f>
        <v>88.89714286</v>
      </c>
      <c r="P2849" s="273">
        <f t="shared" si="259"/>
        <v>90.79714286</v>
      </c>
      <c r="Q2849" s="273">
        <f t="shared" si="145"/>
        <v>92.26428571</v>
      </c>
      <c r="R2849" s="273">
        <f t="shared" si="146"/>
        <v>93.99857143</v>
      </c>
    </row>
    <row r="2850" ht="14.25" hidden="1" customHeight="1">
      <c r="L2850" s="251"/>
      <c r="M2850" s="272">
        <v>16.16</v>
      </c>
      <c r="N2850" s="273">
        <f t="shared" si="143"/>
        <v>86.66514286</v>
      </c>
      <c r="O2850" s="273">
        <f t="shared" ref="O2850:P2850" si="260">O2849+0.0017142857142857</f>
        <v>88.89885714</v>
      </c>
      <c r="P2850" s="273">
        <f t="shared" si="260"/>
        <v>90.79885714</v>
      </c>
      <c r="Q2850" s="273">
        <f t="shared" si="145"/>
        <v>92.26571429</v>
      </c>
      <c r="R2850" s="273">
        <f t="shared" si="146"/>
        <v>93.99942857</v>
      </c>
    </row>
    <row r="2851" ht="14.25" hidden="1" customHeight="1">
      <c r="L2851" s="251"/>
      <c r="M2851" s="272">
        <v>16.17</v>
      </c>
      <c r="N2851" s="273">
        <f t="shared" si="143"/>
        <v>86.66742857</v>
      </c>
      <c r="O2851" s="273">
        <f t="shared" ref="O2851:P2851" si="261">O2850+0.0017142857142857</f>
        <v>88.90057143</v>
      </c>
      <c r="P2851" s="273">
        <f t="shared" si="261"/>
        <v>90.80057143</v>
      </c>
      <c r="Q2851" s="273">
        <f t="shared" si="145"/>
        <v>92.26714286</v>
      </c>
      <c r="R2851" s="273">
        <f t="shared" si="146"/>
        <v>94.00028571</v>
      </c>
    </row>
    <row r="2852" ht="14.25" hidden="1" customHeight="1">
      <c r="L2852" s="251"/>
      <c r="M2852" s="272">
        <v>16.18</v>
      </c>
      <c r="N2852" s="273">
        <f t="shared" si="143"/>
        <v>86.66971429</v>
      </c>
      <c r="O2852" s="273">
        <f t="shared" ref="O2852:P2852" si="262">O2851+0.0017142857142857</f>
        <v>88.90228571</v>
      </c>
      <c r="P2852" s="273">
        <f t="shared" si="262"/>
        <v>90.80228571</v>
      </c>
      <c r="Q2852" s="273">
        <f t="shared" si="145"/>
        <v>92.26857143</v>
      </c>
      <c r="R2852" s="273">
        <f t="shared" si="146"/>
        <v>94.00114286</v>
      </c>
    </row>
    <row r="2853" ht="14.25" hidden="1" customHeight="1">
      <c r="L2853" s="251"/>
      <c r="M2853" s="272">
        <v>16.19</v>
      </c>
      <c r="N2853" s="273">
        <f t="shared" si="143"/>
        <v>86.672</v>
      </c>
      <c r="O2853" s="273">
        <f t="shared" ref="O2853:P2853" si="263">O2852+0.0017142857142857</f>
        <v>88.904</v>
      </c>
      <c r="P2853" s="273">
        <f t="shared" si="263"/>
        <v>90.804</v>
      </c>
      <c r="Q2853" s="273">
        <f t="shared" si="145"/>
        <v>92.27</v>
      </c>
      <c r="R2853" s="273">
        <f t="shared" si="146"/>
        <v>94.002</v>
      </c>
    </row>
    <row r="2854" ht="14.25" hidden="1" customHeight="1">
      <c r="L2854" s="251"/>
      <c r="M2854" s="272">
        <v>16.2</v>
      </c>
      <c r="N2854" s="273">
        <f t="shared" si="143"/>
        <v>86.67428571</v>
      </c>
      <c r="O2854" s="273">
        <f t="shared" ref="O2854:P2854" si="264">O2853+0.0017142857142857</f>
        <v>88.90571429</v>
      </c>
      <c r="P2854" s="273">
        <f t="shared" si="264"/>
        <v>90.80571429</v>
      </c>
      <c r="Q2854" s="273">
        <f t="shared" si="145"/>
        <v>92.27142857</v>
      </c>
      <c r="R2854" s="273">
        <f t="shared" si="146"/>
        <v>94.00285714</v>
      </c>
    </row>
    <row r="2855" ht="14.25" hidden="1" customHeight="1">
      <c r="L2855" s="251"/>
      <c r="M2855" s="272">
        <v>16.21</v>
      </c>
      <c r="N2855" s="273">
        <f t="shared" si="143"/>
        <v>86.67657143</v>
      </c>
      <c r="O2855" s="273">
        <f t="shared" ref="O2855:P2855" si="265">O2854+0.0017142857142857</f>
        <v>88.90742857</v>
      </c>
      <c r="P2855" s="273">
        <f t="shared" si="265"/>
        <v>90.80742857</v>
      </c>
      <c r="Q2855" s="273">
        <f t="shared" si="145"/>
        <v>92.27285714</v>
      </c>
      <c r="R2855" s="273">
        <f t="shared" si="146"/>
        <v>94.00371429</v>
      </c>
    </row>
    <row r="2856" ht="14.25" hidden="1" customHeight="1">
      <c r="L2856" s="251"/>
      <c r="M2856" s="272">
        <v>16.22</v>
      </c>
      <c r="N2856" s="273">
        <f t="shared" si="143"/>
        <v>86.67885714</v>
      </c>
      <c r="O2856" s="273">
        <f t="shared" ref="O2856:P2856" si="266">O2855+0.0017142857142857</f>
        <v>88.90914286</v>
      </c>
      <c r="P2856" s="273">
        <f t="shared" si="266"/>
        <v>90.80914286</v>
      </c>
      <c r="Q2856" s="273">
        <f t="shared" si="145"/>
        <v>92.27428571</v>
      </c>
      <c r="R2856" s="273">
        <f t="shared" si="146"/>
        <v>94.00457143</v>
      </c>
    </row>
    <row r="2857" ht="14.25" hidden="1" customHeight="1">
      <c r="L2857" s="251"/>
      <c r="M2857" s="272">
        <v>16.23</v>
      </c>
      <c r="N2857" s="273">
        <f t="shared" si="143"/>
        <v>86.68114286</v>
      </c>
      <c r="O2857" s="273">
        <f t="shared" ref="O2857:P2857" si="267">O2856+0.0017142857142857</f>
        <v>88.91085714</v>
      </c>
      <c r="P2857" s="273">
        <f t="shared" si="267"/>
        <v>90.81085714</v>
      </c>
      <c r="Q2857" s="273">
        <f t="shared" si="145"/>
        <v>92.27571429</v>
      </c>
      <c r="R2857" s="273">
        <f t="shared" si="146"/>
        <v>94.00542857</v>
      </c>
    </row>
    <row r="2858" ht="14.25" hidden="1" customHeight="1">
      <c r="L2858" s="251"/>
      <c r="M2858" s="272">
        <v>16.24</v>
      </c>
      <c r="N2858" s="273">
        <f t="shared" si="143"/>
        <v>86.68342857</v>
      </c>
      <c r="O2858" s="273">
        <f t="shared" ref="O2858:P2858" si="268">O2857+0.0017142857142857</f>
        <v>88.91257143</v>
      </c>
      <c r="P2858" s="273">
        <f t="shared" si="268"/>
        <v>90.81257143</v>
      </c>
      <c r="Q2858" s="273">
        <f t="shared" si="145"/>
        <v>92.27714286</v>
      </c>
      <c r="R2858" s="273">
        <f t="shared" si="146"/>
        <v>94.00628571</v>
      </c>
    </row>
    <row r="2859" ht="14.25" hidden="1" customHeight="1">
      <c r="L2859" s="251"/>
      <c r="M2859" s="272">
        <v>16.25</v>
      </c>
      <c r="N2859" s="273">
        <f t="shared" si="143"/>
        <v>86.68571429</v>
      </c>
      <c r="O2859" s="273">
        <f t="shared" ref="O2859:P2859" si="269">O2858+0.0017142857142857</f>
        <v>88.91428571</v>
      </c>
      <c r="P2859" s="273">
        <f t="shared" si="269"/>
        <v>90.81428571</v>
      </c>
      <c r="Q2859" s="273">
        <f t="shared" si="145"/>
        <v>92.27857143</v>
      </c>
      <c r="R2859" s="273">
        <f t="shared" si="146"/>
        <v>94.00714286</v>
      </c>
    </row>
    <row r="2860" ht="14.25" hidden="1" customHeight="1">
      <c r="L2860" s="251"/>
      <c r="M2860" s="272">
        <v>16.26</v>
      </c>
      <c r="N2860" s="273">
        <f t="shared" si="143"/>
        <v>86.688</v>
      </c>
      <c r="O2860" s="273">
        <f t="shared" ref="O2860:P2860" si="270">O2859+0.0017142857142857</f>
        <v>88.916</v>
      </c>
      <c r="P2860" s="273">
        <f t="shared" si="270"/>
        <v>90.816</v>
      </c>
      <c r="Q2860" s="273">
        <f t="shared" si="145"/>
        <v>92.28</v>
      </c>
      <c r="R2860" s="273">
        <f t="shared" si="146"/>
        <v>94.008</v>
      </c>
    </row>
    <row r="2861" ht="14.25" hidden="1" customHeight="1">
      <c r="L2861" s="251"/>
      <c r="M2861" s="272">
        <v>16.27</v>
      </c>
      <c r="N2861" s="273">
        <f t="shared" si="143"/>
        <v>86.69028571</v>
      </c>
      <c r="O2861" s="273">
        <f t="shared" ref="O2861:P2861" si="271">O2860+0.0017142857142857</f>
        <v>88.91771429</v>
      </c>
      <c r="P2861" s="273">
        <f t="shared" si="271"/>
        <v>90.81771429</v>
      </c>
      <c r="Q2861" s="273">
        <f t="shared" si="145"/>
        <v>92.28142857</v>
      </c>
      <c r="R2861" s="273">
        <f t="shared" si="146"/>
        <v>94.00885714</v>
      </c>
    </row>
    <row r="2862" ht="14.25" hidden="1" customHeight="1">
      <c r="L2862" s="251"/>
      <c r="M2862" s="272">
        <v>16.28</v>
      </c>
      <c r="N2862" s="273">
        <f t="shared" si="143"/>
        <v>86.69257143</v>
      </c>
      <c r="O2862" s="273">
        <f t="shared" ref="O2862:P2862" si="272">O2861+0.0017142857142857</f>
        <v>88.91942857</v>
      </c>
      <c r="P2862" s="273">
        <f t="shared" si="272"/>
        <v>90.81942857</v>
      </c>
      <c r="Q2862" s="273">
        <f t="shared" si="145"/>
        <v>92.28285714</v>
      </c>
      <c r="R2862" s="273">
        <f t="shared" si="146"/>
        <v>94.00971429</v>
      </c>
    </row>
    <row r="2863" ht="14.25" hidden="1" customHeight="1">
      <c r="L2863" s="251"/>
      <c r="M2863" s="272">
        <v>16.29</v>
      </c>
      <c r="N2863" s="273">
        <f t="shared" si="143"/>
        <v>86.69485714</v>
      </c>
      <c r="O2863" s="273">
        <f t="shared" ref="O2863:P2863" si="273">O2862+0.0017142857142857</f>
        <v>88.92114286</v>
      </c>
      <c r="P2863" s="273">
        <f t="shared" si="273"/>
        <v>90.82114286</v>
      </c>
      <c r="Q2863" s="273">
        <f t="shared" si="145"/>
        <v>92.28428571</v>
      </c>
      <c r="R2863" s="273">
        <f t="shared" si="146"/>
        <v>94.01057143</v>
      </c>
    </row>
    <row r="2864" ht="14.25" hidden="1" customHeight="1">
      <c r="L2864" s="251"/>
      <c r="M2864" s="272">
        <v>16.3</v>
      </c>
      <c r="N2864" s="273">
        <f t="shared" si="143"/>
        <v>86.69714286</v>
      </c>
      <c r="O2864" s="273">
        <f t="shared" ref="O2864:P2864" si="274">O2863+0.0017142857142857</f>
        <v>88.92285714</v>
      </c>
      <c r="P2864" s="273">
        <f t="shared" si="274"/>
        <v>90.82285714</v>
      </c>
      <c r="Q2864" s="273">
        <f t="shared" si="145"/>
        <v>92.28571429</v>
      </c>
      <c r="R2864" s="273">
        <f t="shared" si="146"/>
        <v>94.01142857</v>
      </c>
    </row>
    <row r="2865" ht="14.25" hidden="1" customHeight="1">
      <c r="L2865" s="251"/>
      <c r="M2865" s="272">
        <v>16.31</v>
      </c>
      <c r="N2865" s="273">
        <f t="shared" si="143"/>
        <v>86.69942857</v>
      </c>
      <c r="O2865" s="273">
        <f t="shared" ref="O2865:P2865" si="275">O2864+0.0017142857142857</f>
        <v>88.92457143</v>
      </c>
      <c r="P2865" s="273">
        <f t="shared" si="275"/>
        <v>90.82457143</v>
      </c>
      <c r="Q2865" s="273">
        <f t="shared" si="145"/>
        <v>92.28714286</v>
      </c>
      <c r="R2865" s="273">
        <f t="shared" si="146"/>
        <v>94.01228571</v>
      </c>
    </row>
    <row r="2866" ht="14.25" hidden="1" customHeight="1">
      <c r="L2866" s="251"/>
      <c r="M2866" s="272">
        <v>16.32</v>
      </c>
      <c r="N2866" s="273">
        <f t="shared" si="143"/>
        <v>86.70171429</v>
      </c>
      <c r="O2866" s="273">
        <f t="shared" ref="O2866:P2866" si="276">O2865+0.0017142857142857</f>
        <v>88.92628571</v>
      </c>
      <c r="P2866" s="273">
        <f t="shared" si="276"/>
        <v>90.82628571</v>
      </c>
      <c r="Q2866" s="273">
        <f t="shared" si="145"/>
        <v>92.28857143</v>
      </c>
      <c r="R2866" s="273">
        <f t="shared" si="146"/>
        <v>94.01314286</v>
      </c>
    </row>
    <row r="2867" ht="14.25" hidden="1" customHeight="1">
      <c r="L2867" s="251"/>
      <c r="M2867" s="272">
        <v>16.33</v>
      </c>
      <c r="N2867" s="273">
        <f t="shared" si="143"/>
        <v>86.704</v>
      </c>
      <c r="O2867" s="273">
        <f t="shared" ref="O2867:P2867" si="277">O2866+0.0017142857142857</f>
        <v>88.928</v>
      </c>
      <c r="P2867" s="273">
        <f t="shared" si="277"/>
        <v>90.828</v>
      </c>
      <c r="Q2867" s="273">
        <f t="shared" si="145"/>
        <v>92.29</v>
      </c>
      <c r="R2867" s="273">
        <f t="shared" si="146"/>
        <v>94.014</v>
      </c>
    </row>
    <row r="2868" ht="14.25" hidden="1" customHeight="1">
      <c r="L2868" s="251"/>
      <c r="M2868" s="272">
        <v>16.34</v>
      </c>
      <c r="N2868" s="273">
        <f t="shared" si="143"/>
        <v>86.70628571</v>
      </c>
      <c r="O2868" s="273">
        <f t="shared" ref="O2868:P2868" si="278">O2867+0.0017142857142857</f>
        <v>88.92971429</v>
      </c>
      <c r="P2868" s="273">
        <f t="shared" si="278"/>
        <v>90.82971429</v>
      </c>
      <c r="Q2868" s="273">
        <f t="shared" si="145"/>
        <v>92.29142857</v>
      </c>
      <c r="R2868" s="273">
        <f t="shared" si="146"/>
        <v>94.01485714</v>
      </c>
    </row>
    <row r="2869" ht="14.25" hidden="1" customHeight="1">
      <c r="L2869" s="251"/>
      <c r="M2869" s="272">
        <v>16.35</v>
      </c>
      <c r="N2869" s="273">
        <f t="shared" si="143"/>
        <v>86.70857143</v>
      </c>
      <c r="O2869" s="273">
        <f t="shared" ref="O2869:P2869" si="279">O2868+0.0017142857142857</f>
        <v>88.93142857</v>
      </c>
      <c r="P2869" s="273">
        <f t="shared" si="279"/>
        <v>90.83142857</v>
      </c>
      <c r="Q2869" s="273">
        <f t="shared" si="145"/>
        <v>92.29285714</v>
      </c>
      <c r="R2869" s="273">
        <f t="shared" si="146"/>
        <v>94.01571429</v>
      </c>
    </row>
    <row r="2870" ht="14.25" hidden="1" customHeight="1">
      <c r="L2870" s="251"/>
      <c r="M2870" s="272">
        <v>16.36</v>
      </c>
      <c r="N2870" s="273">
        <f t="shared" si="143"/>
        <v>86.71085714</v>
      </c>
      <c r="O2870" s="273">
        <f t="shared" ref="O2870:P2870" si="280">O2869+0.0017142857142857</f>
        <v>88.93314286</v>
      </c>
      <c r="P2870" s="273">
        <f t="shared" si="280"/>
        <v>90.83314286</v>
      </c>
      <c r="Q2870" s="273">
        <f t="shared" si="145"/>
        <v>92.29428571</v>
      </c>
      <c r="R2870" s="273">
        <f t="shared" si="146"/>
        <v>94.01657143</v>
      </c>
    </row>
    <row r="2871" ht="14.25" hidden="1" customHeight="1">
      <c r="L2871" s="251"/>
      <c r="M2871" s="272">
        <v>16.37</v>
      </c>
      <c r="N2871" s="273">
        <f t="shared" si="143"/>
        <v>86.71314286</v>
      </c>
      <c r="O2871" s="273">
        <f t="shared" ref="O2871:P2871" si="281">O2870+0.0017142857142857</f>
        <v>88.93485714</v>
      </c>
      <c r="P2871" s="273">
        <f t="shared" si="281"/>
        <v>90.83485714</v>
      </c>
      <c r="Q2871" s="273">
        <f t="shared" si="145"/>
        <v>92.29571429</v>
      </c>
      <c r="R2871" s="273">
        <f t="shared" si="146"/>
        <v>94.01742857</v>
      </c>
    </row>
    <row r="2872" ht="14.25" hidden="1" customHeight="1">
      <c r="L2872" s="251"/>
      <c r="M2872" s="272">
        <v>16.38</v>
      </c>
      <c r="N2872" s="273">
        <f t="shared" si="143"/>
        <v>86.71542857</v>
      </c>
      <c r="O2872" s="273">
        <f t="shared" ref="O2872:P2872" si="282">O2871+0.0017142857142857</f>
        <v>88.93657143</v>
      </c>
      <c r="P2872" s="273">
        <f t="shared" si="282"/>
        <v>90.83657143</v>
      </c>
      <c r="Q2872" s="273">
        <f t="shared" si="145"/>
        <v>92.29714286</v>
      </c>
      <c r="R2872" s="273">
        <f t="shared" si="146"/>
        <v>94.01828571</v>
      </c>
    </row>
    <row r="2873" ht="14.25" hidden="1" customHeight="1">
      <c r="L2873" s="251"/>
      <c r="M2873" s="272">
        <v>16.39</v>
      </c>
      <c r="N2873" s="273">
        <f t="shared" si="143"/>
        <v>86.71771429</v>
      </c>
      <c r="O2873" s="273">
        <f t="shared" ref="O2873:P2873" si="283">O2872+0.0017142857142857</f>
        <v>88.93828571</v>
      </c>
      <c r="P2873" s="273">
        <f t="shared" si="283"/>
        <v>90.83828571</v>
      </c>
      <c r="Q2873" s="273">
        <f t="shared" si="145"/>
        <v>92.29857143</v>
      </c>
      <c r="R2873" s="273">
        <f t="shared" si="146"/>
        <v>94.01914286</v>
      </c>
    </row>
    <row r="2874" ht="14.25" hidden="1" customHeight="1">
      <c r="L2874" s="251"/>
      <c r="M2874" s="272">
        <v>16.4</v>
      </c>
      <c r="N2874" s="273">
        <f t="shared" si="143"/>
        <v>86.72</v>
      </c>
      <c r="O2874" s="273">
        <f t="shared" ref="O2874:P2874" si="284">O2873+0.0017142857142857</f>
        <v>88.94</v>
      </c>
      <c r="P2874" s="273">
        <f t="shared" si="284"/>
        <v>90.84</v>
      </c>
      <c r="Q2874" s="273">
        <f t="shared" si="145"/>
        <v>92.3</v>
      </c>
      <c r="R2874" s="273">
        <f t="shared" si="146"/>
        <v>94.02</v>
      </c>
    </row>
    <row r="2875" ht="14.25" hidden="1" customHeight="1">
      <c r="L2875" s="251"/>
      <c r="M2875" s="272">
        <v>16.41</v>
      </c>
      <c r="N2875" s="273">
        <f t="shared" si="143"/>
        <v>86.72228571</v>
      </c>
      <c r="O2875" s="273">
        <f t="shared" ref="O2875:P2875" si="285">O2874+0.0017142857142857</f>
        <v>88.94171429</v>
      </c>
      <c r="P2875" s="273">
        <f t="shared" si="285"/>
        <v>90.84171429</v>
      </c>
      <c r="Q2875" s="273">
        <f t="shared" si="145"/>
        <v>92.30142857</v>
      </c>
      <c r="R2875" s="273">
        <f t="shared" si="146"/>
        <v>94.02085714</v>
      </c>
    </row>
    <row r="2876" ht="14.25" hidden="1" customHeight="1">
      <c r="L2876" s="251"/>
      <c r="M2876" s="272">
        <v>16.42</v>
      </c>
      <c r="N2876" s="273">
        <f t="shared" si="143"/>
        <v>86.72457143</v>
      </c>
      <c r="O2876" s="273">
        <f t="shared" ref="O2876:P2876" si="286">O2875+0.0017142857142857</f>
        <v>88.94342857</v>
      </c>
      <c r="P2876" s="273">
        <f t="shared" si="286"/>
        <v>90.84342857</v>
      </c>
      <c r="Q2876" s="273">
        <f t="shared" si="145"/>
        <v>92.30285714</v>
      </c>
      <c r="R2876" s="273">
        <f t="shared" si="146"/>
        <v>94.02171429</v>
      </c>
    </row>
    <row r="2877" ht="14.25" hidden="1" customHeight="1">
      <c r="L2877" s="251"/>
      <c r="M2877" s="272">
        <v>16.43</v>
      </c>
      <c r="N2877" s="273">
        <f t="shared" si="143"/>
        <v>86.72685714</v>
      </c>
      <c r="O2877" s="273">
        <f t="shared" ref="O2877:P2877" si="287">O2876+0.0017142857142857</f>
        <v>88.94514286</v>
      </c>
      <c r="P2877" s="273">
        <f t="shared" si="287"/>
        <v>90.84514286</v>
      </c>
      <c r="Q2877" s="273">
        <f t="shared" si="145"/>
        <v>92.30428571</v>
      </c>
      <c r="R2877" s="273">
        <f t="shared" si="146"/>
        <v>94.02257143</v>
      </c>
    </row>
    <row r="2878" ht="14.25" hidden="1" customHeight="1">
      <c r="L2878" s="251"/>
      <c r="M2878" s="272">
        <v>16.44</v>
      </c>
      <c r="N2878" s="273">
        <f t="shared" si="143"/>
        <v>86.72914286</v>
      </c>
      <c r="O2878" s="273">
        <f t="shared" ref="O2878:P2878" si="288">O2877+0.0017142857142857</f>
        <v>88.94685714</v>
      </c>
      <c r="P2878" s="273">
        <f t="shared" si="288"/>
        <v>90.84685714</v>
      </c>
      <c r="Q2878" s="273">
        <f t="shared" si="145"/>
        <v>92.30571429</v>
      </c>
      <c r="R2878" s="273">
        <f t="shared" si="146"/>
        <v>94.02342857</v>
      </c>
    </row>
    <row r="2879" ht="14.25" hidden="1" customHeight="1">
      <c r="L2879" s="251"/>
      <c r="M2879" s="272">
        <v>16.45</v>
      </c>
      <c r="N2879" s="273">
        <f t="shared" si="143"/>
        <v>86.73142857</v>
      </c>
      <c r="O2879" s="273">
        <f t="shared" ref="O2879:P2879" si="289">O2878+0.0017142857142857</f>
        <v>88.94857143</v>
      </c>
      <c r="P2879" s="273">
        <f t="shared" si="289"/>
        <v>90.84857143</v>
      </c>
      <c r="Q2879" s="273">
        <f t="shared" si="145"/>
        <v>92.30714286</v>
      </c>
      <c r="R2879" s="273">
        <f t="shared" si="146"/>
        <v>94.02428571</v>
      </c>
    </row>
    <row r="2880" ht="14.25" hidden="1" customHeight="1">
      <c r="L2880" s="251"/>
      <c r="M2880" s="272">
        <v>16.46</v>
      </c>
      <c r="N2880" s="273">
        <f t="shared" si="143"/>
        <v>86.73371429</v>
      </c>
      <c r="O2880" s="273">
        <f t="shared" ref="O2880:P2880" si="290">O2879+0.0017142857142857</f>
        <v>88.95028571</v>
      </c>
      <c r="P2880" s="273">
        <f t="shared" si="290"/>
        <v>90.85028571</v>
      </c>
      <c r="Q2880" s="273">
        <f t="shared" si="145"/>
        <v>92.30857143</v>
      </c>
      <c r="R2880" s="273">
        <f t="shared" si="146"/>
        <v>94.02514286</v>
      </c>
    </row>
    <row r="2881" ht="14.25" hidden="1" customHeight="1">
      <c r="L2881" s="251"/>
      <c r="M2881" s="272">
        <v>16.47</v>
      </c>
      <c r="N2881" s="273">
        <f t="shared" si="143"/>
        <v>86.736</v>
      </c>
      <c r="O2881" s="273">
        <f t="shared" ref="O2881:P2881" si="291">O2880+0.0017142857142857</f>
        <v>88.952</v>
      </c>
      <c r="P2881" s="273">
        <f t="shared" si="291"/>
        <v>90.852</v>
      </c>
      <c r="Q2881" s="273">
        <f t="shared" si="145"/>
        <v>92.31</v>
      </c>
      <c r="R2881" s="273">
        <f t="shared" si="146"/>
        <v>94.026</v>
      </c>
    </row>
    <row r="2882" ht="14.25" hidden="1" customHeight="1">
      <c r="L2882" s="251"/>
      <c r="M2882" s="272">
        <v>16.48</v>
      </c>
      <c r="N2882" s="273">
        <f t="shared" si="143"/>
        <v>86.73828571</v>
      </c>
      <c r="O2882" s="273">
        <f t="shared" ref="O2882:P2882" si="292">O2881+0.0017142857142857</f>
        <v>88.95371429</v>
      </c>
      <c r="P2882" s="273">
        <f t="shared" si="292"/>
        <v>90.85371429</v>
      </c>
      <c r="Q2882" s="273">
        <f t="shared" si="145"/>
        <v>92.31142857</v>
      </c>
      <c r="R2882" s="273">
        <f t="shared" si="146"/>
        <v>94.02685714</v>
      </c>
    </row>
    <row r="2883" ht="14.25" hidden="1" customHeight="1">
      <c r="L2883" s="251"/>
      <c r="M2883" s="272">
        <v>16.49</v>
      </c>
      <c r="N2883" s="273">
        <f t="shared" si="143"/>
        <v>86.74057143</v>
      </c>
      <c r="O2883" s="273">
        <f t="shared" ref="O2883:P2883" si="293">O2882+0.0017142857142857</f>
        <v>88.95542857</v>
      </c>
      <c r="P2883" s="273">
        <f t="shared" si="293"/>
        <v>90.85542857</v>
      </c>
      <c r="Q2883" s="273">
        <f t="shared" si="145"/>
        <v>92.31285714</v>
      </c>
      <c r="R2883" s="273">
        <f t="shared" si="146"/>
        <v>94.02771429</v>
      </c>
    </row>
    <row r="2884" ht="14.25" hidden="1" customHeight="1">
      <c r="L2884" s="251"/>
      <c r="M2884" s="272">
        <v>16.5</v>
      </c>
      <c r="N2884" s="273">
        <f t="shared" si="143"/>
        <v>86.74285714</v>
      </c>
      <c r="O2884" s="273">
        <f t="shared" ref="O2884:P2884" si="294">O2883+0.0017142857142857</f>
        <v>88.95714286</v>
      </c>
      <c r="P2884" s="273">
        <f t="shared" si="294"/>
        <v>90.85714286</v>
      </c>
      <c r="Q2884" s="273">
        <f t="shared" si="145"/>
        <v>92.31428571</v>
      </c>
      <c r="R2884" s="273">
        <f t="shared" si="146"/>
        <v>94.02857143</v>
      </c>
    </row>
    <row r="2885" ht="14.25" hidden="1" customHeight="1">
      <c r="L2885" s="251"/>
      <c r="M2885" s="272">
        <v>16.51</v>
      </c>
      <c r="N2885" s="273">
        <f t="shared" si="143"/>
        <v>86.74514286</v>
      </c>
      <c r="O2885" s="273">
        <f t="shared" ref="O2885:P2885" si="295">O2884+0.0017142857142857</f>
        <v>88.95885714</v>
      </c>
      <c r="P2885" s="273">
        <f t="shared" si="295"/>
        <v>90.85885714</v>
      </c>
      <c r="Q2885" s="273">
        <f t="shared" si="145"/>
        <v>92.31571429</v>
      </c>
      <c r="R2885" s="273">
        <f t="shared" si="146"/>
        <v>94.02942857</v>
      </c>
    </row>
    <row r="2886" ht="14.25" hidden="1" customHeight="1">
      <c r="L2886" s="251"/>
      <c r="M2886" s="272">
        <v>16.52</v>
      </c>
      <c r="N2886" s="273">
        <f t="shared" si="143"/>
        <v>86.74742857</v>
      </c>
      <c r="O2886" s="273">
        <f t="shared" ref="O2886:P2886" si="296">O2885+0.0017142857142857</f>
        <v>88.96057143</v>
      </c>
      <c r="P2886" s="273">
        <f t="shared" si="296"/>
        <v>90.86057143</v>
      </c>
      <c r="Q2886" s="273">
        <f t="shared" si="145"/>
        <v>92.31714286</v>
      </c>
      <c r="R2886" s="273">
        <f t="shared" si="146"/>
        <v>94.03028571</v>
      </c>
    </row>
    <row r="2887" ht="14.25" hidden="1" customHeight="1">
      <c r="L2887" s="251"/>
      <c r="M2887" s="272">
        <v>16.53</v>
      </c>
      <c r="N2887" s="273">
        <f t="shared" si="143"/>
        <v>86.74971429</v>
      </c>
      <c r="O2887" s="273">
        <f t="shared" ref="O2887:P2887" si="297">O2886+0.0017142857142857</f>
        <v>88.96228571</v>
      </c>
      <c r="P2887" s="273">
        <f t="shared" si="297"/>
        <v>90.86228571</v>
      </c>
      <c r="Q2887" s="273">
        <f t="shared" si="145"/>
        <v>92.31857143</v>
      </c>
      <c r="R2887" s="273">
        <f t="shared" si="146"/>
        <v>94.03114286</v>
      </c>
    </row>
    <row r="2888" ht="14.25" hidden="1" customHeight="1">
      <c r="L2888" s="251"/>
      <c r="M2888" s="272">
        <v>16.54</v>
      </c>
      <c r="N2888" s="273">
        <f t="shared" si="143"/>
        <v>86.752</v>
      </c>
      <c r="O2888" s="273">
        <f t="shared" ref="O2888:P2888" si="298">O2887+0.0017142857142857</f>
        <v>88.964</v>
      </c>
      <c r="P2888" s="273">
        <f t="shared" si="298"/>
        <v>90.864</v>
      </c>
      <c r="Q2888" s="273">
        <f t="shared" si="145"/>
        <v>92.32</v>
      </c>
      <c r="R2888" s="273">
        <f t="shared" si="146"/>
        <v>94.032</v>
      </c>
    </row>
    <row r="2889" ht="14.25" hidden="1" customHeight="1">
      <c r="L2889" s="251"/>
      <c r="M2889" s="272">
        <v>16.55</v>
      </c>
      <c r="N2889" s="273">
        <f t="shared" si="143"/>
        <v>86.75428571</v>
      </c>
      <c r="O2889" s="273">
        <f t="shared" ref="O2889:P2889" si="299">O2888+0.0017142857142857</f>
        <v>88.96571429</v>
      </c>
      <c r="P2889" s="273">
        <f t="shared" si="299"/>
        <v>90.86571429</v>
      </c>
      <c r="Q2889" s="273">
        <f t="shared" si="145"/>
        <v>92.32142857</v>
      </c>
      <c r="R2889" s="273">
        <f t="shared" si="146"/>
        <v>94.03285714</v>
      </c>
    </row>
    <row r="2890" ht="14.25" hidden="1" customHeight="1">
      <c r="L2890" s="251"/>
      <c r="M2890" s="272">
        <v>16.56</v>
      </c>
      <c r="N2890" s="273">
        <f t="shared" si="143"/>
        <v>86.75657143</v>
      </c>
      <c r="O2890" s="273">
        <f t="shared" ref="O2890:P2890" si="300">O2889+0.0017142857142857</f>
        <v>88.96742857</v>
      </c>
      <c r="P2890" s="273">
        <f t="shared" si="300"/>
        <v>90.86742857</v>
      </c>
      <c r="Q2890" s="273">
        <f t="shared" si="145"/>
        <v>92.32285714</v>
      </c>
      <c r="R2890" s="273">
        <f t="shared" si="146"/>
        <v>94.03371429</v>
      </c>
    </row>
    <row r="2891" ht="14.25" hidden="1" customHeight="1">
      <c r="L2891" s="251"/>
      <c r="M2891" s="272">
        <v>16.57</v>
      </c>
      <c r="N2891" s="273">
        <f t="shared" si="143"/>
        <v>86.75885714</v>
      </c>
      <c r="O2891" s="273">
        <f t="shared" ref="O2891:P2891" si="301">O2890+0.0017142857142857</f>
        <v>88.96914286</v>
      </c>
      <c r="P2891" s="273">
        <f t="shared" si="301"/>
        <v>90.86914286</v>
      </c>
      <c r="Q2891" s="273">
        <f t="shared" si="145"/>
        <v>92.32428571</v>
      </c>
      <c r="R2891" s="273">
        <f t="shared" si="146"/>
        <v>94.03457143</v>
      </c>
    </row>
    <row r="2892" ht="14.25" hidden="1" customHeight="1">
      <c r="L2892" s="251"/>
      <c r="M2892" s="272">
        <v>16.58</v>
      </c>
      <c r="N2892" s="273">
        <f t="shared" si="143"/>
        <v>86.76114286</v>
      </c>
      <c r="O2892" s="273">
        <f t="shared" ref="O2892:P2892" si="302">O2891+0.0017142857142857</f>
        <v>88.97085714</v>
      </c>
      <c r="P2892" s="273">
        <f t="shared" si="302"/>
        <v>90.87085714</v>
      </c>
      <c r="Q2892" s="273">
        <f t="shared" si="145"/>
        <v>92.32571429</v>
      </c>
      <c r="R2892" s="273">
        <f t="shared" si="146"/>
        <v>94.03542857</v>
      </c>
    </row>
    <row r="2893" ht="14.25" hidden="1" customHeight="1">
      <c r="L2893" s="251"/>
      <c r="M2893" s="272">
        <v>16.59</v>
      </c>
      <c r="N2893" s="273">
        <f t="shared" si="143"/>
        <v>86.76342857</v>
      </c>
      <c r="O2893" s="273">
        <f t="shared" ref="O2893:P2893" si="303">O2892+0.0017142857142857</f>
        <v>88.97257143</v>
      </c>
      <c r="P2893" s="273">
        <f t="shared" si="303"/>
        <v>90.87257143</v>
      </c>
      <c r="Q2893" s="273">
        <f t="shared" si="145"/>
        <v>92.32714286</v>
      </c>
      <c r="R2893" s="273">
        <f t="shared" si="146"/>
        <v>94.03628571</v>
      </c>
    </row>
    <row r="2894" ht="14.25" hidden="1" customHeight="1">
      <c r="L2894" s="251"/>
      <c r="M2894" s="272">
        <v>16.6</v>
      </c>
      <c r="N2894" s="273">
        <f t="shared" si="143"/>
        <v>86.76571429</v>
      </c>
      <c r="O2894" s="273">
        <f t="shared" ref="O2894:P2894" si="304">O2893+0.0017142857142857</f>
        <v>88.97428571</v>
      </c>
      <c r="P2894" s="273">
        <f t="shared" si="304"/>
        <v>90.87428571</v>
      </c>
      <c r="Q2894" s="273">
        <f t="shared" si="145"/>
        <v>92.32857143</v>
      </c>
      <c r="R2894" s="273">
        <f t="shared" si="146"/>
        <v>94.03714286</v>
      </c>
    </row>
    <row r="2895" ht="14.25" hidden="1" customHeight="1">
      <c r="L2895" s="251"/>
      <c r="M2895" s="272">
        <v>16.61</v>
      </c>
      <c r="N2895" s="273">
        <f t="shared" si="143"/>
        <v>86.768</v>
      </c>
      <c r="O2895" s="273">
        <f t="shared" ref="O2895:P2895" si="305">O2894+0.0017142857142857</f>
        <v>88.976</v>
      </c>
      <c r="P2895" s="273">
        <f t="shared" si="305"/>
        <v>90.876</v>
      </c>
      <c r="Q2895" s="273">
        <f t="shared" si="145"/>
        <v>92.33</v>
      </c>
      <c r="R2895" s="273">
        <f t="shared" si="146"/>
        <v>94.038</v>
      </c>
    </row>
    <row r="2896" ht="14.25" hidden="1" customHeight="1">
      <c r="L2896" s="251"/>
      <c r="M2896" s="272">
        <v>16.62</v>
      </c>
      <c r="N2896" s="273">
        <f t="shared" si="143"/>
        <v>86.77028571</v>
      </c>
      <c r="O2896" s="273">
        <f t="shared" ref="O2896:P2896" si="306">O2895+0.0017142857142857</f>
        <v>88.97771429</v>
      </c>
      <c r="P2896" s="273">
        <f t="shared" si="306"/>
        <v>90.87771429</v>
      </c>
      <c r="Q2896" s="273">
        <f t="shared" si="145"/>
        <v>92.33142857</v>
      </c>
      <c r="R2896" s="273">
        <f t="shared" si="146"/>
        <v>94.03885714</v>
      </c>
    </row>
    <row r="2897" ht="14.25" hidden="1" customHeight="1">
      <c r="L2897" s="251"/>
      <c r="M2897" s="272">
        <v>16.63</v>
      </c>
      <c r="N2897" s="273">
        <f t="shared" si="143"/>
        <v>86.77257143</v>
      </c>
      <c r="O2897" s="273">
        <f t="shared" ref="O2897:P2897" si="307">O2896+0.0017142857142857</f>
        <v>88.97942857</v>
      </c>
      <c r="P2897" s="273">
        <f t="shared" si="307"/>
        <v>90.87942857</v>
      </c>
      <c r="Q2897" s="273">
        <f t="shared" si="145"/>
        <v>92.33285714</v>
      </c>
      <c r="R2897" s="273">
        <f t="shared" si="146"/>
        <v>94.03971429</v>
      </c>
    </row>
    <row r="2898" ht="14.25" hidden="1" customHeight="1">
      <c r="L2898" s="251"/>
      <c r="M2898" s="272">
        <v>16.64</v>
      </c>
      <c r="N2898" s="273">
        <f t="shared" si="143"/>
        <v>86.77485714</v>
      </c>
      <c r="O2898" s="273">
        <f t="shared" ref="O2898:P2898" si="308">O2897+0.0017142857142857</f>
        <v>88.98114286</v>
      </c>
      <c r="P2898" s="273">
        <f t="shared" si="308"/>
        <v>90.88114286</v>
      </c>
      <c r="Q2898" s="273">
        <f t="shared" si="145"/>
        <v>92.33428571</v>
      </c>
      <c r="R2898" s="273">
        <f t="shared" si="146"/>
        <v>94.04057143</v>
      </c>
    </row>
    <row r="2899" ht="14.25" hidden="1" customHeight="1">
      <c r="L2899" s="251"/>
      <c r="M2899" s="272">
        <v>16.65</v>
      </c>
      <c r="N2899" s="273">
        <f t="shared" si="143"/>
        <v>86.77714286</v>
      </c>
      <c r="O2899" s="273">
        <f t="shared" ref="O2899:P2899" si="309">O2898+0.0017142857142857</f>
        <v>88.98285714</v>
      </c>
      <c r="P2899" s="273">
        <f t="shared" si="309"/>
        <v>90.88285714</v>
      </c>
      <c r="Q2899" s="273">
        <f t="shared" si="145"/>
        <v>92.33571429</v>
      </c>
      <c r="R2899" s="273">
        <f t="shared" si="146"/>
        <v>94.04142857</v>
      </c>
    </row>
    <row r="2900" ht="14.25" hidden="1" customHeight="1">
      <c r="L2900" s="251"/>
      <c r="M2900" s="272">
        <v>16.66</v>
      </c>
      <c r="N2900" s="273">
        <f t="shared" si="143"/>
        <v>86.77942857</v>
      </c>
      <c r="O2900" s="273">
        <f t="shared" ref="O2900:P2900" si="310">O2899+0.0017142857142857</f>
        <v>88.98457143</v>
      </c>
      <c r="P2900" s="273">
        <f t="shared" si="310"/>
        <v>90.88457143</v>
      </c>
      <c r="Q2900" s="273">
        <f t="shared" si="145"/>
        <v>92.33714286</v>
      </c>
      <c r="R2900" s="273">
        <f t="shared" si="146"/>
        <v>94.04228571</v>
      </c>
    </row>
    <row r="2901" ht="14.25" hidden="1" customHeight="1">
      <c r="L2901" s="251"/>
      <c r="M2901" s="272">
        <v>16.67</v>
      </c>
      <c r="N2901" s="273">
        <f t="shared" si="143"/>
        <v>86.78171429</v>
      </c>
      <c r="O2901" s="273">
        <f t="shared" ref="O2901:P2901" si="311">O2900+0.0017142857142857</f>
        <v>88.98628571</v>
      </c>
      <c r="P2901" s="273">
        <f t="shared" si="311"/>
        <v>90.88628571</v>
      </c>
      <c r="Q2901" s="273">
        <f t="shared" si="145"/>
        <v>92.33857143</v>
      </c>
      <c r="R2901" s="273">
        <f t="shared" si="146"/>
        <v>94.04314286</v>
      </c>
    </row>
    <row r="2902" ht="14.25" hidden="1" customHeight="1">
      <c r="L2902" s="251"/>
      <c r="M2902" s="272">
        <v>16.68</v>
      </c>
      <c r="N2902" s="273">
        <f t="shared" si="143"/>
        <v>86.784</v>
      </c>
      <c r="O2902" s="273">
        <f t="shared" ref="O2902:P2902" si="312">O2901+0.0017142857142857</f>
        <v>88.988</v>
      </c>
      <c r="P2902" s="273">
        <f t="shared" si="312"/>
        <v>90.888</v>
      </c>
      <c r="Q2902" s="273">
        <f t="shared" si="145"/>
        <v>92.34</v>
      </c>
      <c r="R2902" s="273">
        <f t="shared" si="146"/>
        <v>94.044</v>
      </c>
    </row>
    <row r="2903" ht="14.25" hidden="1" customHeight="1">
      <c r="L2903" s="251"/>
      <c r="M2903" s="272">
        <v>16.69</v>
      </c>
      <c r="N2903" s="273">
        <f t="shared" si="143"/>
        <v>86.78628571</v>
      </c>
      <c r="O2903" s="273">
        <f t="shared" ref="O2903:P2903" si="313">O2902+0.0017142857142857</f>
        <v>88.98971429</v>
      </c>
      <c r="P2903" s="273">
        <f t="shared" si="313"/>
        <v>90.88971429</v>
      </c>
      <c r="Q2903" s="273">
        <f t="shared" si="145"/>
        <v>92.34142857</v>
      </c>
      <c r="R2903" s="273">
        <f t="shared" si="146"/>
        <v>94.04485714</v>
      </c>
    </row>
    <row r="2904" ht="14.25" hidden="1" customHeight="1">
      <c r="L2904" s="251"/>
      <c r="M2904" s="272">
        <v>16.7</v>
      </c>
      <c r="N2904" s="273">
        <f t="shared" si="143"/>
        <v>86.78857143</v>
      </c>
      <c r="O2904" s="273">
        <f t="shared" ref="O2904:P2904" si="314">O2903+0.0017142857142857</f>
        <v>88.99142857</v>
      </c>
      <c r="P2904" s="273">
        <f t="shared" si="314"/>
        <v>90.89142857</v>
      </c>
      <c r="Q2904" s="273">
        <f t="shared" si="145"/>
        <v>92.34285714</v>
      </c>
      <c r="R2904" s="273">
        <f t="shared" si="146"/>
        <v>94.04571429</v>
      </c>
    </row>
    <row r="2905" ht="14.25" hidden="1" customHeight="1">
      <c r="L2905" s="251"/>
      <c r="M2905" s="272">
        <v>16.71</v>
      </c>
      <c r="N2905" s="273">
        <f t="shared" si="143"/>
        <v>86.79085714</v>
      </c>
      <c r="O2905" s="273">
        <f t="shared" ref="O2905:P2905" si="315">O2904+0.0017142857142857</f>
        <v>88.99314286</v>
      </c>
      <c r="P2905" s="273">
        <f t="shared" si="315"/>
        <v>90.89314286</v>
      </c>
      <c r="Q2905" s="273">
        <f t="shared" si="145"/>
        <v>92.34428571</v>
      </c>
      <c r="R2905" s="273">
        <f t="shared" si="146"/>
        <v>94.04657143</v>
      </c>
    </row>
    <row r="2906" ht="14.25" hidden="1" customHeight="1">
      <c r="L2906" s="251"/>
      <c r="M2906" s="272">
        <v>16.72</v>
      </c>
      <c r="N2906" s="273">
        <f t="shared" si="143"/>
        <v>86.79314286</v>
      </c>
      <c r="O2906" s="273">
        <f t="shared" ref="O2906:P2906" si="316">O2905+0.0017142857142857</f>
        <v>88.99485714</v>
      </c>
      <c r="P2906" s="273">
        <f t="shared" si="316"/>
        <v>90.89485714</v>
      </c>
      <c r="Q2906" s="273">
        <f t="shared" si="145"/>
        <v>92.34571429</v>
      </c>
      <c r="R2906" s="273">
        <f t="shared" si="146"/>
        <v>94.04742857</v>
      </c>
    </row>
    <row r="2907" ht="14.25" hidden="1" customHeight="1">
      <c r="L2907" s="251"/>
      <c r="M2907" s="272">
        <v>16.73</v>
      </c>
      <c r="N2907" s="273">
        <f t="shared" si="143"/>
        <v>86.79542857</v>
      </c>
      <c r="O2907" s="273">
        <f t="shared" ref="O2907:P2907" si="317">O2906+0.0017142857142857</f>
        <v>88.99657143</v>
      </c>
      <c r="P2907" s="273">
        <f t="shared" si="317"/>
        <v>90.89657143</v>
      </c>
      <c r="Q2907" s="273">
        <f t="shared" si="145"/>
        <v>92.34714286</v>
      </c>
      <c r="R2907" s="273">
        <f t="shared" si="146"/>
        <v>94.04828571</v>
      </c>
    </row>
    <row r="2908" ht="14.25" hidden="1" customHeight="1">
      <c r="L2908" s="251"/>
      <c r="M2908" s="272">
        <v>16.74</v>
      </c>
      <c r="N2908" s="273">
        <f t="shared" si="143"/>
        <v>86.79771429</v>
      </c>
      <c r="O2908" s="273">
        <f t="shared" ref="O2908:P2908" si="318">O2907+0.0017142857142857</f>
        <v>88.99828571</v>
      </c>
      <c r="P2908" s="273">
        <f t="shared" si="318"/>
        <v>90.89828571</v>
      </c>
      <c r="Q2908" s="273">
        <f t="shared" si="145"/>
        <v>92.34857143</v>
      </c>
      <c r="R2908" s="273">
        <f t="shared" si="146"/>
        <v>94.04914286</v>
      </c>
    </row>
    <row r="2909" ht="14.25" hidden="1" customHeight="1">
      <c r="L2909" s="251"/>
      <c r="M2909" s="272">
        <v>16.75</v>
      </c>
      <c r="N2909" s="273">
        <f t="shared" si="143"/>
        <v>86.8</v>
      </c>
      <c r="O2909" s="273">
        <f t="shared" ref="O2909:P2909" si="319">O2908+0.0017142857142857</f>
        <v>89</v>
      </c>
      <c r="P2909" s="273">
        <f t="shared" si="319"/>
        <v>90.9</v>
      </c>
      <c r="Q2909" s="273">
        <f t="shared" si="145"/>
        <v>92.35</v>
      </c>
      <c r="R2909" s="273">
        <f t="shared" si="146"/>
        <v>94.05</v>
      </c>
    </row>
    <row r="2910" ht="14.25" hidden="1" customHeight="1">
      <c r="L2910" s="251"/>
      <c r="M2910" s="272">
        <v>16.76</v>
      </c>
      <c r="N2910" s="273">
        <f t="shared" si="143"/>
        <v>86.80228571</v>
      </c>
      <c r="O2910" s="273">
        <f t="shared" ref="O2910:P2910" si="320">O2909+0.0017142857142857</f>
        <v>89.00171429</v>
      </c>
      <c r="P2910" s="273">
        <f t="shared" si="320"/>
        <v>90.90171429</v>
      </c>
      <c r="Q2910" s="273">
        <f t="shared" si="145"/>
        <v>92.35142857</v>
      </c>
      <c r="R2910" s="273">
        <f t="shared" si="146"/>
        <v>94.05085714</v>
      </c>
    </row>
    <row r="2911" ht="14.25" hidden="1" customHeight="1">
      <c r="L2911" s="251"/>
      <c r="M2911" s="272">
        <v>16.77</v>
      </c>
      <c r="N2911" s="273">
        <f t="shared" si="143"/>
        <v>86.80457143</v>
      </c>
      <c r="O2911" s="273">
        <f t="shared" ref="O2911:P2911" si="321">O2910+0.0017142857142857</f>
        <v>89.00342857</v>
      </c>
      <c r="P2911" s="273">
        <f t="shared" si="321"/>
        <v>90.90342857</v>
      </c>
      <c r="Q2911" s="273">
        <f t="shared" si="145"/>
        <v>92.35285714</v>
      </c>
      <c r="R2911" s="273">
        <f t="shared" si="146"/>
        <v>94.05171429</v>
      </c>
    </row>
    <row r="2912" ht="14.25" hidden="1" customHeight="1">
      <c r="L2912" s="251"/>
      <c r="M2912" s="272">
        <v>16.78</v>
      </c>
      <c r="N2912" s="273">
        <f t="shared" si="143"/>
        <v>86.80685714</v>
      </c>
      <c r="O2912" s="273">
        <f t="shared" ref="O2912:P2912" si="322">O2911+0.0017142857142857</f>
        <v>89.00514286</v>
      </c>
      <c r="P2912" s="273">
        <f t="shared" si="322"/>
        <v>90.90514286</v>
      </c>
      <c r="Q2912" s="273">
        <f t="shared" si="145"/>
        <v>92.35428571</v>
      </c>
      <c r="R2912" s="273">
        <f t="shared" si="146"/>
        <v>94.05257143</v>
      </c>
    </row>
    <row r="2913" ht="14.25" hidden="1" customHeight="1">
      <c r="L2913" s="251"/>
      <c r="M2913" s="272">
        <v>16.79</v>
      </c>
      <c r="N2913" s="273">
        <f t="shared" si="143"/>
        <v>86.80914286</v>
      </c>
      <c r="O2913" s="273">
        <f t="shared" ref="O2913:P2913" si="323">O2912+0.0017142857142857</f>
        <v>89.00685714</v>
      </c>
      <c r="P2913" s="273">
        <f t="shared" si="323"/>
        <v>90.90685714</v>
      </c>
      <c r="Q2913" s="273">
        <f t="shared" si="145"/>
        <v>92.35571429</v>
      </c>
      <c r="R2913" s="273">
        <f t="shared" si="146"/>
        <v>94.05342857</v>
      </c>
    </row>
    <row r="2914" ht="14.25" hidden="1" customHeight="1">
      <c r="L2914" s="251"/>
      <c r="M2914" s="272">
        <v>16.8</v>
      </c>
      <c r="N2914" s="273">
        <f t="shared" si="143"/>
        <v>86.81142857</v>
      </c>
      <c r="O2914" s="273">
        <f t="shared" ref="O2914:P2914" si="324">O2913+0.0017142857142857</f>
        <v>89.00857143</v>
      </c>
      <c r="P2914" s="273">
        <f t="shared" si="324"/>
        <v>90.90857143</v>
      </c>
      <c r="Q2914" s="273">
        <f t="shared" si="145"/>
        <v>92.35714286</v>
      </c>
      <c r="R2914" s="273">
        <f t="shared" si="146"/>
        <v>94.05428571</v>
      </c>
    </row>
    <row r="2915" ht="14.25" hidden="1" customHeight="1">
      <c r="L2915" s="251"/>
      <c r="M2915" s="272">
        <v>16.81</v>
      </c>
      <c r="N2915" s="273">
        <f t="shared" si="143"/>
        <v>86.81371429</v>
      </c>
      <c r="O2915" s="273">
        <f t="shared" ref="O2915:P2915" si="325">O2914+0.0017142857142857</f>
        <v>89.01028571</v>
      </c>
      <c r="P2915" s="273">
        <f t="shared" si="325"/>
        <v>90.91028571</v>
      </c>
      <c r="Q2915" s="273">
        <f t="shared" si="145"/>
        <v>92.35857143</v>
      </c>
      <c r="R2915" s="273">
        <f t="shared" si="146"/>
        <v>94.05514286</v>
      </c>
    </row>
    <row r="2916" ht="14.25" hidden="1" customHeight="1">
      <c r="L2916" s="251"/>
      <c r="M2916" s="272">
        <v>16.82</v>
      </c>
      <c r="N2916" s="273">
        <f t="shared" si="143"/>
        <v>86.816</v>
      </c>
      <c r="O2916" s="273">
        <f t="shared" ref="O2916:P2916" si="326">O2915+0.0017142857142857</f>
        <v>89.012</v>
      </c>
      <c r="P2916" s="273">
        <f t="shared" si="326"/>
        <v>90.912</v>
      </c>
      <c r="Q2916" s="273">
        <f t="shared" si="145"/>
        <v>92.36</v>
      </c>
      <c r="R2916" s="273">
        <f t="shared" si="146"/>
        <v>94.056</v>
      </c>
    </row>
    <row r="2917" ht="14.25" hidden="1" customHeight="1">
      <c r="L2917" s="251"/>
      <c r="M2917" s="272">
        <v>16.83</v>
      </c>
      <c r="N2917" s="273">
        <f t="shared" si="143"/>
        <v>86.81828571</v>
      </c>
      <c r="O2917" s="273">
        <f t="shared" ref="O2917:P2917" si="327">O2916+0.0017142857142857</f>
        <v>89.01371429</v>
      </c>
      <c r="P2917" s="273">
        <f t="shared" si="327"/>
        <v>90.91371429</v>
      </c>
      <c r="Q2917" s="273">
        <f t="shared" si="145"/>
        <v>92.36142857</v>
      </c>
      <c r="R2917" s="273">
        <f t="shared" si="146"/>
        <v>94.05685714</v>
      </c>
    </row>
    <row r="2918" ht="14.25" hidden="1" customHeight="1">
      <c r="L2918" s="251"/>
      <c r="M2918" s="272">
        <v>16.84</v>
      </c>
      <c r="N2918" s="273">
        <f t="shared" si="143"/>
        <v>86.82057143</v>
      </c>
      <c r="O2918" s="273">
        <f t="shared" ref="O2918:P2918" si="328">O2917+0.0017142857142857</f>
        <v>89.01542857</v>
      </c>
      <c r="P2918" s="273">
        <f t="shared" si="328"/>
        <v>90.91542857</v>
      </c>
      <c r="Q2918" s="273">
        <f t="shared" si="145"/>
        <v>92.36285714</v>
      </c>
      <c r="R2918" s="273">
        <f t="shared" si="146"/>
        <v>94.05771429</v>
      </c>
    </row>
    <row r="2919" ht="14.25" hidden="1" customHeight="1">
      <c r="L2919" s="251"/>
      <c r="M2919" s="272">
        <v>16.85</v>
      </c>
      <c r="N2919" s="273">
        <f t="shared" si="143"/>
        <v>86.82285714</v>
      </c>
      <c r="O2919" s="273">
        <f t="shared" ref="O2919:P2919" si="329">O2918+0.0017142857142857</f>
        <v>89.01714286</v>
      </c>
      <c r="P2919" s="273">
        <f t="shared" si="329"/>
        <v>90.91714286</v>
      </c>
      <c r="Q2919" s="273">
        <f t="shared" si="145"/>
        <v>92.36428571</v>
      </c>
      <c r="R2919" s="273">
        <f t="shared" si="146"/>
        <v>94.05857143</v>
      </c>
    </row>
    <row r="2920" ht="14.25" hidden="1" customHeight="1">
      <c r="L2920" s="251"/>
      <c r="M2920" s="272">
        <v>16.86</v>
      </c>
      <c r="N2920" s="273">
        <f t="shared" si="143"/>
        <v>86.82514286</v>
      </c>
      <c r="O2920" s="273">
        <f t="shared" ref="O2920:P2920" si="330">O2919+0.0017142857142857</f>
        <v>89.01885714</v>
      </c>
      <c r="P2920" s="273">
        <f t="shared" si="330"/>
        <v>90.91885714</v>
      </c>
      <c r="Q2920" s="273">
        <f t="shared" si="145"/>
        <v>92.36571429</v>
      </c>
      <c r="R2920" s="273">
        <f t="shared" si="146"/>
        <v>94.05942857</v>
      </c>
    </row>
    <row r="2921" ht="14.25" hidden="1" customHeight="1">
      <c r="L2921" s="251"/>
      <c r="M2921" s="272">
        <v>16.87</v>
      </c>
      <c r="N2921" s="273">
        <f t="shared" si="143"/>
        <v>86.82742857</v>
      </c>
      <c r="O2921" s="273">
        <f t="shared" ref="O2921:P2921" si="331">O2920+0.0017142857142857</f>
        <v>89.02057143</v>
      </c>
      <c r="P2921" s="273">
        <f t="shared" si="331"/>
        <v>90.92057143</v>
      </c>
      <c r="Q2921" s="273">
        <f t="shared" si="145"/>
        <v>92.36714286</v>
      </c>
      <c r="R2921" s="273">
        <f t="shared" si="146"/>
        <v>94.06028571</v>
      </c>
    </row>
    <row r="2922" ht="14.25" hidden="1" customHeight="1">
      <c r="L2922" s="251"/>
      <c r="M2922" s="272">
        <v>16.88</v>
      </c>
      <c r="N2922" s="273">
        <f t="shared" si="143"/>
        <v>86.82971429</v>
      </c>
      <c r="O2922" s="273">
        <f t="shared" ref="O2922:P2922" si="332">O2921+0.0017142857142857</f>
        <v>89.02228571</v>
      </c>
      <c r="P2922" s="273">
        <f t="shared" si="332"/>
        <v>90.92228571</v>
      </c>
      <c r="Q2922" s="273">
        <f t="shared" si="145"/>
        <v>92.36857143</v>
      </c>
      <c r="R2922" s="273">
        <f t="shared" si="146"/>
        <v>94.06114286</v>
      </c>
    </row>
    <row r="2923" ht="14.25" hidden="1" customHeight="1">
      <c r="L2923" s="251"/>
      <c r="M2923" s="272">
        <v>16.89</v>
      </c>
      <c r="N2923" s="273">
        <f t="shared" si="143"/>
        <v>86.832</v>
      </c>
      <c r="O2923" s="273">
        <f t="shared" ref="O2923:P2923" si="333">O2922+0.0017142857142857</f>
        <v>89.024</v>
      </c>
      <c r="P2923" s="273">
        <f t="shared" si="333"/>
        <v>90.924</v>
      </c>
      <c r="Q2923" s="273">
        <f t="shared" si="145"/>
        <v>92.37</v>
      </c>
      <c r="R2923" s="273">
        <f t="shared" si="146"/>
        <v>94.062</v>
      </c>
    </row>
    <row r="2924" ht="14.25" hidden="1" customHeight="1">
      <c r="L2924" s="251"/>
      <c r="M2924" s="272">
        <v>16.9</v>
      </c>
      <c r="N2924" s="273">
        <f t="shared" si="143"/>
        <v>86.83428571</v>
      </c>
      <c r="O2924" s="273">
        <f t="shared" ref="O2924:P2924" si="334">O2923+0.0017142857142857</f>
        <v>89.02571429</v>
      </c>
      <c r="P2924" s="273">
        <f t="shared" si="334"/>
        <v>90.92571429</v>
      </c>
      <c r="Q2924" s="273">
        <f t="shared" si="145"/>
        <v>92.37142857</v>
      </c>
      <c r="R2924" s="273">
        <f t="shared" si="146"/>
        <v>94.06285714</v>
      </c>
    </row>
    <row r="2925" ht="14.25" hidden="1" customHeight="1">
      <c r="L2925" s="251"/>
      <c r="M2925" s="272">
        <v>16.91</v>
      </c>
      <c r="N2925" s="273">
        <f t="shared" si="143"/>
        <v>86.83657143</v>
      </c>
      <c r="O2925" s="273">
        <f t="shared" ref="O2925:P2925" si="335">O2924+0.0017142857142857</f>
        <v>89.02742857</v>
      </c>
      <c r="P2925" s="273">
        <f t="shared" si="335"/>
        <v>90.92742857</v>
      </c>
      <c r="Q2925" s="273">
        <f t="shared" si="145"/>
        <v>92.37285714</v>
      </c>
      <c r="R2925" s="273">
        <f t="shared" si="146"/>
        <v>94.06371429</v>
      </c>
    </row>
    <row r="2926" ht="14.25" hidden="1" customHeight="1">
      <c r="L2926" s="251"/>
      <c r="M2926" s="272">
        <v>16.92</v>
      </c>
      <c r="N2926" s="273">
        <f t="shared" si="143"/>
        <v>86.83885714</v>
      </c>
      <c r="O2926" s="273">
        <f t="shared" ref="O2926:P2926" si="336">O2925+0.0017142857142857</f>
        <v>89.02914286</v>
      </c>
      <c r="P2926" s="273">
        <f t="shared" si="336"/>
        <v>90.92914286</v>
      </c>
      <c r="Q2926" s="273">
        <f t="shared" si="145"/>
        <v>92.37428571</v>
      </c>
      <c r="R2926" s="273">
        <f t="shared" si="146"/>
        <v>94.06457143</v>
      </c>
    </row>
    <row r="2927" ht="14.25" hidden="1" customHeight="1">
      <c r="L2927" s="251"/>
      <c r="M2927" s="272">
        <v>16.93</v>
      </c>
      <c r="N2927" s="273">
        <f t="shared" si="143"/>
        <v>86.84114286</v>
      </c>
      <c r="O2927" s="273">
        <f t="shared" ref="O2927:P2927" si="337">O2926+0.0017142857142857</f>
        <v>89.03085714</v>
      </c>
      <c r="P2927" s="273">
        <f t="shared" si="337"/>
        <v>90.93085714</v>
      </c>
      <c r="Q2927" s="273">
        <f t="shared" si="145"/>
        <v>92.37571429</v>
      </c>
      <c r="R2927" s="273">
        <f t="shared" si="146"/>
        <v>94.06542857</v>
      </c>
    </row>
    <row r="2928" ht="14.25" hidden="1" customHeight="1">
      <c r="L2928" s="251"/>
      <c r="M2928" s="272">
        <v>16.94</v>
      </c>
      <c r="N2928" s="273">
        <f t="shared" si="143"/>
        <v>86.84342857</v>
      </c>
      <c r="O2928" s="273">
        <f t="shared" ref="O2928:P2928" si="338">O2927+0.0017142857142857</f>
        <v>89.03257143</v>
      </c>
      <c r="P2928" s="273">
        <f t="shared" si="338"/>
        <v>90.93257143</v>
      </c>
      <c r="Q2928" s="273">
        <f t="shared" si="145"/>
        <v>92.37714286</v>
      </c>
      <c r="R2928" s="273">
        <f t="shared" si="146"/>
        <v>94.06628571</v>
      </c>
    </row>
    <row r="2929" ht="14.25" hidden="1" customHeight="1">
      <c r="L2929" s="251"/>
      <c r="M2929" s="272">
        <v>16.95</v>
      </c>
      <c r="N2929" s="273">
        <f t="shared" si="143"/>
        <v>86.84571429</v>
      </c>
      <c r="O2929" s="273">
        <f t="shared" ref="O2929:P2929" si="339">O2928+0.0017142857142857</f>
        <v>89.03428571</v>
      </c>
      <c r="P2929" s="273">
        <f t="shared" si="339"/>
        <v>90.93428571</v>
      </c>
      <c r="Q2929" s="273">
        <f t="shared" si="145"/>
        <v>92.37857143</v>
      </c>
      <c r="R2929" s="273">
        <f t="shared" si="146"/>
        <v>94.06714286</v>
      </c>
    </row>
    <row r="2930" ht="14.25" hidden="1" customHeight="1">
      <c r="L2930" s="251"/>
      <c r="M2930" s="272">
        <v>16.96</v>
      </c>
      <c r="N2930" s="273">
        <f t="shared" si="143"/>
        <v>86.848</v>
      </c>
      <c r="O2930" s="273">
        <f t="shared" ref="O2930:P2930" si="340">O2929+0.0017142857142857</f>
        <v>89.036</v>
      </c>
      <c r="P2930" s="273">
        <f t="shared" si="340"/>
        <v>90.936</v>
      </c>
      <c r="Q2930" s="273">
        <f t="shared" si="145"/>
        <v>92.38</v>
      </c>
      <c r="R2930" s="273">
        <f t="shared" si="146"/>
        <v>94.068</v>
      </c>
    </row>
    <row r="2931" ht="14.25" hidden="1" customHeight="1">
      <c r="L2931" s="251"/>
      <c r="M2931" s="272">
        <v>16.97</v>
      </c>
      <c r="N2931" s="273">
        <f t="shared" si="143"/>
        <v>86.85028571</v>
      </c>
      <c r="O2931" s="273">
        <f t="shared" ref="O2931:P2931" si="341">O2930+0.0017142857142857</f>
        <v>89.03771429</v>
      </c>
      <c r="P2931" s="273">
        <f t="shared" si="341"/>
        <v>90.93771429</v>
      </c>
      <c r="Q2931" s="273">
        <f t="shared" si="145"/>
        <v>92.38142857</v>
      </c>
      <c r="R2931" s="273">
        <f t="shared" si="146"/>
        <v>94.06885714</v>
      </c>
    </row>
    <row r="2932" ht="14.25" hidden="1" customHeight="1">
      <c r="L2932" s="251"/>
      <c r="M2932" s="272">
        <v>16.98</v>
      </c>
      <c r="N2932" s="273">
        <f t="shared" si="143"/>
        <v>86.85257143</v>
      </c>
      <c r="O2932" s="273">
        <f t="shared" ref="O2932:P2932" si="342">O2931+0.0017142857142857</f>
        <v>89.03942857</v>
      </c>
      <c r="P2932" s="273">
        <f t="shared" si="342"/>
        <v>90.93942857</v>
      </c>
      <c r="Q2932" s="273">
        <f t="shared" si="145"/>
        <v>92.38285714</v>
      </c>
      <c r="R2932" s="273">
        <f t="shared" si="146"/>
        <v>94.06971429</v>
      </c>
    </row>
    <row r="2933" ht="14.25" hidden="1" customHeight="1">
      <c r="L2933" s="251"/>
      <c r="M2933" s="272">
        <v>16.99</v>
      </c>
      <c r="N2933" s="273">
        <f t="shared" si="143"/>
        <v>86.85485714</v>
      </c>
      <c r="O2933" s="273">
        <f t="shared" ref="O2933:P2933" si="343">O2932+0.0017142857142857</f>
        <v>89.04114286</v>
      </c>
      <c r="P2933" s="273">
        <f t="shared" si="343"/>
        <v>90.94114286</v>
      </c>
      <c r="Q2933" s="273">
        <f t="shared" si="145"/>
        <v>92.38428571</v>
      </c>
      <c r="R2933" s="273">
        <f t="shared" si="146"/>
        <v>94.07057143</v>
      </c>
    </row>
    <row r="2934" ht="14.25" hidden="1" customHeight="1">
      <c r="L2934" s="251"/>
      <c r="M2934" s="272">
        <v>17.0</v>
      </c>
      <c r="N2934" s="273">
        <f t="shared" si="143"/>
        <v>86.85714286</v>
      </c>
      <c r="O2934" s="273">
        <f t="shared" ref="O2934:P2934" si="344">O2933+0.0017142857142857</f>
        <v>89.04285714</v>
      </c>
      <c r="P2934" s="273">
        <f t="shared" si="344"/>
        <v>90.94285714</v>
      </c>
      <c r="Q2934" s="273">
        <f t="shared" si="145"/>
        <v>92.38571429</v>
      </c>
      <c r="R2934" s="273">
        <f t="shared" si="146"/>
        <v>94.07142857</v>
      </c>
    </row>
    <row r="2935" ht="14.25" hidden="1" customHeight="1">
      <c r="L2935" s="251"/>
      <c r="M2935" s="272">
        <v>17.01</v>
      </c>
      <c r="N2935" s="273">
        <f t="shared" si="143"/>
        <v>86.85942857</v>
      </c>
      <c r="O2935" s="273">
        <f t="shared" ref="O2935:P2935" si="345">O2934+0.0017142857142857</f>
        <v>89.04457143</v>
      </c>
      <c r="P2935" s="273">
        <f t="shared" si="345"/>
        <v>90.94457143</v>
      </c>
      <c r="Q2935" s="273">
        <f t="shared" si="145"/>
        <v>92.38714286</v>
      </c>
      <c r="R2935" s="273">
        <f t="shared" si="146"/>
        <v>94.07228571</v>
      </c>
    </row>
    <row r="2936" ht="14.25" hidden="1" customHeight="1">
      <c r="L2936" s="251"/>
      <c r="M2936" s="272">
        <v>17.02</v>
      </c>
      <c r="N2936" s="273">
        <f t="shared" si="143"/>
        <v>86.86171429</v>
      </c>
      <c r="O2936" s="273">
        <f t="shared" ref="O2936:P2936" si="346">O2935+0.0017142857142857</f>
        <v>89.04628571</v>
      </c>
      <c r="P2936" s="273">
        <f t="shared" si="346"/>
        <v>90.94628571</v>
      </c>
      <c r="Q2936" s="273">
        <f t="shared" si="145"/>
        <v>92.38857143</v>
      </c>
      <c r="R2936" s="273">
        <f t="shared" si="146"/>
        <v>94.07314286</v>
      </c>
    </row>
    <row r="2937" ht="14.25" hidden="1" customHeight="1">
      <c r="L2937" s="251"/>
      <c r="M2937" s="272">
        <v>17.03</v>
      </c>
      <c r="N2937" s="273">
        <f t="shared" si="143"/>
        <v>86.864</v>
      </c>
      <c r="O2937" s="273">
        <f t="shared" ref="O2937:P2937" si="347">O2936+0.0017142857142857</f>
        <v>89.048</v>
      </c>
      <c r="P2937" s="273">
        <f t="shared" si="347"/>
        <v>90.948</v>
      </c>
      <c r="Q2937" s="273">
        <f t="shared" si="145"/>
        <v>92.39</v>
      </c>
      <c r="R2937" s="273">
        <f t="shared" si="146"/>
        <v>94.074</v>
      </c>
    </row>
    <row r="2938" ht="14.25" hidden="1" customHeight="1">
      <c r="L2938" s="251"/>
      <c r="M2938" s="272">
        <v>17.04</v>
      </c>
      <c r="N2938" s="273">
        <f t="shared" si="143"/>
        <v>86.86628571</v>
      </c>
      <c r="O2938" s="273">
        <f t="shared" ref="O2938:P2938" si="348">O2937+0.0017142857142857</f>
        <v>89.04971429</v>
      </c>
      <c r="P2938" s="273">
        <f t="shared" si="348"/>
        <v>90.94971429</v>
      </c>
      <c r="Q2938" s="273">
        <f t="shared" si="145"/>
        <v>92.39142857</v>
      </c>
      <c r="R2938" s="273">
        <f t="shared" si="146"/>
        <v>94.07485714</v>
      </c>
    </row>
    <row r="2939" ht="14.25" hidden="1" customHeight="1">
      <c r="L2939" s="251"/>
      <c r="M2939" s="272">
        <v>17.05</v>
      </c>
      <c r="N2939" s="273">
        <f t="shared" si="143"/>
        <v>86.86857143</v>
      </c>
      <c r="O2939" s="273">
        <f t="shared" ref="O2939:P2939" si="349">O2938+0.0017142857142857</f>
        <v>89.05142857</v>
      </c>
      <c r="P2939" s="273">
        <f t="shared" si="349"/>
        <v>90.95142857</v>
      </c>
      <c r="Q2939" s="273">
        <f t="shared" si="145"/>
        <v>92.39285714</v>
      </c>
      <c r="R2939" s="273">
        <f t="shared" si="146"/>
        <v>94.07571429</v>
      </c>
    </row>
    <row r="2940" ht="14.25" hidden="1" customHeight="1">
      <c r="L2940" s="251"/>
      <c r="M2940" s="272">
        <v>17.06</v>
      </c>
      <c r="N2940" s="273">
        <f t="shared" si="143"/>
        <v>86.87085714</v>
      </c>
      <c r="O2940" s="273">
        <f t="shared" ref="O2940:P2940" si="350">O2939+0.0017142857142857</f>
        <v>89.05314286</v>
      </c>
      <c r="P2940" s="273">
        <f t="shared" si="350"/>
        <v>90.95314286</v>
      </c>
      <c r="Q2940" s="273">
        <f t="shared" si="145"/>
        <v>92.39428571</v>
      </c>
      <c r="R2940" s="273">
        <f t="shared" si="146"/>
        <v>94.07657143</v>
      </c>
    </row>
    <row r="2941" ht="14.25" hidden="1" customHeight="1">
      <c r="L2941" s="251"/>
      <c r="M2941" s="272">
        <v>17.07</v>
      </c>
      <c r="N2941" s="273">
        <f t="shared" si="143"/>
        <v>86.87314286</v>
      </c>
      <c r="O2941" s="273">
        <f t="shared" ref="O2941:P2941" si="351">O2940+0.0017142857142857</f>
        <v>89.05485714</v>
      </c>
      <c r="P2941" s="273">
        <f t="shared" si="351"/>
        <v>90.95485714</v>
      </c>
      <c r="Q2941" s="273">
        <f t="shared" si="145"/>
        <v>92.39571429</v>
      </c>
      <c r="R2941" s="273">
        <f t="shared" si="146"/>
        <v>94.07742857</v>
      </c>
    </row>
    <row r="2942" ht="14.25" hidden="1" customHeight="1">
      <c r="L2942" s="251"/>
      <c r="M2942" s="272">
        <v>17.08</v>
      </c>
      <c r="N2942" s="273">
        <f t="shared" si="143"/>
        <v>86.87542857</v>
      </c>
      <c r="O2942" s="273">
        <f t="shared" ref="O2942:P2942" si="352">O2941+0.0017142857142857</f>
        <v>89.05657143</v>
      </c>
      <c r="P2942" s="273">
        <f t="shared" si="352"/>
        <v>90.95657143</v>
      </c>
      <c r="Q2942" s="273">
        <f t="shared" si="145"/>
        <v>92.39714286</v>
      </c>
      <c r="R2942" s="273">
        <f t="shared" si="146"/>
        <v>94.07828571</v>
      </c>
    </row>
    <row r="2943" ht="14.25" hidden="1" customHeight="1">
      <c r="L2943" s="251"/>
      <c r="M2943" s="272">
        <v>17.09</v>
      </c>
      <c r="N2943" s="273">
        <f t="shared" si="143"/>
        <v>86.87771429</v>
      </c>
      <c r="O2943" s="273">
        <f t="shared" ref="O2943:P2943" si="353">O2942+0.0017142857142857</f>
        <v>89.05828571</v>
      </c>
      <c r="P2943" s="273">
        <f t="shared" si="353"/>
        <v>90.95828571</v>
      </c>
      <c r="Q2943" s="273">
        <f t="shared" si="145"/>
        <v>92.39857143</v>
      </c>
      <c r="R2943" s="273">
        <f t="shared" si="146"/>
        <v>94.07914286</v>
      </c>
    </row>
    <row r="2944" ht="14.25" hidden="1" customHeight="1">
      <c r="L2944" s="251"/>
      <c r="M2944" s="272">
        <v>17.1</v>
      </c>
      <c r="N2944" s="273">
        <f t="shared" si="143"/>
        <v>86.88</v>
      </c>
      <c r="O2944" s="273">
        <f t="shared" ref="O2944:P2944" si="354">O2943+0.0017142857142857</f>
        <v>89.06</v>
      </c>
      <c r="P2944" s="273">
        <f t="shared" si="354"/>
        <v>90.96</v>
      </c>
      <c r="Q2944" s="273">
        <f t="shared" si="145"/>
        <v>92.4</v>
      </c>
      <c r="R2944" s="273">
        <f t="shared" si="146"/>
        <v>94.08</v>
      </c>
    </row>
    <row r="2945" ht="14.25" hidden="1" customHeight="1">
      <c r="L2945" s="251"/>
      <c r="M2945" s="272">
        <v>17.11</v>
      </c>
      <c r="N2945" s="273">
        <f t="shared" si="143"/>
        <v>86.88228571</v>
      </c>
      <c r="O2945" s="273">
        <f t="shared" ref="O2945:P2945" si="355">O2944+0.0017142857142857</f>
        <v>89.06171429</v>
      </c>
      <c r="P2945" s="273">
        <f t="shared" si="355"/>
        <v>90.96171429</v>
      </c>
      <c r="Q2945" s="273">
        <f t="shared" si="145"/>
        <v>92.40142857</v>
      </c>
      <c r="R2945" s="273">
        <f t="shared" si="146"/>
        <v>94.08085714</v>
      </c>
    </row>
    <row r="2946" ht="14.25" hidden="1" customHeight="1">
      <c r="L2946" s="251"/>
      <c r="M2946" s="272">
        <v>17.12</v>
      </c>
      <c r="N2946" s="273">
        <f t="shared" si="143"/>
        <v>86.88457143</v>
      </c>
      <c r="O2946" s="273">
        <f t="shared" ref="O2946:P2946" si="356">O2945+0.0017142857142857</f>
        <v>89.06342857</v>
      </c>
      <c r="P2946" s="273">
        <f t="shared" si="356"/>
        <v>90.96342857</v>
      </c>
      <c r="Q2946" s="273">
        <f t="shared" si="145"/>
        <v>92.40285714</v>
      </c>
      <c r="R2946" s="273">
        <f t="shared" si="146"/>
        <v>94.08171429</v>
      </c>
    </row>
    <row r="2947" ht="14.25" hidden="1" customHeight="1">
      <c r="L2947" s="251"/>
      <c r="M2947" s="272">
        <v>17.13</v>
      </c>
      <c r="N2947" s="273">
        <f t="shared" si="143"/>
        <v>86.88685714</v>
      </c>
      <c r="O2947" s="273">
        <f t="shared" ref="O2947:P2947" si="357">O2946+0.0017142857142857</f>
        <v>89.06514286</v>
      </c>
      <c r="P2947" s="273">
        <f t="shared" si="357"/>
        <v>90.96514286</v>
      </c>
      <c r="Q2947" s="273">
        <f t="shared" si="145"/>
        <v>92.40428571</v>
      </c>
      <c r="R2947" s="273">
        <f t="shared" si="146"/>
        <v>94.08257143</v>
      </c>
    </row>
    <row r="2948" ht="14.25" hidden="1" customHeight="1">
      <c r="L2948" s="251"/>
      <c r="M2948" s="272">
        <v>17.14</v>
      </c>
      <c r="N2948" s="273">
        <f t="shared" si="143"/>
        <v>86.88914286</v>
      </c>
      <c r="O2948" s="273">
        <f t="shared" ref="O2948:P2948" si="358">O2947+0.0017142857142857</f>
        <v>89.06685714</v>
      </c>
      <c r="P2948" s="273">
        <f t="shared" si="358"/>
        <v>90.96685714</v>
      </c>
      <c r="Q2948" s="273">
        <f t="shared" si="145"/>
        <v>92.40571429</v>
      </c>
      <c r="R2948" s="273">
        <f t="shared" si="146"/>
        <v>94.08342857</v>
      </c>
    </row>
    <row r="2949" ht="14.25" hidden="1" customHeight="1">
      <c r="L2949" s="251"/>
      <c r="M2949" s="272">
        <v>17.15</v>
      </c>
      <c r="N2949" s="273">
        <f t="shared" si="143"/>
        <v>86.89142857</v>
      </c>
      <c r="O2949" s="273">
        <f t="shared" ref="O2949:P2949" si="359">O2948+0.0017142857142857</f>
        <v>89.06857143</v>
      </c>
      <c r="P2949" s="273">
        <f t="shared" si="359"/>
        <v>90.96857143</v>
      </c>
      <c r="Q2949" s="273">
        <f t="shared" si="145"/>
        <v>92.40714286</v>
      </c>
      <c r="R2949" s="273">
        <f t="shared" si="146"/>
        <v>94.08428571</v>
      </c>
    </row>
    <row r="2950" ht="14.25" hidden="1" customHeight="1">
      <c r="L2950" s="251"/>
      <c r="M2950" s="272">
        <v>17.16</v>
      </c>
      <c r="N2950" s="273">
        <f t="shared" si="143"/>
        <v>86.89371429</v>
      </c>
      <c r="O2950" s="273">
        <f t="shared" ref="O2950:P2950" si="360">O2949+0.0017142857142857</f>
        <v>89.07028571</v>
      </c>
      <c r="P2950" s="273">
        <f t="shared" si="360"/>
        <v>90.97028571</v>
      </c>
      <c r="Q2950" s="273">
        <f t="shared" si="145"/>
        <v>92.40857143</v>
      </c>
      <c r="R2950" s="273">
        <f t="shared" si="146"/>
        <v>94.08514286</v>
      </c>
    </row>
    <row r="2951" ht="14.25" hidden="1" customHeight="1">
      <c r="L2951" s="251"/>
      <c r="M2951" s="272">
        <v>17.17</v>
      </c>
      <c r="N2951" s="273">
        <f t="shared" si="143"/>
        <v>86.896</v>
      </c>
      <c r="O2951" s="273">
        <f t="shared" ref="O2951:P2951" si="361">O2950+0.0017142857142857</f>
        <v>89.072</v>
      </c>
      <c r="P2951" s="273">
        <f t="shared" si="361"/>
        <v>90.972</v>
      </c>
      <c r="Q2951" s="273">
        <f t="shared" si="145"/>
        <v>92.41</v>
      </c>
      <c r="R2951" s="273">
        <f t="shared" si="146"/>
        <v>94.086</v>
      </c>
    </row>
    <row r="2952" ht="14.25" hidden="1" customHeight="1">
      <c r="L2952" s="251"/>
      <c r="M2952" s="272">
        <v>17.18</v>
      </c>
      <c r="N2952" s="273">
        <f t="shared" si="143"/>
        <v>86.89828571</v>
      </c>
      <c r="O2952" s="273">
        <f t="shared" ref="O2952:P2952" si="362">O2951+0.0017142857142857</f>
        <v>89.07371429</v>
      </c>
      <c r="P2952" s="273">
        <f t="shared" si="362"/>
        <v>90.97371429</v>
      </c>
      <c r="Q2952" s="273">
        <f t="shared" si="145"/>
        <v>92.41142857</v>
      </c>
      <c r="R2952" s="273">
        <f t="shared" si="146"/>
        <v>94.08685714</v>
      </c>
    </row>
    <row r="2953" ht="14.25" hidden="1" customHeight="1">
      <c r="L2953" s="251"/>
      <c r="M2953" s="272">
        <v>17.19</v>
      </c>
      <c r="N2953" s="273">
        <f t="shared" si="143"/>
        <v>86.90057143</v>
      </c>
      <c r="O2953" s="273">
        <f t="shared" ref="O2953:P2953" si="363">O2952+0.0017142857142857</f>
        <v>89.07542857</v>
      </c>
      <c r="P2953" s="273">
        <f t="shared" si="363"/>
        <v>90.97542857</v>
      </c>
      <c r="Q2953" s="273">
        <f t="shared" si="145"/>
        <v>92.41285714</v>
      </c>
      <c r="R2953" s="273">
        <f t="shared" si="146"/>
        <v>94.08771429</v>
      </c>
    </row>
    <row r="2954" ht="14.25" hidden="1" customHeight="1">
      <c r="L2954" s="251"/>
      <c r="M2954" s="272">
        <v>17.2</v>
      </c>
      <c r="N2954" s="273">
        <f t="shared" si="143"/>
        <v>86.90285714</v>
      </c>
      <c r="O2954" s="273">
        <f t="shared" ref="O2954:P2954" si="364">O2953+0.0017142857142857</f>
        <v>89.07714286</v>
      </c>
      <c r="P2954" s="273">
        <f t="shared" si="364"/>
        <v>90.97714286</v>
      </c>
      <c r="Q2954" s="273">
        <f t="shared" si="145"/>
        <v>92.41428571</v>
      </c>
      <c r="R2954" s="273">
        <f t="shared" si="146"/>
        <v>94.08857143</v>
      </c>
    </row>
    <row r="2955" ht="14.25" hidden="1" customHeight="1">
      <c r="L2955" s="251"/>
      <c r="M2955" s="272">
        <v>17.21</v>
      </c>
      <c r="N2955" s="273">
        <f t="shared" si="143"/>
        <v>86.90514286</v>
      </c>
      <c r="O2955" s="273">
        <f t="shared" ref="O2955:P2955" si="365">O2954+0.0017142857142857</f>
        <v>89.07885714</v>
      </c>
      <c r="P2955" s="273">
        <f t="shared" si="365"/>
        <v>90.97885714</v>
      </c>
      <c r="Q2955" s="273">
        <f t="shared" si="145"/>
        <v>92.41571429</v>
      </c>
      <c r="R2955" s="273">
        <f t="shared" si="146"/>
        <v>94.08942857</v>
      </c>
    </row>
    <row r="2956" ht="14.25" hidden="1" customHeight="1">
      <c r="L2956" s="251"/>
      <c r="M2956" s="272">
        <v>17.22</v>
      </c>
      <c r="N2956" s="273">
        <f t="shared" si="143"/>
        <v>86.90742857</v>
      </c>
      <c r="O2956" s="273">
        <f t="shared" ref="O2956:P2956" si="366">O2955+0.0017142857142857</f>
        <v>89.08057143</v>
      </c>
      <c r="P2956" s="273">
        <f t="shared" si="366"/>
        <v>90.98057143</v>
      </c>
      <c r="Q2956" s="273">
        <f t="shared" si="145"/>
        <v>92.41714286</v>
      </c>
      <c r="R2956" s="273">
        <f t="shared" si="146"/>
        <v>94.09028571</v>
      </c>
    </row>
    <row r="2957" ht="14.25" hidden="1" customHeight="1">
      <c r="L2957" s="251"/>
      <c r="M2957" s="272">
        <v>17.23</v>
      </c>
      <c r="N2957" s="273">
        <f t="shared" si="143"/>
        <v>86.90971429</v>
      </c>
      <c r="O2957" s="273">
        <f t="shared" ref="O2957:P2957" si="367">O2956+0.0017142857142857</f>
        <v>89.08228571</v>
      </c>
      <c r="P2957" s="273">
        <f t="shared" si="367"/>
        <v>90.98228571</v>
      </c>
      <c r="Q2957" s="273">
        <f t="shared" si="145"/>
        <v>92.41857143</v>
      </c>
      <c r="R2957" s="273">
        <f t="shared" si="146"/>
        <v>94.09114286</v>
      </c>
    </row>
    <row r="2958" ht="14.25" hidden="1" customHeight="1">
      <c r="L2958" s="251"/>
      <c r="M2958" s="272">
        <v>17.24</v>
      </c>
      <c r="N2958" s="273">
        <f t="shared" si="143"/>
        <v>86.912</v>
      </c>
      <c r="O2958" s="273">
        <f t="shared" ref="O2958:P2958" si="368">O2957+0.0017142857142857</f>
        <v>89.084</v>
      </c>
      <c r="P2958" s="273">
        <f t="shared" si="368"/>
        <v>90.984</v>
      </c>
      <c r="Q2958" s="273">
        <f t="shared" si="145"/>
        <v>92.42</v>
      </c>
      <c r="R2958" s="273">
        <f t="shared" si="146"/>
        <v>94.092</v>
      </c>
    </row>
    <row r="2959" ht="14.25" hidden="1" customHeight="1">
      <c r="L2959" s="251"/>
      <c r="M2959" s="272">
        <v>17.25</v>
      </c>
      <c r="N2959" s="273">
        <f t="shared" si="143"/>
        <v>86.91428571</v>
      </c>
      <c r="O2959" s="273">
        <f t="shared" ref="O2959:P2959" si="369">O2958+0.0017142857142857</f>
        <v>89.08571429</v>
      </c>
      <c r="P2959" s="273">
        <f t="shared" si="369"/>
        <v>90.98571429</v>
      </c>
      <c r="Q2959" s="273">
        <f t="shared" si="145"/>
        <v>92.42142857</v>
      </c>
      <c r="R2959" s="273">
        <f t="shared" si="146"/>
        <v>94.09285714</v>
      </c>
    </row>
    <row r="2960" ht="14.25" hidden="1" customHeight="1">
      <c r="L2960" s="251"/>
      <c r="M2960" s="272">
        <v>17.26</v>
      </c>
      <c r="N2960" s="273">
        <f t="shared" si="143"/>
        <v>86.91657143</v>
      </c>
      <c r="O2960" s="273">
        <f t="shared" ref="O2960:P2960" si="370">O2959+0.0017142857142857</f>
        <v>89.08742857</v>
      </c>
      <c r="P2960" s="273">
        <f t="shared" si="370"/>
        <v>90.98742857</v>
      </c>
      <c r="Q2960" s="273">
        <f t="shared" si="145"/>
        <v>92.42285714</v>
      </c>
      <c r="R2960" s="273">
        <f t="shared" si="146"/>
        <v>94.09371429</v>
      </c>
    </row>
    <row r="2961" ht="14.25" hidden="1" customHeight="1">
      <c r="L2961" s="251"/>
      <c r="M2961" s="272">
        <v>17.27</v>
      </c>
      <c r="N2961" s="273">
        <f t="shared" si="143"/>
        <v>86.91885714</v>
      </c>
      <c r="O2961" s="273">
        <f t="shared" ref="O2961:P2961" si="371">O2960+0.0017142857142857</f>
        <v>89.08914286</v>
      </c>
      <c r="P2961" s="273">
        <f t="shared" si="371"/>
        <v>90.98914286</v>
      </c>
      <c r="Q2961" s="273">
        <f t="shared" si="145"/>
        <v>92.42428571</v>
      </c>
      <c r="R2961" s="273">
        <f t="shared" si="146"/>
        <v>94.09457143</v>
      </c>
    </row>
    <row r="2962" ht="14.25" hidden="1" customHeight="1">
      <c r="L2962" s="251"/>
      <c r="M2962" s="272">
        <v>17.28</v>
      </c>
      <c r="N2962" s="273">
        <f t="shared" si="143"/>
        <v>86.92114286</v>
      </c>
      <c r="O2962" s="273">
        <f t="shared" ref="O2962:P2962" si="372">O2961+0.0017142857142857</f>
        <v>89.09085714</v>
      </c>
      <c r="P2962" s="273">
        <f t="shared" si="372"/>
        <v>90.99085714</v>
      </c>
      <c r="Q2962" s="273">
        <f t="shared" si="145"/>
        <v>92.42571429</v>
      </c>
      <c r="R2962" s="273">
        <f t="shared" si="146"/>
        <v>94.09542857</v>
      </c>
    </row>
    <row r="2963" ht="14.25" hidden="1" customHeight="1">
      <c r="L2963" s="251"/>
      <c r="M2963" s="272">
        <v>17.29</v>
      </c>
      <c r="N2963" s="273">
        <f t="shared" si="143"/>
        <v>86.92342857</v>
      </c>
      <c r="O2963" s="273">
        <f t="shared" ref="O2963:P2963" si="373">O2962+0.0017142857142857</f>
        <v>89.09257143</v>
      </c>
      <c r="P2963" s="273">
        <f t="shared" si="373"/>
        <v>90.99257143</v>
      </c>
      <c r="Q2963" s="273">
        <f t="shared" si="145"/>
        <v>92.42714286</v>
      </c>
      <c r="R2963" s="273">
        <f t="shared" si="146"/>
        <v>94.09628571</v>
      </c>
    </row>
    <row r="2964" ht="14.25" hidden="1" customHeight="1">
      <c r="L2964" s="251"/>
      <c r="M2964" s="272">
        <v>17.3</v>
      </c>
      <c r="N2964" s="273">
        <f t="shared" si="143"/>
        <v>86.92571429</v>
      </c>
      <c r="O2964" s="273">
        <f t="shared" ref="O2964:P2964" si="374">O2963+0.0017142857142857</f>
        <v>89.09428571</v>
      </c>
      <c r="P2964" s="273">
        <f t="shared" si="374"/>
        <v>90.99428571</v>
      </c>
      <c r="Q2964" s="273">
        <f t="shared" si="145"/>
        <v>92.42857143</v>
      </c>
      <c r="R2964" s="273">
        <f t="shared" si="146"/>
        <v>94.09714286</v>
      </c>
    </row>
    <row r="2965" ht="14.25" hidden="1" customHeight="1">
      <c r="L2965" s="251"/>
      <c r="M2965" s="272">
        <v>17.31</v>
      </c>
      <c r="N2965" s="273">
        <f t="shared" si="143"/>
        <v>86.928</v>
      </c>
      <c r="O2965" s="273">
        <f t="shared" ref="O2965:P2965" si="375">O2964+0.0017142857142857</f>
        <v>89.096</v>
      </c>
      <c r="P2965" s="273">
        <f t="shared" si="375"/>
        <v>90.996</v>
      </c>
      <c r="Q2965" s="273">
        <f t="shared" si="145"/>
        <v>92.43</v>
      </c>
      <c r="R2965" s="273">
        <f t="shared" si="146"/>
        <v>94.098</v>
      </c>
    </row>
    <row r="2966" ht="14.25" hidden="1" customHeight="1">
      <c r="L2966" s="251"/>
      <c r="M2966" s="272">
        <v>17.32</v>
      </c>
      <c r="N2966" s="273">
        <f t="shared" si="143"/>
        <v>86.93028571</v>
      </c>
      <c r="O2966" s="273">
        <f t="shared" ref="O2966:P2966" si="376">O2965+0.0017142857142857</f>
        <v>89.09771429</v>
      </c>
      <c r="P2966" s="273">
        <f t="shared" si="376"/>
        <v>90.99771429</v>
      </c>
      <c r="Q2966" s="273">
        <f t="shared" si="145"/>
        <v>92.43142857</v>
      </c>
      <c r="R2966" s="273">
        <f t="shared" si="146"/>
        <v>94.09885714</v>
      </c>
    </row>
    <row r="2967" ht="14.25" hidden="1" customHeight="1">
      <c r="L2967" s="251"/>
      <c r="M2967" s="272">
        <v>17.33</v>
      </c>
      <c r="N2967" s="273">
        <f t="shared" si="143"/>
        <v>86.93257143</v>
      </c>
      <c r="O2967" s="273">
        <f t="shared" ref="O2967:P2967" si="377">O2966+0.0017142857142857</f>
        <v>89.09942857</v>
      </c>
      <c r="P2967" s="273">
        <f t="shared" si="377"/>
        <v>90.99942857</v>
      </c>
      <c r="Q2967" s="273">
        <f t="shared" si="145"/>
        <v>92.43285714</v>
      </c>
      <c r="R2967" s="273">
        <f t="shared" si="146"/>
        <v>94.09971429</v>
      </c>
    </row>
    <row r="2968" ht="14.25" hidden="1" customHeight="1">
      <c r="L2968" s="251"/>
      <c r="M2968" s="272">
        <v>17.34</v>
      </c>
      <c r="N2968" s="273">
        <f t="shared" si="143"/>
        <v>86.93485714</v>
      </c>
      <c r="O2968" s="273">
        <f t="shared" ref="O2968:P2968" si="378">O2967+0.0017142857142857</f>
        <v>89.10114286</v>
      </c>
      <c r="P2968" s="273">
        <f t="shared" si="378"/>
        <v>91.00114286</v>
      </c>
      <c r="Q2968" s="273">
        <f t="shared" si="145"/>
        <v>92.43428571</v>
      </c>
      <c r="R2968" s="273">
        <f t="shared" si="146"/>
        <v>94.10057143</v>
      </c>
    </row>
    <row r="2969" ht="14.25" hidden="1" customHeight="1">
      <c r="L2969" s="251"/>
      <c r="M2969" s="272">
        <v>17.35</v>
      </c>
      <c r="N2969" s="273">
        <f t="shared" si="143"/>
        <v>86.93714286</v>
      </c>
      <c r="O2969" s="273">
        <f t="shared" ref="O2969:P2969" si="379">O2968+0.0017142857142857</f>
        <v>89.10285714</v>
      </c>
      <c r="P2969" s="273">
        <f t="shared" si="379"/>
        <v>91.00285714</v>
      </c>
      <c r="Q2969" s="273">
        <f t="shared" si="145"/>
        <v>92.43571429</v>
      </c>
      <c r="R2969" s="273">
        <f t="shared" si="146"/>
        <v>94.10142857</v>
      </c>
    </row>
    <row r="2970" ht="14.25" hidden="1" customHeight="1">
      <c r="L2970" s="251"/>
      <c r="M2970" s="272">
        <v>17.36</v>
      </c>
      <c r="N2970" s="273">
        <f t="shared" si="143"/>
        <v>86.93942857</v>
      </c>
      <c r="O2970" s="273">
        <f t="shared" ref="O2970:P2970" si="380">O2969+0.0017142857142857</f>
        <v>89.10457143</v>
      </c>
      <c r="P2970" s="273">
        <f t="shared" si="380"/>
        <v>91.00457143</v>
      </c>
      <c r="Q2970" s="273">
        <f t="shared" si="145"/>
        <v>92.43714286</v>
      </c>
      <c r="R2970" s="273">
        <f t="shared" si="146"/>
        <v>94.10228571</v>
      </c>
    </row>
    <row r="2971" ht="14.25" hidden="1" customHeight="1">
      <c r="L2971" s="251"/>
      <c r="M2971" s="272">
        <v>17.37</v>
      </c>
      <c r="N2971" s="273">
        <f t="shared" si="143"/>
        <v>86.94171429</v>
      </c>
      <c r="O2971" s="273">
        <f t="shared" ref="O2971:P2971" si="381">O2970+0.0017142857142857</f>
        <v>89.10628571</v>
      </c>
      <c r="P2971" s="273">
        <f t="shared" si="381"/>
        <v>91.00628571</v>
      </c>
      <c r="Q2971" s="273">
        <f t="shared" si="145"/>
        <v>92.43857143</v>
      </c>
      <c r="R2971" s="273">
        <f t="shared" si="146"/>
        <v>94.10314286</v>
      </c>
    </row>
    <row r="2972" ht="14.25" hidden="1" customHeight="1">
      <c r="L2972" s="251"/>
      <c r="M2972" s="272">
        <v>17.38</v>
      </c>
      <c r="N2972" s="273">
        <f t="shared" si="143"/>
        <v>86.944</v>
      </c>
      <c r="O2972" s="273">
        <f t="shared" ref="O2972:P2972" si="382">O2971+0.0017142857142857</f>
        <v>89.108</v>
      </c>
      <c r="P2972" s="273">
        <f t="shared" si="382"/>
        <v>91.008</v>
      </c>
      <c r="Q2972" s="273">
        <f t="shared" si="145"/>
        <v>92.44</v>
      </c>
      <c r="R2972" s="273">
        <f t="shared" si="146"/>
        <v>94.104</v>
      </c>
    </row>
    <row r="2973" ht="14.25" hidden="1" customHeight="1">
      <c r="L2973" s="251"/>
      <c r="M2973" s="272">
        <v>17.39</v>
      </c>
      <c r="N2973" s="273">
        <f t="shared" si="143"/>
        <v>86.94628571</v>
      </c>
      <c r="O2973" s="273">
        <f t="shared" ref="O2973:P2973" si="383">O2972+0.0017142857142857</f>
        <v>89.10971429</v>
      </c>
      <c r="P2973" s="273">
        <f t="shared" si="383"/>
        <v>91.00971429</v>
      </c>
      <c r="Q2973" s="273">
        <f t="shared" si="145"/>
        <v>92.44142857</v>
      </c>
      <c r="R2973" s="273">
        <f t="shared" si="146"/>
        <v>94.10485714</v>
      </c>
    </row>
    <row r="2974" ht="14.25" hidden="1" customHeight="1">
      <c r="L2974" s="251"/>
      <c r="M2974" s="272">
        <v>17.4</v>
      </c>
      <c r="N2974" s="273">
        <f t="shared" si="143"/>
        <v>86.94857143</v>
      </c>
      <c r="O2974" s="273">
        <f t="shared" ref="O2974:P2974" si="384">O2973+0.0017142857142857</f>
        <v>89.11142857</v>
      </c>
      <c r="P2974" s="273">
        <f t="shared" si="384"/>
        <v>91.01142857</v>
      </c>
      <c r="Q2974" s="273">
        <f t="shared" si="145"/>
        <v>92.44285714</v>
      </c>
      <c r="R2974" s="273">
        <f t="shared" si="146"/>
        <v>94.10571429</v>
      </c>
    </row>
    <row r="2975" ht="14.25" hidden="1" customHeight="1">
      <c r="L2975" s="251"/>
      <c r="M2975" s="272">
        <v>17.41</v>
      </c>
      <c r="N2975" s="273">
        <f t="shared" si="143"/>
        <v>86.95085714</v>
      </c>
      <c r="O2975" s="273">
        <f t="shared" ref="O2975:P2975" si="385">O2974+0.0017142857142857</f>
        <v>89.11314286</v>
      </c>
      <c r="P2975" s="273">
        <f t="shared" si="385"/>
        <v>91.01314286</v>
      </c>
      <c r="Q2975" s="273">
        <f t="shared" si="145"/>
        <v>92.44428571</v>
      </c>
      <c r="R2975" s="273">
        <f t="shared" si="146"/>
        <v>94.10657143</v>
      </c>
    </row>
    <row r="2976" ht="14.25" hidden="1" customHeight="1">
      <c r="L2976" s="251"/>
      <c r="M2976" s="272">
        <v>17.42</v>
      </c>
      <c r="N2976" s="273">
        <f t="shared" si="143"/>
        <v>86.95314286</v>
      </c>
      <c r="O2976" s="273">
        <f t="shared" ref="O2976:P2976" si="386">O2975+0.0017142857142857</f>
        <v>89.11485714</v>
      </c>
      <c r="P2976" s="273">
        <f t="shared" si="386"/>
        <v>91.01485714</v>
      </c>
      <c r="Q2976" s="273">
        <f t="shared" si="145"/>
        <v>92.44571429</v>
      </c>
      <c r="R2976" s="273">
        <f t="shared" si="146"/>
        <v>94.10742857</v>
      </c>
    </row>
    <row r="2977" ht="14.25" hidden="1" customHeight="1">
      <c r="L2977" s="251"/>
      <c r="M2977" s="272">
        <v>17.43</v>
      </c>
      <c r="N2977" s="273">
        <f t="shared" si="143"/>
        <v>86.95542857</v>
      </c>
      <c r="O2977" s="273">
        <f t="shared" ref="O2977:P2977" si="387">O2976+0.0017142857142857</f>
        <v>89.11657143</v>
      </c>
      <c r="P2977" s="273">
        <f t="shared" si="387"/>
        <v>91.01657143</v>
      </c>
      <c r="Q2977" s="273">
        <f t="shared" si="145"/>
        <v>92.44714286</v>
      </c>
      <c r="R2977" s="273">
        <f t="shared" si="146"/>
        <v>94.10828571</v>
      </c>
    </row>
    <row r="2978" ht="14.25" hidden="1" customHeight="1">
      <c r="L2978" s="251"/>
      <c r="M2978" s="272">
        <v>17.44</v>
      </c>
      <c r="N2978" s="273">
        <f t="shared" si="143"/>
        <v>86.95771429</v>
      </c>
      <c r="O2978" s="273">
        <f t="shared" ref="O2978:P2978" si="388">O2977+0.0017142857142857</f>
        <v>89.11828571</v>
      </c>
      <c r="P2978" s="273">
        <f t="shared" si="388"/>
        <v>91.01828571</v>
      </c>
      <c r="Q2978" s="273">
        <f t="shared" si="145"/>
        <v>92.44857143</v>
      </c>
      <c r="R2978" s="273">
        <f t="shared" si="146"/>
        <v>94.10914286</v>
      </c>
    </row>
    <row r="2979" ht="14.25" hidden="1" customHeight="1">
      <c r="L2979" s="251"/>
      <c r="M2979" s="272">
        <v>17.45</v>
      </c>
      <c r="N2979" s="273">
        <f t="shared" si="143"/>
        <v>86.96</v>
      </c>
      <c r="O2979" s="273">
        <f t="shared" ref="O2979:P2979" si="389">O2978+0.0017142857142857</f>
        <v>89.12</v>
      </c>
      <c r="P2979" s="273">
        <f t="shared" si="389"/>
        <v>91.02</v>
      </c>
      <c r="Q2979" s="273">
        <f t="shared" si="145"/>
        <v>92.45</v>
      </c>
      <c r="R2979" s="273">
        <f t="shared" si="146"/>
        <v>94.11</v>
      </c>
    </row>
    <row r="2980" ht="14.25" hidden="1" customHeight="1">
      <c r="L2980" s="251"/>
      <c r="M2980" s="272">
        <v>17.46</v>
      </c>
      <c r="N2980" s="273">
        <f t="shared" si="143"/>
        <v>86.96228571</v>
      </c>
      <c r="O2980" s="273">
        <f t="shared" ref="O2980:P2980" si="390">O2979+0.0017142857142857</f>
        <v>89.12171429</v>
      </c>
      <c r="P2980" s="273">
        <f t="shared" si="390"/>
        <v>91.02171429</v>
      </c>
      <c r="Q2980" s="273">
        <f t="shared" si="145"/>
        <v>92.45142857</v>
      </c>
      <c r="R2980" s="273">
        <f t="shared" si="146"/>
        <v>94.11085714</v>
      </c>
    </row>
    <row r="2981" ht="14.25" hidden="1" customHeight="1">
      <c r="L2981" s="251"/>
      <c r="M2981" s="272">
        <v>17.47</v>
      </c>
      <c r="N2981" s="273">
        <f t="shared" si="143"/>
        <v>86.96457143</v>
      </c>
      <c r="O2981" s="273">
        <f t="shared" ref="O2981:P2981" si="391">O2980+0.0017142857142857</f>
        <v>89.12342857</v>
      </c>
      <c r="P2981" s="273">
        <f t="shared" si="391"/>
        <v>91.02342857</v>
      </c>
      <c r="Q2981" s="273">
        <f t="shared" si="145"/>
        <v>92.45285714</v>
      </c>
      <c r="R2981" s="273">
        <f t="shared" si="146"/>
        <v>94.11171429</v>
      </c>
    </row>
    <row r="2982" ht="14.25" hidden="1" customHeight="1">
      <c r="L2982" s="251"/>
      <c r="M2982" s="272">
        <v>17.48</v>
      </c>
      <c r="N2982" s="273">
        <f t="shared" si="143"/>
        <v>86.96685714</v>
      </c>
      <c r="O2982" s="273">
        <f t="shared" ref="O2982:P2982" si="392">O2981+0.0017142857142857</f>
        <v>89.12514286</v>
      </c>
      <c r="P2982" s="273">
        <f t="shared" si="392"/>
        <v>91.02514286</v>
      </c>
      <c r="Q2982" s="273">
        <f t="shared" si="145"/>
        <v>92.45428571</v>
      </c>
      <c r="R2982" s="273">
        <f t="shared" si="146"/>
        <v>94.11257143</v>
      </c>
    </row>
    <row r="2983" ht="14.25" hidden="1" customHeight="1">
      <c r="L2983" s="251"/>
      <c r="M2983" s="272">
        <v>17.49</v>
      </c>
      <c r="N2983" s="273">
        <f t="shared" si="143"/>
        <v>86.96914286</v>
      </c>
      <c r="O2983" s="273">
        <f t="shared" ref="O2983:P2983" si="393">O2982+0.0017142857142857</f>
        <v>89.12685714</v>
      </c>
      <c r="P2983" s="273">
        <f t="shared" si="393"/>
        <v>91.02685714</v>
      </c>
      <c r="Q2983" s="273">
        <f t="shared" si="145"/>
        <v>92.45571429</v>
      </c>
      <c r="R2983" s="273">
        <f t="shared" si="146"/>
        <v>94.11342857</v>
      </c>
    </row>
    <row r="2984" ht="14.25" hidden="1" customHeight="1">
      <c r="L2984" s="251"/>
      <c r="M2984" s="272">
        <v>17.5</v>
      </c>
      <c r="N2984" s="273">
        <f t="shared" si="143"/>
        <v>86.97142857</v>
      </c>
      <c r="O2984" s="273">
        <f t="shared" ref="O2984:P2984" si="394">O2983+0.0017142857142857</f>
        <v>89.12857143</v>
      </c>
      <c r="P2984" s="273">
        <f t="shared" si="394"/>
        <v>91.02857143</v>
      </c>
      <c r="Q2984" s="273">
        <f t="shared" si="145"/>
        <v>92.45714286</v>
      </c>
      <c r="R2984" s="273">
        <f t="shared" si="146"/>
        <v>94.11428571</v>
      </c>
    </row>
    <row r="2985" ht="14.25" hidden="1" customHeight="1">
      <c r="L2985" s="251"/>
      <c r="M2985" s="272">
        <v>17.51</v>
      </c>
      <c r="N2985" s="273">
        <f t="shared" si="143"/>
        <v>86.97371429</v>
      </c>
      <c r="O2985" s="273">
        <f t="shared" ref="O2985:P2985" si="395">O2984+0.0017142857142857</f>
        <v>89.13028571</v>
      </c>
      <c r="P2985" s="273">
        <f t="shared" si="395"/>
        <v>91.03028571</v>
      </c>
      <c r="Q2985" s="273">
        <f t="shared" si="145"/>
        <v>92.45857143</v>
      </c>
      <c r="R2985" s="273">
        <f t="shared" si="146"/>
        <v>94.11514286</v>
      </c>
    </row>
    <row r="2986" ht="14.25" hidden="1" customHeight="1">
      <c r="L2986" s="251"/>
      <c r="M2986" s="272">
        <v>17.52</v>
      </c>
      <c r="N2986" s="273">
        <f t="shared" si="143"/>
        <v>86.976</v>
      </c>
      <c r="O2986" s="273">
        <f t="shared" ref="O2986:P2986" si="396">O2985+0.0017142857142857</f>
        <v>89.132</v>
      </c>
      <c r="P2986" s="273">
        <f t="shared" si="396"/>
        <v>91.032</v>
      </c>
      <c r="Q2986" s="273">
        <f t="shared" si="145"/>
        <v>92.46</v>
      </c>
      <c r="R2986" s="273">
        <f t="shared" si="146"/>
        <v>94.116</v>
      </c>
    </row>
    <row r="2987" ht="14.25" hidden="1" customHeight="1">
      <c r="L2987" s="251"/>
      <c r="M2987" s="272">
        <v>17.53</v>
      </c>
      <c r="N2987" s="273">
        <f t="shared" si="143"/>
        <v>86.97828571</v>
      </c>
      <c r="O2987" s="273">
        <f t="shared" ref="O2987:P2987" si="397">O2986+0.0017142857142857</f>
        <v>89.13371429</v>
      </c>
      <c r="P2987" s="273">
        <f t="shared" si="397"/>
        <v>91.03371429</v>
      </c>
      <c r="Q2987" s="273">
        <f t="shared" si="145"/>
        <v>92.46142857</v>
      </c>
      <c r="R2987" s="273">
        <f t="shared" si="146"/>
        <v>94.11685714</v>
      </c>
    </row>
    <row r="2988" ht="14.25" hidden="1" customHeight="1">
      <c r="L2988" s="251"/>
      <c r="M2988" s="272">
        <v>17.54</v>
      </c>
      <c r="N2988" s="273">
        <f t="shared" si="143"/>
        <v>86.98057143</v>
      </c>
      <c r="O2988" s="273">
        <f t="shared" ref="O2988:P2988" si="398">O2987+0.0017142857142857</f>
        <v>89.13542857</v>
      </c>
      <c r="P2988" s="273">
        <f t="shared" si="398"/>
        <v>91.03542857</v>
      </c>
      <c r="Q2988" s="273">
        <f t="shared" si="145"/>
        <v>92.46285714</v>
      </c>
      <c r="R2988" s="273">
        <f t="shared" si="146"/>
        <v>94.11771429</v>
      </c>
    </row>
    <row r="2989" ht="14.25" hidden="1" customHeight="1">
      <c r="L2989" s="251"/>
      <c r="M2989" s="272">
        <v>17.55</v>
      </c>
      <c r="N2989" s="273">
        <f t="shared" si="143"/>
        <v>86.98285714</v>
      </c>
      <c r="O2989" s="273">
        <f t="shared" ref="O2989:P2989" si="399">O2988+0.0017142857142857</f>
        <v>89.13714286</v>
      </c>
      <c r="P2989" s="273">
        <f t="shared" si="399"/>
        <v>91.03714286</v>
      </c>
      <c r="Q2989" s="273">
        <f t="shared" si="145"/>
        <v>92.46428571</v>
      </c>
      <c r="R2989" s="273">
        <f t="shared" si="146"/>
        <v>94.11857143</v>
      </c>
    </row>
    <row r="2990" ht="14.25" hidden="1" customHeight="1">
      <c r="L2990" s="251"/>
      <c r="M2990" s="272">
        <v>17.56</v>
      </c>
      <c r="N2990" s="273">
        <f t="shared" si="143"/>
        <v>86.98514286</v>
      </c>
      <c r="O2990" s="273">
        <f t="shared" ref="O2990:P2990" si="400">O2989+0.0017142857142857</f>
        <v>89.13885714</v>
      </c>
      <c r="P2990" s="273">
        <f t="shared" si="400"/>
        <v>91.03885714</v>
      </c>
      <c r="Q2990" s="273">
        <f t="shared" si="145"/>
        <v>92.46571429</v>
      </c>
      <c r="R2990" s="273">
        <f t="shared" si="146"/>
        <v>94.11942857</v>
      </c>
    </row>
    <row r="2991" ht="14.25" hidden="1" customHeight="1">
      <c r="L2991" s="251"/>
      <c r="M2991" s="272">
        <v>17.57</v>
      </c>
      <c r="N2991" s="273">
        <f t="shared" si="143"/>
        <v>86.98742857</v>
      </c>
      <c r="O2991" s="273">
        <f t="shared" ref="O2991:P2991" si="401">O2990+0.0017142857142857</f>
        <v>89.14057143</v>
      </c>
      <c r="P2991" s="273">
        <f t="shared" si="401"/>
        <v>91.04057143</v>
      </c>
      <c r="Q2991" s="273">
        <f t="shared" si="145"/>
        <v>92.46714286</v>
      </c>
      <c r="R2991" s="273">
        <f t="shared" si="146"/>
        <v>94.12028571</v>
      </c>
    </row>
    <row r="2992" ht="14.25" hidden="1" customHeight="1">
      <c r="L2992" s="251"/>
      <c r="M2992" s="272">
        <v>17.58</v>
      </c>
      <c r="N2992" s="273">
        <f t="shared" si="143"/>
        <v>86.98971429</v>
      </c>
      <c r="O2992" s="273">
        <f t="shared" ref="O2992:P2992" si="402">O2991+0.0017142857142857</f>
        <v>89.14228571</v>
      </c>
      <c r="P2992" s="273">
        <f t="shared" si="402"/>
        <v>91.04228571</v>
      </c>
      <c r="Q2992" s="273">
        <f t="shared" si="145"/>
        <v>92.46857143</v>
      </c>
      <c r="R2992" s="273">
        <f t="shared" si="146"/>
        <v>94.12114286</v>
      </c>
    </row>
    <row r="2993" ht="14.25" hidden="1" customHeight="1">
      <c r="L2993" s="251"/>
      <c r="M2993" s="272">
        <v>17.59</v>
      </c>
      <c r="N2993" s="273">
        <f t="shared" si="143"/>
        <v>86.992</v>
      </c>
      <c r="O2993" s="273">
        <f t="shared" ref="O2993:P2993" si="403">O2992+0.0017142857142857</f>
        <v>89.144</v>
      </c>
      <c r="P2993" s="273">
        <f t="shared" si="403"/>
        <v>91.044</v>
      </c>
      <c r="Q2993" s="273">
        <f t="shared" si="145"/>
        <v>92.47</v>
      </c>
      <c r="R2993" s="273">
        <f t="shared" si="146"/>
        <v>94.122</v>
      </c>
    </row>
    <row r="2994" ht="14.25" hidden="1" customHeight="1">
      <c r="L2994" s="251"/>
      <c r="M2994" s="272">
        <v>17.6</v>
      </c>
      <c r="N2994" s="273">
        <f t="shared" si="143"/>
        <v>86.99428571</v>
      </c>
      <c r="O2994" s="273">
        <f t="shared" ref="O2994:P2994" si="404">O2993+0.0017142857142857</f>
        <v>89.14571429</v>
      </c>
      <c r="P2994" s="273">
        <f t="shared" si="404"/>
        <v>91.04571429</v>
      </c>
      <c r="Q2994" s="273">
        <f t="shared" si="145"/>
        <v>92.47142857</v>
      </c>
      <c r="R2994" s="273">
        <f t="shared" si="146"/>
        <v>94.12285714</v>
      </c>
    </row>
    <row r="2995" ht="14.25" hidden="1" customHeight="1">
      <c r="L2995" s="251"/>
      <c r="M2995" s="272">
        <v>17.61</v>
      </c>
      <c r="N2995" s="273">
        <f t="shared" si="143"/>
        <v>86.99657143</v>
      </c>
      <c r="O2995" s="273">
        <f t="shared" ref="O2995:P2995" si="405">O2994+0.0017142857142857</f>
        <v>89.14742857</v>
      </c>
      <c r="P2995" s="273">
        <f t="shared" si="405"/>
        <v>91.04742857</v>
      </c>
      <c r="Q2995" s="273">
        <f t="shared" si="145"/>
        <v>92.47285714</v>
      </c>
      <c r="R2995" s="273">
        <f t="shared" si="146"/>
        <v>94.12371429</v>
      </c>
    </row>
    <row r="2996" ht="14.25" hidden="1" customHeight="1">
      <c r="L2996" s="251"/>
      <c r="M2996" s="272">
        <v>17.62</v>
      </c>
      <c r="N2996" s="273">
        <f t="shared" si="143"/>
        <v>86.99885714</v>
      </c>
      <c r="O2996" s="273">
        <f t="shared" ref="O2996:P2996" si="406">O2995+0.0017142857142857</f>
        <v>89.14914286</v>
      </c>
      <c r="P2996" s="273">
        <f t="shared" si="406"/>
        <v>91.04914286</v>
      </c>
      <c r="Q2996" s="273">
        <f t="shared" si="145"/>
        <v>92.47428571</v>
      </c>
      <c r="R2996" s="273">
        <f t="shared" si="146"/>
        <v>94.12457143</v>
      </c>
    </row>
    <row r="2997" ht="14.25" hidden="1" customHeight="1">
      <c r="L2997" s="251"/>
      <c r="M2997" s="272">
        <v>17.63</v>
      </c>
      <c r="N2997" s="273">
        <f t="shared" si="143"/>
        <v>87.00114286</v>
      </c>
      <c r="O2997" s="273">
        <f t="shared" ref="O2997:P2997" si="407">O2996+0.0017142857142857</f>
        <v>89.15085714</v>
      </c>
      <c r="P2997" s="273">
        <f t="shared" si="407"/>
        <v>91.05085714</v>
      </c>
      <c r="Q2997" s="273">
        <f t="shared" si="145"/>
        <v>92.47571429</v>
      </c>
      <c r="R2997" s="273">
        <f t="shared" si="146"/>
        <v>94.12542857</v>
      </c>
    </row>
    <row r="2998" ht="14.25" hidden="1" customHeight="1">
      <c r="L2998" s="251"/>
      <c r="M2998" s="272">
        <v>17.64</v>
      </c>
      <c r="N2998" s="273">
        <f t="shared" si="143"/>
        <v>87.00342857</v>
      </c>
      <c r="O2998" s="273">
        <f t="shared" ref="O2998:P2998" si="408">O2997+0.0017142857142857</f>
        <v>89.15257143</v>
      </c>
      <c r="P2998" s="273">
        <f t="shared" si="408"/>
        <v>91.05257143</v>
      </c>
      <c r="Q2998" s="273">
        <f t="shared" si="145"/>
        <v>92.47714286</v>
      </c>
      <c r="R2998" s="273">
        <f t="shared" si="146"/>
        <v>94.12628571</v>
      </c>
    </row>
    <row r="2999" ht="14.25" hidden="1" customHeight="1">
      <c r="L2999" s="251"/>
      <c r="M2999" s="272">
        <v>17.65</v>
      </c>
      <c r="N2999" s="273">
        <f t="shared" si="143"/>
        <v>87.00571429</v>
      </c>
      <c r="O2999" s="273">
        <f t="shared" ref="O2999:P2999" si="409">O2998+0.0017142857142857</f>
        <v>89.15428571</v>
      </c>
      <c r="P2999" s="273">
        <f t="shared" si="409"/>
        <v>91.05428571</v>
      </c>
      <c r="Q2999" s="273">
        <f t="shared" si="145"/>
        <v>92.47857143</v>
      </c>
      <c r="R2999" s="273">
        <f t="shared" si="146"/>
        <v>94.12714286</v>
      </c>
    </row>
    <row r="3000" ht="14.25" hidden="1" customHeight="1">
      <c r="L3000" s="251"/>
      <c r="M3000" s="272">
        <v>17.66</v>
      </c>
      <c r="N3000" s="273">
        <f t="shared" si="143"/>
        <v>87.008</v>
      </c>
      <c r="O3000" s="273">
        <f t="shared" ref="O3000:P3000" si="410">O2999+0.0017142857142857</f>
        <v>89.156</v>
      </c>
      <c r="P3000" s="273">
        <f t="shared" si="410"/>
        <v>91.056</v>
      </c>
      <c r="Q3000" s="273">
        <f t="shared" si="145"/>
        <v>92.48</v>
      </c>
      <c r="R3000" s="273">
        <f t="shared" si="146"/>
        <v>94.128</v>
      </c>
    </row>
    <row r="3001" ht="14.25" hidden="1" customHeight="1">
      <c r="L3001" s="251"/>
      <c r="M3001" s="272">
        <v>17.67</v>
      </c>
      <c r="N3001" s="273">
        <f t="shared" si="143"/>
        <v>87.01028571</v>
      </c>
      <c r="O3001" s="273">
        <f t="shared" ref="O3001:P3001" si="411">O3000+0.0017142857142857</f>
        <v>89.15771429</v>
      </c>
      <c r="P3001" s="273">
        <f t="shared" si="411"/>
        <v>91.05771429</v>
      </c>
      <c r="Q3001" s="273">
        <f t="shared" si="145"/>
        <v>92.48142857</v>
      </c>
      <c r="R3001" s="273">
        <f t="shared" si="146"/>
        <v>94.12885714</v>
      </c>
    </row>
    <row r="3002" ht="14.25" hidden="1" customHeight="1">
      <c r="L3002" s="251"/>
      <c r="M3002" s="272">
        <v>17.68</v>
      </c>
      <c r="N3002" s="273">
        <f t="shared" si="143"/>
        <v>87.01257143</v>
      </c>
      <c r="O3002" s="273">
        <f t="shared" ref="O3002:P3002" si="412">O3001+0.0017142857142857</f>
        <v>89.15942857</v>
      </c>
      <c r="P3002" s="273">
        <f t="shared" si="412"/>
        <v>91.05942857</v>
      </c>
      <c r="Q3002" s="273">
        <f t="shared" si="145"/>
        <v>92.48285714</v>
      </c>
      <c r="R3002" s="273">
        <f t="shared" si="146"/>
        <v>94.12971429</v>
      </c>
    </row>
    <row r="3003" ht="14.25" hidden="1" customHeight="1">
      <c r="L3003" s="251"/>
      <c r="M3003" s="272">
        <v>17.69</v>
      </c>
      <c r="N3003" s="273">
        <f t="shared" si="143"/>
        <v>87.01485714</v>
      </c>
      <c r="O3003" s="273">
        <f t="shared" ref="O3003:P3003" si="413">O3002+0.0017142857142857</f>
        <v>89.16114286</v>
      </c>
      <c r="P3003" s="273">
        <f t="shared" si="413"/>
        <v>91.06114286</v>
      </c>
      <c r="Q3003" s="273">
        <f t="shared" si="145"/>
        <v>92.48428571</v>
      </c>
      <c r="R3003" s="273">
        <f t="shared" si="146"/>
        <v>94.13057143</v>
      </c>
    </row>
    <row r="3004" ht="14.25" hidden="1" customHeight="1">
      <c r="L3004" s="251"/>
      <c r="M3004" s="272">
        <v>17.7</v>
      </c>
      <c r="N3004" s="273">
        <f t="shared" si="143"/>
        <v>87.01714286</v>
      </c>
      <c r="O3004" s="273">
        <f t="shared" ref="O3004:P3004" si="414">O3003+0.0017142857142857</f>
        <v>89.16285714</v>
      </c>
      <c r="P3004" s="273">
        <f t="shared" si="414"/>
        <v>91.06285714</v>
      </c>
      <c r="Q3004" s="273">
        <f t="shared" si="145"/>
        <v>92.48571429</v>
      </c>
      <c r="R3004" s="273">
        <f t="shared" si="146"/>
        <v>94.13142857</v>
      </c>
    </row>
    <row r="3005" ht="14.25" hidden="1" customHeight="1">
      <c r="L3005" s="251"/>
      <c r="M3005" s="272">
        <v>17.71</v>
      </c>
      <c r="N3005" s="273">
        <f t="shared" si="143"/>
        <v>87.01942857</v>
      </c>
      <c r="O3005" s="273">
        <f t="shared" ref="O3005:P3005" si="415">O3004+0.0017142857142857</f>
        <v>89.16457143</v>
      </c>
      <c r="P3005" s="273">
        <f t="shared" si="415"/>
        <v>91.06457143</v>
      </c>
      <c r="Q3005" s="273">
        <f t="shared" si="145"/>
        <v>92.48714286</v>
      </c>
      <c r="R3005" s="273">
        <f t="shared" si="146"/>
        <v>94.13228571</v>
      </c>
    </row>
    <row r="3006" ht="14.25" hidden="1" customHeight="1">
      <c r="L3006" s="251"/>
      <c r="M3006" s="272">
        <v>17.72</v>
      </c>
      <c r="N3006" s="273">
        <f t="shared" si="143"/>
        <v>87.02171429</v>
      </c>
      <c r="O3006" s="273">
        <f t="shared" ref="O3006:P3006" si="416">O3005+0.0017142857142857</f>
        <v>89.16628571</v>
      </c>
      <c r="P3006" s="273">
        <f t="shared" si="416"/>
        <v>91.06628571</v>
      </c>
      <c r="Q3006" s="273">
        <f t="shared" si="145"/>
        <v>92.48857143</v>
      </c>
      <c r="R3006" s="273">
        <f t="shared" si="146"/>
        <v>94.13314286</v>
      </c>
    </row>
    <row r="3007" ht="14.25" hidden="1" customHeight="1">
      <c r="L3007" s="251"/>
      <c r="M3007" s="272">
        <v>17.73</v>
      </c>
      <c r="N3007" s="273">
        <f t="shared" si="143"/>
        <v>87.024</v>
      </c>
      <c r="O3007" s="273">
        <f t="shared" ref="O3007:P3007" si="417">O3006+0.0017142857142857</f>
        <v>89.168</v>
      </c>
      <c r="P3007" s="273">
        <f t="shared" si="417"/>
        <v>91.068</v>
      </c>
      <c r="Q3007" s="273">
        <f t="shared" si="145"/>
        <v>92.49</v>
      </c>
      <c r="R3007" s="273">
        <f t="shared" si="146"/>
        <v>94.134</v>
      </c>
    </row>
    <row r="3008" ht="14.25" hidden="1" customHeight="1">
      <c r="L3008" s="251"/>
      <c r="M3008" s="272">
        <v>17.74</v>
      </c>
      <c r="N3008" s="273">
        <f t="shared" si="143"/>
        <v>87.02628571</v>
      </c>
      <c r="O3008" s="273">
        <f t="shared" ref="O3008:P3008" si="418">O3007+0.0017142857142857</f>
        <v>89.16971429</v>
      </c>
      <c r="P3008" s="273">
        <f t="shared" si="418"/>
        <v>91.06971429</v>
      </c>
      <c r="Q3008" s="273">
        <f t="shared" si="145"/>
        <v>92.49142857</v>
      </c>
      <c r="R3008" s="273">
        <f t="shared" si="146"/>
        <v>94.13485714</v>
      </c>
    </row>
    <row r="3009" ht="14.25" hidden="1" customHeight="1">
      <c r="L3009" s="251"/>
      <c r="M3009" s="272">
        <v>17.75</v>
      </c>
      <c r="N3009" s="273">
        <f t="shared" si="143"/>
        <v>87.02857143</v>
      </c>
      <c r="O3009" s="273">
        <f t="shared" ref="O3009:P3009" si="419">O3008+0.0017142857142857</f>
        <v>89.17142857</v>
      </c>
      <c r="P3009" s="273">
        <f t="shared" si="419"/>
        <v>91.07142857</v>
      </c>
      <c r="Q3009" s="273">
        <f t="shared" si="145"/>
        <v>92.49285714</v>
      </c>
      <c r="R3009" s="273">
        <f t="shared" si="146"/>
        <v>94.13571429</v>
      </c>
    </row>
    <row r="3010" ht="14.25" hidden="1" customHeight="1">
      <c r="L3010" s="251"/>
      <c r="M3010" s="272">
        <v>17.76</v>
      </c>
      <c r="N3010" s="273">
        <f t="shared" si="143"/>
        <v>87.03085714</v>
      </c>
      <c r="O3010" s="273">
        <f t="shared" ref="O3010:P3010" si="420">O3009+0.0017142857142857</f>
        <v>89.17314286</v>
      </c>
      <c r="P3010" s="273">
        <f t="shared" si="420"/>
        <v>91.07314286</v>
      </c>
      <c r="Q3010" s="273">
        <f t="shared" si="145"/>
        <v>92.49428571</v>
      </c>
      <c r="R3010" s="273">
        <f t="shared" si="146"/>
        <v>94.13657143</v>
      </c>
    </row>
    <row r="3011" ht="14.25" hidden="1" customHeight="1">
      <c r="L3011" s="251"/>
      <c r="M3011" s="272">
        <v>17.77</v>
      </c>
      <c r="N3011" s="273">
        <f t="shared" si="143"/>
        <v>87.03314286</v>
      </c>
      <c r="O3011" s="273">
        <f t="shared" ref="O3011:P3011" si="421">O3010+0.0017142857142857</f>
        <v>89.17485714</v>
      </c>
      <c r="P3011" s="273">
        <f t="shared" si="421"/>
        <v>91.07485714</v>
      </c>
      <c r="Q3011" s="273">
        <f t="shared" si="145"/>
        <v>92.49571429</v>
      </c>
      <c r="R3011" s="273">
        <f t="shared" si="146"/>
        <v>94.13742857</v>
      </c>
    </row>
    <row r="3012" ht="14.25" hidden="1" customHeight="1">
      <c r="L3012" s="251"/>
      <c r="M3012" s="272">
        <v>17.78</v>
      </c>
      <c r="N3012" s="273">
        <f t="shared" si="143"/>
        <v>87.03542857</v>
      </c>
      <c r="O3012" s="273">
        <f t="shared" ref="O3012:P3012" si="422">O3011+0.0017142857142857</f>
        <v>89.17657143</v>
      </c>
      <c r="P3012" s="273">
        <f t="shared" si="422"/>
        <v>91.07657143</v>
      </c>
      <c r="Q3012" s="273">
        <f t="shared" si="145"/>
        <v>92.49714286</v>
      </c>
      <c r="R3012" s="273">
        <f t="shared" si="146"/>
        <v>94.13828571</v>
      </c>
    </row>
    <row r="3013" ht="14.25" hidden="1" customHeight="1">
      <c r="L3013" s="251"/>
      <c r="M3013" s="272">
        <v>17.79</v>
      </c>
      <c r="N3013" s="273">
        <f t="shared" si="143"/>
        <v>87.03771429</v>
      </c>
      <c r="O3013" s="273">
        <f t="shared" ref="O3013:P3013" si="423">O3012+0.0017142857142857</f>
        <v>89.17828571</v>
      </c>
      <c r="P3013" s="273">
        <f t="shared" si="423"/>
        <v>91.07828571</v>
      </c>
      <c r="Q3013" s="273">
        <f t="shared" si="145"/>
        <v>92.49857143</v>
      </c>
      <c r="R3013" s="273">
        <f t="shared" si="146"/>
        <v>94.13914286</v>
      </c>
    </row>
    <row r="3014" ht="14.25" hidden="1" customHeight="1">
      <c r="L3014" s="251"/>
      <c r="M3014" s="272">
        <v>17.8</v>
      </c>
      <c r="N3014" s="273">
        <f t="shared" si="143"/>
        <v>87.04</v>
      </c>
      <c r="O3014" s="273">
        <f t="shared" ref="O3014:P3014" si="424">O3013+0.0017142857142857</f>
        <v>89.18</v>
      </c>
      <c r="P3014" s="273">
        <f t="shared" si="424"/>
        <v>91.08</v>
      </c>
      <c r="Q3014" s="273">
        <f t="shared" si="145"/>
        <v>92.5</v>
      </c>
      <c r="R3014" s="273">
        <f t="shared" si="146"/>
        <v>94.14</v>
      </c>
    </row>
    <row r="3015" ht="14.25" hidden="1" customHeight="1">
      <c r="L3015" s="251"/>
      <c r="M3015" s="272">
        <v>17.81</v>
      </c>
      <c r="N3015" s="273">
        <f t="shared" si="143"/>
        <v>87.04228571</v>
      </c>
      <c r="O3015" s="273">
        <f t="shared" ref="O3015:P3015" si="425">O3014+0.0017142857142857</f>
        <v>89.18171429</v>
      </c>
      <c r="P3015" s="273">
        <f t="shared" si="425"/>
        <v>91.08171429</v>
      </c>
      <c r="Q3015" s="273">
        <f t="shared" si="145"/>
        <v>92.50142857</v>
      </c>
      <c r="R3015" s="273">
        <f t="shared" si="146"/>
        <v>94.14085714</v>
      </c>
    </row>
    <row r="3016" ht="14.25" hidden="1" customHeight="1">
      <c r="L3016" s="251"/>
      <c r="M3016" s="272">
        <v>17.82</v>
      </c>
      <c r="N3016" s="273">
        <f t="shared" si="143"/>
        <v>87.04457143</v>
      </c>
      <c r="O3016" s="273">
        <f t="shared" ref="O3016:P3016" si="426">O3015+0.0017142857142857</f>
        <v>89.18342857</v>
      </c>
      <c r="P3016" s="273">
        <f t="shared" si="426"/>
        <v>91.08342857</v>
      </c>
      <c r="Q3016" s="273">
        <f t="shared" si="145"/>
        <v>92.50285714</v>
      </c>
      <c r="R3016" s="273">
        <f t="shared" si="146"/>
        <v>94.14171429</v>
      </c>
    </row>
    <row r="3017" ht="14.25" hidden="1" customHeight="1">
      <c r="L3017" s="251"/>
      <c r="M3017" s="272">
        <v>17.83</v>
      </c>
      <c r="N3017" s="273">
        <f t="shared" si="143"/>
        <v>87.04685714</v>
      </c>
      <c r="O3017" s="273">
        <f t="shared" ref="O3017:P3017" si="427">O3016+0.0017142857142857</f>
        <v>89.18514286</v>
      </c>
      <c r="P3017" s="273">
        <f t="shared" si="427"/>
        <v>91.08514286</v>
      </c>
      <c r="Q3017" s="273">
        <f t="shared" si="145"/>
        <v>92.50428571</v>
      </c>
      <c r="R3017" s="273">
        <f t="shared" si="146"/>
        <v>94.14257143</v>
      </c>
    </row>
    <row r="3018" ht="14.25" hidden="1" customHeight="1">
      <c r="L3018" s="251"/>
      <c r="M3018" s="272">
        <v>17.84</v>
      </c>
      <c r="N3018" s="273">
        <f t="shared" si="143"/>
        <v>87.04914286</v>
      </c>
      <c r="O3018" s="273">
        <f t="shared" ref="O3018:P3018" si="428">O3017+0.0017142857142857</f>
        <v>89.18685714</v>
      </c>
      <c r="P3018" s="273">
        <f t="shared" si="428"/>
        <v>91.08685714</v>
      </c>
      <c r="Q3018" s="273">
        <f t="shared" si="145"/>
        <v>92.50571429</v>
      </c>
      <c r="R3018" s="273">
        <f t="shared" si="146"/>
        <v>94.14342857</v>
      </c>
    </row>
    <row r="3019" ht="14.25" hidden="1" customHeight="1">
      <c r="L3019" s="251"/>
      <c r="M3019" s="272">
        <v>17.85</v>
      </c>
      <c r="N3019" s="273">
        <f t="shared" si="143"/>
        <v>87.05142857</v>
      </c>
      <c r="O3019" s="273">
        <f t="shared" ref="O3019:P3019" si="429">O3018+0.0017142857142857</f>
        <v>89.18857143</v>
      </c>
      <c r="P3019" s="273">
        <f t="shared" si="429"/>
        <v>91.08857143</v>
      </c>
      <c r="Q3019" s="273">
        <f t="shared" si="145"/>
        <v>92.50714286</v>
      </c>
      <c r="R3019" s="273">
        <f t="shared" si="146"/>
        <v>94.14428571</v>
      </c>
    </row>
    <row r="3020" ht="14.25" hidden="1" customHeight="1">
      <c r="L3020" s="251"/>
      <c r="M3020" s="272">
        <v>17.86</v>
      </c>
      <c r="N3020" s="273">
        <f t="shared" si="143"/>
        <v>87.05371429</v>
      </c>
      <c r="O3020" s="273">
        <f t="shared" ref="O3020:P3020" si="430">O3019+0.0017142857142857</f>
        <v>89.19028571</v>
      </c>
      <c r="P3020" s="273">
        <f t="shared" si="430"/>
        <v>91.09028571</v>
      </c>
      <c r="Q3020" s="273">
        <f t="shared" si="145"/>
        <v>92.50857143</v>
      </c>
      <c r="R3020" s="273">
        <f t="shared" si="146"/>
        <v>94.14514286</v>
      </c>
    </row>
    <row r="3021" ht="14.25" hidden="1" customHeight="1">
      <c r="L3021" s="251"/>
      <c r="M3021" s="272">
        <v>17.87</v>
      </c>
      <c r="N3021" s="273">
        <f t="shared" si="143"/>
        <v>87.056</v>
      </c>
      <c r="O3021" s="273">
        <f t="shared" ref="O3021:P3021" si="431">O3020+0.0017142857142857</f>
        <v>89.192</v>
      </c>
      <c r="P3021" s="273">
        <f t="shared" si="431"/>
        <v>91.092</v>
      </c>
      <c r="Q3021" s="273">
        <f t="shared" si="145"/>
        <v>92.51</v>
      </c>
      <c r="R3021" s="273">
        <f t="shared" si="146"/>
        <v>94.146</v>
      </c>
    </row>
    <row r="3022" ht="14.25" hidden="1" customHeight="1">
      <c r="L3022" s="251"/>
      <c r="M3022" s="272">
        <v>17.88</v>
      </c>
      <c r="N3022" s="273">
        <f t="shared" si="143"/>
        <v>87.05828571</v>
      </c>
      <c r="O3022" s="273">
        <f t="shared" ref="O3022:P3022" si="432">O3021+0.0017142857142857</f>
        <v>89.19371429</v>
      </c>
      <c r="P3022" s="273">
        <f t="shared" si="432"/>
        <v>91.09371429</v>
      </c>
      <c r="Q3022" s="273">
        <f t="shared" si="145"/>
        <v>92.51142857</v>
      </c>
      <c r="R3022" s="273">
        <f t="shared" si="146"/>
        <v>94.14685714</v>
      </c>
    </row>
    <row r="3023" ht="14.25" hidden="1" customHeight="1">
      <c r="L3023" s="251"/>
      <c r="M3023" s="272">
        <v>17.89</v>
      </c>
      <c r="N3023" s="273">
        <f t="shared" si="143"/>
        <v>87.06057143</v>
      </c>
      <c r="O3023" s="273">
        <f t="shared" ref="O3023:P3023" si="433">O3022+0.0017142857142857</f>
        <v>89.19542857</v>
      </c>
      <c r="P3023" s="273">
        <f t="shared" si="433"/>
        <v>91.09542857</v>
      </c>
      <c r="Q3023" s="273">
        <f t="shared" si="145"/>
        <v>92.51285714</v>
      </c>
      <c r="R3023" s="273">
        <f t="shared" si="146"/>
        <v>94.14771429</v>
      </c>
    </row>
    <row r="3024" ht="14.25" hidden="1" customHeight="1">
      <c r="L3024" s="251"/>
      <c r="M3024" s="272">
        <v>17.9</v>
      </c>
      <c r="N3024" s="273">
        <f t="shared" si="143"/>
        <v>87.06285714</v>
      </c>
      <c r="O3024" s="273">
        <f t="shared" ref="O3024:P3024" si="434">O3023+0.0017142857142857</f>
        <v>89.19714286</v>
      </c>
      <c r="P3024" s="273">
        <f t="shared" si="434"/>
        <v>91.09714286</v>
      </c>
      <c r="Q3024" s="273">
        <f t="shared" si="145"/>
        <v>92.51428571</v>
      </c>
      <c r="R3024" s="273">
        <f t="shared" si="146"/>
        <v>94.14857143</v>
      </c>
    </row>
    <row r="3025" ht="14.25" hidden="1" customHeight="1">
      <c r="L3025" s="251"/>
      <c r="M3025" s="272">
        <v>17.91</v>
      </c>
      <c r="N3025" s="273">
        <f t="shared" si="143"/>
        <v>87.06514286</v>
      </c>
      <c r="O3025" s="273">
        <f t="shared" ref="O3025:P3025" si="435">O3024+0.0017142857142857</f>
        <v>89.19885714</v>
      </c>
      <c r="P3025" s="273">
        <f t="shared" si="435"/>
        <v>91.09885714</v>
      </c>
      <c r="Q3025" s="273">
        <f t="shared" si="145"/>
        <v>92.51571429</v>
      </c>
      <c r="R3025" s="273">
        <f t="shared" si="146"/>
        <v>94.14942857</v>
      </c>
    </row>
    <row r="3026" ht="14.25" hidden="1" customHeight="1">
      <c r="L3026" s="251"/>
      <c r="M3026" s="272">
        <v>17.92</v>
      </c>
      <c r="N3026" s="273">
        <f t="shared" si="143"/>
        <v>87.06742857</v>
      </c>
      <c r="O3026" s="273">
        <f t="shared" ref="O3026:P3026" si="436">O3025+0.0017142857142857</f>
        <v>89.20057143</v>
      </c>
      <c r="P3026" s="273">
        <f t="shared" si="436"/>
        <v>91.10057143</v>
      </c>
      <c r="Q3026" s="273">
        <f t="shared" si="145"/>
        <v>92.51714286</v>
      </c>
      <c r="R3026" s="273">
        <f t="shared" si="146"/>
        <v>94.15028571</v>
      </c>
    </row>
    <row r="3027" ht="14.25" hidden="1" customHeight="1">
      <c r="L3027" s="251"/>
      <c r="M3027" s="272">
        <v>17.93</v>
      </c>
      <c r="N3027" s="273">
        <f t="shared" si="143"/>
        <v>87.06971429</v>
      </c>
      <c r="O3027" s="273">
        <f t="shared" ref="O3027:P3027" si="437">O3026+0.0017142857142857</f>
        <v>89.20228571</v>
      </c>
      <c r="P3027" s="273">
        <f t="shared" si="437"/>
        <v>91.10228571</v>
      </c>
      <c r="Q3027" s="273">
        <f t="shared" si="145"/>
        <v>92.51857143</v>
      </c>
      <c r="R3027" s="273">
        <f t="shared" si="146"/>
        <v>94.15114286</v>
      </c>
    </row>
    <row r="3028" ht="14.25" hidden="1" customHeight="1">
      <c r="L3028" s="251"/>
      <c r="M3028" s="272">
        <v>17.94</v>
      </c>
      <c r="N3028" s="273">
        <f t="shared" si="143"/>
        <v>87.072</v>
      </c>
      <c r="O3028" s="273">
        <f t="shared" ref="O3028:P3028" si="438">O3027+0.0017142857142857</f>
        <v>89.204</v>
      </c>
      <c r="P3028" s="273">
        <f t="shared" si="438"/>
        <v>91.104</v>
      </c>
      <c r="Q3028" s="273">
        <f t="shared" si="145"/>
        <v>92.52</v>
      </c>
      <c r="R3028" s="273">
        <f t="shared" si="146"/>
        <v>94.152</v>
      </c>
    </row>
    <row r="3029" ht="14.25" hidden="1" customHeight="1">
      <c r="L3029" s="251"/>
      <c r="M3029" s="272">
        <v>17.95</v>
      </c>
      <c r="N3029" s="273">
        <f t="shared" si="143"/>
        <v>87.07428571</v>
      </c>
      <c r="O3029" s="273">
        <f t="shared" ref="O3029:P3029" si="439">O3028+0.0017142857142857</f>
        <v>89.20571429</v>
      </c>
      <c r="P3029" s="273">
        <f t="shared" si="439"/>
        <v>91.10571429</v>
      </c>
      <c r="Q3029" s="273">
        <f t="shared" si="145"/>
        <v>92.52142857</v>
      </c>
      <c r="R3029" s="273">
        <f t="shared" si="146"/>
        <v>94.15285714</v>
      </c>
    </row>
    <row r="3030" ht="14.25" hidden="1" customHeight="1">
      <c r="L3030" s="251"/>
      <c r="M3030" s="272">
        <v>17.96</v>
      </c>
      <c r="N3030" s="273">
        <f t="shared" si="143"/>
        <v>87.07657143</v>
      </c>
      <c r="O3030" s="273">
        <f t="shared" ref="O3030:P3030" si="440">O3029+0.0017142857142857</f>
        <v>89.20742857</v>
      </c>
      <c r="P3030" s="273">
        <f t="shared" si="440"/>
        <v>91.10742857</v>
      </c>
      <c r="Q3030" s="273">
        <f t="shared" si="145"/>
        <v>92.52285714</v>
      </c>
      <c r="R3030" s="273">
        <f t="shared" si="146"/>
        <v>94.15371429</v>
      </c>
    </row>
    <row r="3031" ht="14.25" hidden="1" customHeight="1">
      <c r="L3031" s="251"/>
      <c r="M3031" s="272">
        <v>17.97</v>
      </c>
      <c r="N3031" s="273">
        <f t="shared" si="143"/>
        <v>87.07885714</v>
      </c>
      <c r="O3031" s="273">
        <f t="shared" ref="O3031:P3031" si="441">O3030+0.0017142857142857</f>
        <v>89.20914286</v>
      </c>
      <c r="P3031" s="273">
        <f t="shared" si="441"/>
        <v>91.10914286</v>
      </c>
      <c r="Q3031" s="273">
        <f t="shared" si="145"/>
        <v>92.52428571</v>
      </c>
      <c r="R3031" s="273">
        <f t="shared" si="146"/>
        <v>94.15457143</v>
      </c>
    </row>
    <row r="3032" ht="14.25" hidden="1" customHeight="1">
      <c r="L3032" s="251"/>
      <c r="M3032" s="272">
        <v>17.98</v>
      </c>
      <c r="N3032" s="273">
        <f t="shared" si="143"/>
        <v>87.08114286</v>
      </c>
      <c r="O3032" s="273">
        <f t="shared" ref="O3032:P3032" si="442">O3031+0.0017142857142857</f>
        <v>89.21085714</v>
      </c>
      <c r="P3032" s="273">
        <f t="shared" si="442"/>
        <v>91.11085714</v>
      </c>
      <c r="Q3032" s="273">
        <f t="shared" si="145"/>
        <v>92.52571429</v>
      </c>
      <c r="R3032" s="273">
        <f t="shared" si="146"/>
        <v>94.15542857</v>
      </c>
    </row>
    <row r="3033" ht="14.25" hidden="1" customHeight="1">
      <c r="L3033" s="251"/>
      <c r="M3033" s="272">
        <v>17.99</v>
      </c>
      <c r="N3033" s="273">
        <f t="shared" si="143"/>
        <v>87.08342857</v>
      </c>
      <c r="O3033" s="273">
        <f t="shared" ref="O3033:P3033" si="443">O3032+0.0017142857142857</f>
        <v>89.21257143</v>
      </c>
      <c r="P3033" s="273">
        <f t="shared" si="443"/>
        <v>91.11257143</v>
      </c>
      <c r="Q3033" s="273">
        <f t="shared" si="145"/>
        <v>92.52714286</v>
      </c>
      <c r="R3033" s="273">
        <f t="shared" si="146"/>
        <v>94.15628571</v>
      </c>
    </row>
    <row r="3034" ht="14.25" hidden="1" customHeight="1">
      <c r="L3034" s="251"/>
      <c r="M3034" s="272">
        <v>18.0</v>
      </c>
      <c r="N3034" s="273">
        <f t="shared" si="143"/>
        <v>87.08571429</v>
      </c>
      <c r="O3034" s="273">
        <f t="shared" ref="O3034:P3034" si="444">O3033+0.0017142857142857</f>
        <v>89.21428571</v>
      </c>
      <c r="P3034" s="273">
        <f t="shared" si="444"/>
        <v>91.11428571</v>
      </c>
      <c r="Q3034" s="273">
        <f t="shared" si="145"/>
        <v>92.52857143</v>
      </c>
      <c r="R3034" s="273">
        <f t="shared" si="146"/>
        <v>94.15714286</v>
      </c>
    </row>
    <row r="3035" ht="14.25" hidden="1" customHeight="1">
      <c r="L3035" s="251"/>
      <c r="M3035" s="272">
        <v>18.01</v>
      </c>
      <c r="N3035" s="273">
        <f t="shared" si="143"/>
        <v>87.088</v>
      </c>
      <c r="O3035" s="273">
        <f t="shared" ref="O3035:P3035" si="445">O3034+0.0017142857142857</f>
        <v>89.216</v>
      </c>
      <c r="P3035" s="273">
        <f t="shared" si="445"/>
        <v>91.116</v>
      </c>
      <c r="Q3035" s="273">
        <f t="shared" si="145"/>
        <v>92.53</v>
      </c>
      <c r="R3035" s="273">
        <f t="shared" si="146"/>
        <v>94.158</v>
      </c>
    </row>
    <row r="3036" ht="14.25" hidden="1" customHeight="1">
      <c r="L3036" s="251"/>
      <c r="M3036" s="272">
        <v>18.02</v>
      </c>
      <c r="N3036" s="273">
        <f t="shared" si="143"/>
        <v>87.09028571</v>
      </c>
      <c r="O3036" s="273">
        <f t="shared" ref="O3036:P3036" si="446">O3035+0.0017142857142857</f>
        <v>89.21771429</v>
      </c>
      <c r="P3036" s="273">
        <f t="shared" si="446"/>
        <v>91.11771429</v>
      </c>
      <c r="Q3036" s="273">
        <f t="shared" si="145"/>
        <v>92.53142857</v>
      </c>
      <c r="R3036" s="273">
        <f t="shared" si="146"/>
        <v>94.15885714</v>
      </c>
    </row>
    <row r="3037" ht="14.25" hidden="1" customHeight="1">
      <c r="L3037" s="251"/>
      <c r="M3037" s="272">
        <v>18.03</v>
      </c>
      <c r="N3037" s="273">
        <f t="shared" si="143"/>
        <v>87.09257143</v>
      </c>
      <c r="O3037" s="273">
        <f t="shared" ref="O3037:P3037" si="447">O3036+0.0017142857142857</f>
        <v>89.21942857</v>
      </c>
      <c r="P3037" s="273">
        <f t="shared" si="447"/>
        <v>91.11942857</v>
      </c>
      <c r="Q3037" s="273">
        <f t="shared" si="145"/>
        <v>92.53285714</v>
      </c>
      <c r="R3037" s="273">
        <f t="shared" si="146"/>
        <v>94.15971429</v>
      </c>
    </row>
    <row r="3038" ht="14.25" hidden="1" customHeight="1">
      <c r="L3038" s="251"/>
      <c r="M3038" s="272">
        <v>18.04</v>
      </c>
      <c r="N3038" s="273">
        <f t="shared" si="143"/>
        <v>87.09485714</v>
      </c>
      <c r="O3038" s="273">
        <f t="shared" ref="O3038:P3038" si="448">O3037+0.0017142857142857</f>
        <v>89.22114286</v>
      </c>
      <c r="P3038" s="273">
        <f t="shared" si="448"/>
        <v>91.12114286</v>
      </c>
      <c r="Q3038" s="273">
        <f t="shared" si="145"/>
        <v>92.53428571</v>
      </c>
      <c r="R3038" s="273">
        <f t="shared" si="146"/>
        <v>94.16057143</v>
      </c>
    </row>
    <row r="3039" ht="14.25" hidden="1" customHeight="1">
      <c r="L3039" s="251"/>
      <c r="M3039" s="272">
        <v>18.05</v>
      </c>
      <c r="N3039" s="273">
        <f t="shared" si="143"/>
        <v>87.09714286</v>
      </c>
      <c r="O3039" s="273">
        <f t="shared" ref="O3039:P3039" si="449">O3038+0.0017142857142857</f>
        <v>89.22285714</v>
      </c>
      <c r="P3039" s="273">
        <f t="shared" si="449"/>
        <v>91.12285714</v>
      </c>
      <c r="Q3039" s="273">
        <f t="shared" si="145"/>
        <v>92.53571429</v>
      </c>
      <c r="R3039" s="273">
        <f t="shared" si="146"/>
        <v>94.16142857</v>
      </c>
    </row>
    <row r="3040" ht="14.25" hidden="1" customHeight="1">
      <c r="L3040" s="251"/>
      <c r="M3040" s="272">
        <v>18.06</v>
      </c>
      <c r="N3040" s="273">
        <f t="shared" si="143"/>
        <v>87.09942857</v>
      </c>
      <c r="O3040" s="273">
        <f t="shared" ref="O3040:P3040" si="450">O3039+0.0017142857142857</f>
        <v>89.22457143</v>
      </c>
      <c r="P3040" s="273">
        <f t="shared" si="450"/>
        <v>91.12457143</v>
      </c>
      <c r="Q3040" s="273">
        <f t="shared" si="145"/>
        <v>92.53714286</v>
      </c>
      <c r="R3040" s="273">
        <f t="shared" si="146"/>
        <v>94.16228571</v>
      </c>
    </row>
    <row r="3041" ht="14.25" hidden="1" customHeight="1">
      <c r="L3041" s="251"/>
      <c r="M3041" s="272">
        <v>18.07</v>
      </c>
      <c r="N3041" s="273">
        <f t="shared" si="143"/>
        <v>87.10171429</v>
      </c>
      <c r="O3041" s="273">
        <f t="shared" ref="O3041:P3041" si="451">O3040+0.0017142857142857</f>
        <v>89.22628571</v>
      </c>
      <c r="P3041" s="273">
        <f t="shared" si="451"/>
        <v>91.12628571</v>
      </c>
      <c r="Q3041" s="273">
        <f t="shared" si="145"/>
        <v>92.53857143</v>
      </c>
      <c r="R3041" s="273">
        <f t="shared" si="146"/>
        <v>94.16314286</v>
      </c>
    </row>
    <row r="3042" ht="14.25" hidden="1" customHeight="1">
      <c r="L3042" s="251"/>
      <c r="M3042" s="272">
        <v>18.08</v>
      </c>
      <c r="N3042" s="273">
        <f t="shared" si="143"/>
        <v>87.104</v>
      </c>
      <c r="O3042" s="273">
        <f t="shared" ref="O3042:P3042" si="452">O3041+0.0017142857142857</f>
        <v>89.228</v>
      </c>
      <c r="P3042" s="273">
        <f t="shared" si="452"/>
        <v>91.128</v>
      </c>
      <c r="Q3042" s="273">
        <f t="shared" si="145"/>
        <v>92.54</v>
      </c>
      <c r="R3042" s="273">
        <f t="shared" si="146"/>
        <v>94.164</v>
      </c>
    </row>
    <row r="3043" ht="14.25" hidden="1" customHeight="1">
      <c r="L3043" s="251"/>
      <c r="M3043" s="272">
        <v>18.09</v>
      </c>
      <c r="N3043" s="273">
        <f t="shared" si="143"/>
        <v>87.10628571</v>
      </c>
      <c r="O3043" s="273">
        <f t="shared" ref="O3043:P3043" si="453">O3042+0.0017142857142857</f>
        <v>89.22971429</v>
      </c>
      <c r="P3043" s="273">
        <f t="shared" si="453"/>
        <v>91.12971429</v>
      </c>
      <c r="Q3043" s="273">
        <f t="shared" si="145"/>
        <v>92.54142857</v>
      </c>
      <c r="R3043" s="273">
        <f t="shared" si="146"/>
        <v>94.16485714</v>
      </c>
    </row>
    <row r="3044" ht="14.25" hidden="1" customHeight="1">
      <c r="L3044" s="251"/>
      <c r="M3044" s="272">
        <v>18.1</v>
      </c>
      <c r="N3044" s="273">
        <f t="shared" si="143"/>
        <v>87.10857143</v>
      </c>
      <c r="O3044" s="273">
        <f t="shared" ref="O3044:P3044" si="454">O3043+0.0017142857142857</f>
        <v>89.23142857</v>
      </c>
      <c r="P3044" s="273">
        <f t="shared" si="454"/>
        <v>91.13142857</v>
      </c>
      <c r="Q3044" s="273">
        <f t="shared" si="145"/>
        <v>92.54285714</v>
      </c>
      <c r="R3044" s="273">
        <f t="shared" si="146"/>
        <v>94.16571429</v>
      </c>
    </row>
    <row r="3045" ht="14.25" hidden="1" customHeight="1">
      <c r="L3045" s="251"/>
      <c r="M3045" s="272">
        <v>18.11</v>
      </c>
      <c r="N3045" s="273">
        <f t="shared" si="143"/>
        <v>87.11085714</v>
      </c>
      <c r="O3045" s="273">
        <f t="shared" ref="O3045:P3045" si="455">O3044+0.0017142857142857</f>
        <v>89.23314286</v>
      </c>
      <c r="P3045" s="273">
        <f t="shared" si="455"/>
        <v>91.13314286</v>
      </c>
      <c r="Q3045" s="273">
        <f t="shared" si="145"/>
        <v>92.54428571</v>
      </c>
      <c r="R3045" s="273">
        <f t="shared" si="146"/>
        <v>94.16657143</v>
      </c>
    </row>
    <row r="3046" ht="14.25" hidden="1" customHeight="1">
      <c r="L3046" s="251"/>
      <c r="M3046" s="272">
        <v>18.12</v>
      </c>
      <c r="N3046" s="273">
        <f t="shared" si="143"/>
        <v>87.11314286</v>
      </c>
      <c r="O3046" s="273">
        <f t="shared" ref="O3046:P3046" si="456">O3045+0.0017142857142857</f>
        <v>89.23485714</v>
      </c>
      <c r="P3046" s="273">
        <f t="shared" si="456"/>
        <v>91.13485714</v>
      </c>
      <c r="Q3046" s="273">
        <f t="shared" si="145"/>
        <v>92.54571429</v>
      </c>
      <c r="R3046" s="273">
        <f t="shared" si="146"/>
        <v>94.16742857</v>
      </c>
    </row>
    <row r="3047" ht="14.25" hidden="1" customHeight="1">
      <c r="L3047" s="251"/>
      <c r="M3047" s="272">
        <v>18.13</v>
      </c>
      <c r="N3047" s="273">
        <f t="shared" si="143"/>
        <v>87.11542857</v>
      </c>
      <c r="O3047" s="273">
        <f t="shared" ref="O3047:P3047" si="457">O3046+0.0017142857142857</f>
        <v>89.23657143</v>
      </c>
      <c r="P3047" s="273">
        <f t="shared" si="457"/>
        <v>91.13657143</v>
      </c>
      <c r="Q3047" s="273">
        <f t="shared" si="145"/>
        <v>92.54714286</v>
      </c>
      <c r="R3047" s="273">
        <f t="shared" si="146"/>
        <v>94.16828571</v>
      </c>
    </row>
    <row r="3048" ht="14.25" hidden="1" customHeight="1">
      <c r="L3048" s="251"/>
      <c r="M3048" s="272">
        <v>18.14</v>
      </c>
      <c r="N3048" s="273">
        <f t="shared" si="143"/>
        <v>87.11771429</v>
      </c>
      <c r="O3048" s="273">
        <f t="shared" ref="O3048:P3048" si="458">O3047+0.0017142857142857</f>
        <v>89.23828571</v>
      </c>
      <c r="P3048" s="273">
        <f t="shared" si="458"/>
        <v>91.13828571</v>
      </c>
      <c r="Q3048" s="273">
        <f t="shared" si="145"/>
        <v>92.54857143</v>
      </c>
      <c r="R3048" s="273">
        <f t="shared" si="146"/>
        <v>94.16914286</v>
      </c>
    </row>
    <row r="3049" ht="14.25" hidden="1" customHeight="1">
      <c r="L3049" s="251"/>
      <c r="M3049" s="272">
        <v>18.15</v>
      </c>
      <c r="N3049" s="273">
        <f t="shared" si="143"/>
        <v>87.12</v>
      </c>
      <c r="O3049" s="273">
        <f t="shared" ref="O3049:P3049" si="459">O3048+0.0017142857142857</f>
        <v>89.24</v>
      </c>
      <c r="P3049" s="273">
        <f t="shared" si="459"/>
        <v>91.14</v>
      </c>
      <c r="Q3049" s="273">
        <f t="shared" si="145"/>
        <v>92.55</v>
      </c>
      <c r="R3049" s="273">
        <f t="shared" si="146"/>
        <v>94.17</v>
      </c>
    </row>
    <row r="3050" ht="14.25" hidden="1" customHeight="1">
      <c r="L3050" s="251"/>
      <c r="M3050" s="272">
        <v>18.16</v>
      </c>
      <c r="N3050" s="273">
        <f t="shared" si="143"/>
        <v>87.12228571</v>
      </c>
      <c r="O3050" s="273">
        <f t="shared" ref="O3050:P3050" si="460">O3049+0.0017142857142857</f>
        <v>89.24171429</v>
      </c>
      <c r="P3050" s="273">
        <f t="shared" si="460"/>
        <v>91.14171429</v>
      </c>
      <c r="Q3050" s="273">
        <f t="shared" si="145"/>
        <v>92.55142857</v>
      </c>
      <c r="R3050" s="273">
        <f t="shared" si="146"/>
        <v>94.17085714</v>
      </c>
    </row>
    <row r="3051" ht="14.25" hidden="1" customHeight="1">
      <c r="L3051" s="251"/>
      <c r="M3051" s="272">
        <v>18.17</v>
      </c>
      <c r="N3051" s="273">
        <f t="shared" si="143"/>
        <v>87.12457143</v>
      </c>
      <c r="O3051" s="273">
        <f t="shared" ref="O3051:P3051" si="461">O3050+0.0017142857142857</f>
        <v>89.24342857</v>
      </c>
      <c r="P3051" s="273">
        <f t="shared" si="461"/>
        <v>91.14342857</v>
      </c>
      <c r="Q3051" s="273">
        <f t="shared" si="145"/>
        <v>92.55285714</v>
      </c>
      <c r="R3051" s="273">
        <f t="shared" si="146"/>
        <v>94.17171429</v>
      </c>
    </row>
    <row r="3052" ht="14.25" hidden="1" customHeight="1">
      <c r="L3052" s="251"/>
      <c r="M3052" s="272">
        <v>18.18</v>
      </c>
      <c r="N3052" s="273">
        <f t="shared" si="143"/>
        <v>87.12685714</v>
      </c>
      <c r="O3052" s="273">
        <f t="shared" ref="O3052:P3052" si="462">O3051+0.0017142857142857</f>
        <v>89.24514286</v>
      </c>
      <c r="P3052" s="273">
        <f t="shared" si="462"/>
        <v>91.14514286</v>
      </c>
      <c r="Q3052" s="273">
        <f t="shared" si="145"/>
        <v>92.55428571</v>
      </c>
      <c r="R3052" s="273">
        <f t="shared" si="146"/>
        <v>94.17257143</v>
      </c>
    </row>
    <row r="3053" ht="14.25" hidden="1" customHeight="1">
      <c r="L3053" s="251"/>
      <c r="M3053" s="272">
        <v>18.19</v>
      </c>
      <c r="N3053" s="273">
        <f t="shared" si="143"/>
        <v>87.12914286</v>
      </c>
      <c r="O3053" s="273">
        <f t="shared" ref="O3053:P3053" si="463">O3052+0.0017142857142857</f>
        <v>89.24685714</v>
      </c>
      <c r="P3053" s="273">
        <f t="shared" si="463"/>
        <v>91.14685714</v>
      </c>
      <c r="Q3053" s="273">
        <f t="shared" si="145"/>
        <v>92.55571429</v>
      </c>
      <c r="R3053" s="273">
        <f t="shared" si="146"/>
        <v>94.17342857</v>
      </c>
    </row>
    <row r="3054" ht="14.25" hidden="1" customHeight="1">
      <c r="L3054" s="251"/>
      <c r="M3054" s="272">
        <v>18.2</v>
      </c>
      <c r="N3054" s="273">
        <f t="shared" si="143"/>
        <v>87.13142857</v>
      </c>
      <c r="O3054" s="273">
        <f t="shared" ref="O3054:P3054" si="464">O3053+0.0017142857142857</f>
        <v>89.24857143</v>
      </c>
      <c r="P3054" s="273">
        <f t="shared" si="464"/>
        <v>91.14857143</v>
      </c>
      <c r="Q3054" s="273">
        <f t="shared" si="145"/>
        <v>92.55714286</v>
      </c>
      <c r="R3054" s="273">
        <f t="shared" si="146"/>
        <v>94.17428571</v>
      </c>
    </row>
    <row r="3055" ht="14.25" hidden="1" customHeight="1">
      <c r="L3055" s="251"/>
      <c r="M3055" s="272">
        <v>18.21</v>
      </c>
      <c r="N3055" s="273">
        <f t="shared" si="143"/>
        <v>87.13371429</v>
      </c>
      <c r="O3055" s="273">
        <f t="shared" ref="O3055:P3055" si="465">O3054+0.0017142857142857</f>
        <v>89.25028571</v>
      </c>
      <c r="P3055" s="273">
        <f t="shared" si="465"/>
        <v>91.15028571</v>
      </c>
      <c r="Q3055" s="273">
        <f t="shared" si="145"/>
        <v>92.55857143</v>
      </c>
      <c r="R3055" s="273">
        <f t="shared" si="146"/>
        <v>94.17514286</v>
      </c>
    </row>
    <row r="3056" ht="14.25" hidden="1" customHeight="1">
      <c r="L3056" s="251"/>
      <c r="M3056" s="272">
        <v>18.22</v>
      </c>
      <c r="N3056" s="273">
        <f t="shared" si="143"/>
        <v>87.136</v>
      </c>
      <c r="O3056" s="273">
        <f t="shared" ref="O3056:P3056" si="466">O3055+0.0017142857142857</f>
        <v>89.252</v>
      </c>
      <c r="P3056" s="273">
        <f t="shared" si="466"/>
        <v>91.152</v>
      </c>
      <c r="Q3056" s="273">
        <f t="shared" si="145"/>
        <v>92.56</v>
      </c>
      <c r="R3056" s="273">
        <f t="shared" si="146"/>
        <v>94.176</v>
      </c>
    </row>
    <row r="3057" ht="14.25" hidden="1" customHeight="1">
      <c r="L3057" s="251"/>
      <c r="M3057" s="272">
        <v>18.23</v>
      </c>
      <c r="N3057" s="273">
        <f t="shared" si="143"/>
        <v>87.13828571</v>
      </c>
      <c r="O3057" s="273">
        <f t="shared" ref="O3057:P3057" si="467">O3056+0.0017142857142857</f>
        <v>89.25371429</v>
      </c>
      <c r="P3057" s="273">
        <f t="shared" si="467"/>
        <v>91.15371429</v>
      </c>
      <c r="Q3057" s="273">
        <f t="shared" si="145"/>
        <v>92.56142857</v>
      </c>
      <c r="R3057" s="273">
        <f t="shared" si="146"/>
        <v>94.17685714</v>
      </c>
    </row>
    <row r="3058" ht="14.25" hidden="1" customHeight="1">
      <c r="L3058" s="251"/>
      <c r="M3058" s="272">
        <v>18.24</v>
      </c>
      <c r="N3058" s="273">
        <f t="shared" si="143"/>
        <v>87.14057143</v>
      </c>
      <c r="O3058" s="273">
        <f t="shared" ref="O3058:P3058" si="468">O3057+0.0017142857142857</f>
        <v>89.25542857</v>
      </c>
      <c r="P3058" s="273">
        <f t="shared" si="468"/>
        <v>91.15542857</v>
      </c>
      <c r="Q3058" s="273">
        <f t="shared" si="145"/>
        <v>92.56285714</v>
      </c>
      <c r="R3058" s="273">
        <f t="shared" si="146"/>
        <v>94.17771429</v>
      </c>
    </row>
    <row r="3059" ht="14.25" hidden="1" customHeight="1">
      <c r="L3059" s="251"/>
      <c r="M3059" s="272">
        <v>18.25</v>
      </c>
      <c r="N3059" s="273">
        <f t="shared" si="143"/>
        <v>87.14285714</v>
      </c>
      <c r="O3059" s="273">
        <f t="shared" ref="O3059:P3059" si="469">O3058+0.0017142857142857</f>
        <v>89.25714286</v>
      </c>
      <c r="P3059" s="273">
        <f t="shared" si="469"/>
        <v>91.15714286</v>
      </c>
      <c r="Q3059" s="273">
        <f t="shared" si="145"/>
        <v>92.56428571</v>
      </c>
      <c r="R3059" s="273">
        <f t="shared" si="146"/>
        <v>94.17857143</v>
      </c>
    </row>
    <row r="3060" ht="14.25" hidden="1" customHeight="1">
      <c r="L3060" s="251"/>
      <c r="M3060" s="272">
        <v>18.26</v>
      </c>
      <c r="N3060" s="273">
        <f t="shared" si="143"/>
        <v>87.14514286</v>
      </c>
      <c r="O3060" s="273">
        <f t="shared" ref="O3060:P3060" si="470">O3059+0.0017142857142857</f>
        <v>89.25885714</v>
      </c>
      <c r="P3060" s="273">
        <f t="shared" si="470"/>
        <v>91.15885714</v>
      </c>
      <c r="Q3060" s="273">
        <f t="shared" si="145"/>
        <v>92.56571429</v>
      </c>
      <c r="R3060" s="273">
        <f t="shared" si="146"/>
        <v>94.17942857</v>
      </c>
    </row>
    <row r="3061" ht="14.25" hidden="1" customHeight="1">
      <c r="L3061" s="251"/>
      <c r="M3061" s="272">
        <v>18.27</v>
      </c>
      <c r="N3061" s="273">
        <f t="shared" si="143"/>
        <v>87.14742857</v>
      </c>
      <c r="O3061" s="273">
        <f t="shared" ref="O3061:P3061" si="471">O3060+0.0017142857142857</f>
        <v>89.26057143</v>
      </c>
      <c r="P3061" s="273">
        <f t="shared" si="471"/>
        <v>91.16057143</v>
      </c>
      <c r="Q3061" s="273">
        <f t="shared" si="145"/>
        <v>92.56714286</v>
      </c>
      <c r="R3061" s="273">
        <f t="shared" si="146"/>
        <v>94.18028571</v>
      </c>
    </row>
    <row r="3062" ht="14.25" hidden="1" customHeight="1">
      <c r="L3062" s="251"/>
      <c r="M3062" s="272">
        <v>18.28</v>
      </c>
      <c r="N3062" s="273">
        <f t="shared" si="143"/>
        <v>87.14971429</v>
      </c>
      <c r="O3062" s="273">
        <f t="shared" ref="O3062:P3062" si="472">O3061+0.0017142857142857</f>
        <v>89.26228571</v>
      </c>
      <c r="P3062" s="273">
        <f t="shared" si="472"/>
        <v>91.16228571</v>
      </c>
      <c r="Q3062" s="273">
        <f t="shared" si="145"/>
        <v>92.56857143</v>
      </c>
      <c r="R3062" s="273">
        <f t="shared" si="146"/>
        <v>94.18114286</v>
      </c>
    </row>
    <row r="3063" ht="14.25" hidden="1" customHeight="1">
      <c r="L3063" s="251"/>
      <c r="M3063" s="272">
        <v>18.29</v>
      </c>
      <c r="N3063" s="273">
        <f t="shared" si="143"/>
        <v>87.152</v>
      </c>
      <c r="O3063" s="273">
        <f t="shared" ref="O3063:P3063" si="473">O3062+0.0017142857142857</f>
        <v>89.264</v>
      </c>
      <c r="P3063" s="273">
        <f t="shared" si="473"/>
        <v>91.164</v>
      </c>
      <c r="Q3063" s="273">
        <f t="shared" si="145"/>
        <v>92.57</v>
      </c>
      <c r="R3063" s="273">
        <f t="shared" si="146"/>
        <v>94.182</v>
      </c>
    </row>
    <row r="3064" ht="14.25" hidden="1" customHeight="1">
      <c r="L3064" s="251"/>
      <c r="M3064" s="272">
        <v>18.3</v>
      </c>
      <c r="N3064" s="273">
        <f t="shared" si="143"/>
        <v>87.15428571</v>
      </c>
      <c r="O3064" s="273">
        <f t="shared" ref="O3064:P3064" si="474">O3063+0.0017142857142857</f>
        <v>89.26571429</v>
      </c>
      <c r="P3064" s="273">
        <f t="shared" si="474"/>
        <v>91.16571429</v>
      </c>
      <c r="Q3064" s="273">
        <f t="shared" si="145"/>
        <v>92.57142857</v>
      </c>
      <c r="R3064" s="273">
        <f t="shared" si="146"/>
        <v>94.18285714</v>
      </c>
    </row>
    <row r="3065" ht="14.25" hidden="1" customHeight="1">
      <c r="L3065" s="251"/>
      <c r="M3065" s="272">
        <v>18.31</v>
      </c>
      <c r="N3065" s="273">
        <f t="shared" si="143"/>
        <v>87.15657143</v>
      </c>
      <c r="O3065" s="273">
        <f t="shared" ref="O3065:P3065" si="475">O3064+0.0017142857142857</f>
        <v>89.26742857</v>
      </c>
      <c r="P3065" s="273">
        <f t="shared" si="475"/>
        <v>91.16742857</v>
      </c>
      <c r="Q3065" s="273">
        <f t="shared" si="145"/>
        <v>92.57285714</v>
      </c>
      <c r="R3065" s="273">
        <f t="shared" si="146"/>
        <v>94.18371429</v>
      </c>
    </row>
    <row r="3066" ht="14.25" hidden="1" customHeight="1">
      <c r="L3066" s="251"/>
      <c r="M3066" s="272">
        <v>18.32</v>
      </c>
      <c r="N3066" s="273">
        <f t="shared" si="143"/>
        <v>87.15885714</v>
      </c>
      <c r="O3066" s="273">
        <f t="shared" ref="O3066:P3066" si="476">O3065+0.0017142857142857</f>
        <v>89.26914286</v>
      </c>
      <c r="P3066" s="273">
        <f t="shared" si="476"/>
        <v>91.16914286</v>
      </c>
      <c r="Q3066" s="273">
        <f t="shared" si="145"/>
        <v>92.57428571</v>
      </c>
      <c r="R3066" s="273">
        <f t="shared" si="146"/>
        <v>94.18457143</v>
      </c>
    </row>
    <row r="3067" ht="14.25" hidden="1" customHeight="1">
      <c r="L3067" s="251"/>
      <c r="M3067" s="272">
        <v>18.33</v>
      </c>
      <c r="N3067" s="273">
        <f t="shared" si="143"/>
        <v>87.16114286</v>
      </c>
      <c r="O3067" s="273">
        <f t="shared" ref="O3067:P3067" si="477">O3066+0.0017142857142857</f>
        <v>89.27085714</v>
      </c>
      <c r="P3067" s="273">
        <f t="shared" si="477"/>
        <v>91.17085714</v>
      </c>
      <c r="Q3067" s="273">
        <f t="shared" si="145"/>
        <v>92.57571429</v>
      </c>
      <c r="R3067" s="273">
        <f t="shared" si="146"/>
        <v>94.18542857</v>
      </c>
    </row>
    <row r="3068" ht="14.25" hidden="1" customHeight="1">
      <c r="L3068" s="251"/>
      <c r="M3068" s="272">
        <v>18.34</v>
      </c>
      <c r="N3068" s="273">
        <f t="shared" si="143"/>
        <v>87.16342857</v>
      </c>
      <c r="O3068" s="273">
        <f t="shared" ref="O3068:P3068" si="478">O3067+0.0017142857142857</f>
        <v>89.27257143</v>
      </c>
      <c r="P3068" s="273">
        <f t="shared" si="478"/>
        <v>91.17257143</v>
      </c>
      <c r="Q3068" s="273">
        <f t="shared" si="145"/>
        <v>92.57714286</v>
      </c>
      <c r="R3068" s="273">
        <f t="shared" si="146"/>
        <v>94.18628571</v>
      </c>
    </row>
    <row r="3069" ht="14.25" hidden="1" customHeight="1">
      <c r="L3069" s="251"/>
      <c r="M3069" s="272">
        <v>18.35</v>
      </c>
      <c r="N3069" s="273">
        <f t="shared" si="143"/>
        <v>87.16571429</v>
      </c>
      <c r="O3069" s="273">
        <f t="shared" ref="O3069:P3069" si="479">O3068+0.0017142857142857</f>
        <v>89.27428571</v>
      </c>
      <c r="P3069" s="273">
        <f t="shared" si="479"/>
        <v>91.17428571</v>
      </c>
      <c r="Q3069" s="273">
        <f t="shared" si="145"/>
        <v>92.57857143</v>
      </c>
      <c r="R3069" s="273">
        <f t="shared" si="146"/>
        <v>94.18714286</v>
      </c>
    </row>
    <row r="3070" ht="14.25" hidden="1" customHeight="1">
      <c r="L3070" s="251"/>
      <c r="M3070" s="272">
        <v>18.36</v>
      </c>
      <c r="N3070" s="273">
        <f t="shared" si="143"/>
        <v>87.168</v>
      </c>
      <c r="O3070" s="273">
        <f t="shared" ref="O3070:P3070" si="480">O3069+0.0017142857142857</f>
        <v>89.276</v>
      </c>
      <c r="P3070" s="273">
        <f t="shared" si="480"/>
        <v>91.176</v>
      </c>
      <c r="Q3070" s="273">
        <f t="shared" si="145"/>
        <v>92.58</v>
      </c>
      <c r="R3070" s="273">
        <f t="shared" si="146"/>
        <v>94.188</v>
      </c>
    </row>
    <row r="3071" ht="14.25" hidden="1" customHeight="1">
      <c r="L3071" s="251"/>
      <c r="M3071" s="272">
        <v>18.37</v>
      </c>
      <c r="N3071" s="273">
        <f t="shared" si="143"/>
        <v>87.17028571</v>
      </c>
      <c r="O3071" s="273">
        <f t="shared" ref="O3071:P3071" si="481">O3070+0.0017142857142857</f>
        <v>89.27771429</v>
      </c>
      <c r="P3071" s="273">
        <f t="shared" si="481"/>
        <v>91.17771429</v>
      </c>
      <c r="Q3071" s="273">
        <f t="shared" si="145"/>
        <v>92.58142857</v>
      </c>
      <c r="R3071" s="273">
        <f t="shared" si="146"/>
        <v>94.18885714</v>
      </c>
    </row>
    <row r="3072" ht="14.25" hidden="1" customHeight="1">
      <c r="L3072" s="251"/>
      <c r="M3072" s="272">
        <v>18.38</v>
      </c>
      <c r="N3072" s="273">
        <f t="shared" si="143"/>
        <v>87.17257143</v>
      </c>
      <c r="O3072" s="273">
        <f t="shared" ref="O3072:P3072" si="482">O3071+0.0017142857142857</f>
        <v>89.27942857</v>
      </c>
      <c r="P3072" s="273">
        <f t="shared" si="482"/>
        <v>91.17942857</v>
      </c>
      <c r="Q3072" s="273">
        <f t="shared" si="145"/>
        <v>92.58285714</v>
      </c>
      <c r="R3072" s="273">
        <f t="shared" si="146"/>
        <v>94.18971429</v>
      </c>
    </row>
    <row r="3073" ht="14.25" hidden="1" customHeight="1">
      <c r="L3073" s="251"/>
      <c r="M3073" s="272">
        <v>18.39</v>
      </c>
      <c r="N3073" s="273">
        <f t="shared" si="143"/>
        <v>87.17485714</v>
      </c>
      <c r="O3073" s="273">
        <f t="shared" ref="O3073:P3073" si="483">O3072+0.0017142857142857</f>
        <v>89.28114286</v>
      </c>
      <c r="P3073" s="273">
        <f t="shared" si="483"/>
        <v>91.18114286</v>
      </c>
      <c r="Q3073" s="273">
        <f t="shared" si="145"/>
        <v>92.58428571</v>
      </c>
      <c r="R3073" s="273">
        <f t="shared" si="146"/>
        <v>94.19057143</v>
      </c>
    </row>
    <row r="3074" ht="14.25" hidden="1" customHeight="1">
      <c r="L3074" s="251"/>
      <c r="M3074" s="272">
        <v>18.4</v>
      </c>
      <c r="N3074" s="273">
        <f t="shared" si="143"/>
        <v>87.17714286</v>
      </c>
      <c r="O3074" s="273">
        <f t="shared" ref="O3074:P3074" si="484">O3073+0.0017142857142857</f>
        <v>89.28285714</v>
      </c>
      <c r="P3074" s="273">
        <f t="shared" si="484"/>
        <v>91.18285714</v>
      </c>
      <c r="Q3074" s="273">
        <f t="shared" si="145"/>
        <v>92.58571429</v>
      </c>
      <c r="R3074" s="273">
        <f t="shared" si="146"/>
        <v>94.19142857</v>
      </c>
    </row>
    <row r="3075" ht="14.25" hidden="1" customHeight="1">
      <c r="L3075" s="251"/>
      <c r="M3075" s="272">
        <v>18.41</v>
      </c>
      <c r="N3075" s="273">
        <f t="shared" si="143"/>
        <v>87.17942857</v>
      </c>
      <c r="O3075" s="273">
        <f t="shared" ref="O3075:P3075" si="485">O3074+0.0017142857142857</f>
        <v>89.28457143</v>
      </c>
      <c r="P3075" s="273">
        <f t="shared" si="485"/>
        <v>91.18457143</v>
      </c>
      <c r="Q3075" s="273">
        <f t="shared" si="145"/>
        <v>92.58714286</v>
      </c>
      <c r="R3075" s="273">
        <f t="shared" si="146"/>
        <v>94.19228571</v>
      </c>
    </row>
    <row r="3076" ht="14.25" hidden="1" customHeight="1">
      <c r="L3076" s="251"/>
      <c r="M3076" s="272">
        <v>18.42</v>
      </c>
      <c r="N3076" s="273">
        <f t="shared" si="143"/>
        <v>87.18171429</v>
      </c>
      <c r="O3076" s="273">
        <f t="shared" ref="O3076:P3076" si="486">O3075+0.0017142857142857</f>
        <v>89.28628571</v>
      </c>
      <c r="P3076" s="273">
        <f t="shared" si="486"/>
        <v>91.18628571</v>
      </c>
      <c r="Q3076" s="273">
        <f t="shared" si="145"/>
        <v>92.58857143</v>
      </c>
      <c r="R3076" s="273">
        <f t="shared" si="146"/>
        <v>94.19314286</v>
      </c>
    </row>
    <row r="3077" ht="14.25" hidden="1" customHeight="1">
      <c r="L3077" s="251"/>
      <c r="M3077" s="272">
        <v>18.43</v>
      </c>
      <c r="N3077" s="273">
        <f t="shared" si="143"/>
        <v>87.184</v>
      </c>
      <c r="O3077" s="273">
        <f t="shared" ref="O3077:P3077" si="487">O3076+0.0017142857142857</f>
        <v>89.288</v>
      </c>
      <c r="P3077" s="273">
        <f t="shared" si="487"/>
        <v>91.188</v>
      </c>
      <c r="Q3077" s="273">
        <f t="shared" si="145"/>
        <v>92.59</v>
      </c>
      <c r="R3077" s="273">
        <f t="shared" si="146"/>
        <v>94.194</v>
      </c>
    </row>
    <row r="3078" ht="14.25" hidden="1" customHeight="1">
      <c r="L3078" s="251"/>
      <c r="M3078" s="272">
        <v>18.44</v>
      </c>
      <c r="N3078" s="273">
        <f t="shared" si="143"/>
        <v>87.18628571</v>
      </c>
      <c r="O3078" s="273">
        <f t="shared" ref="O3078:P3078" si="488">O3077+0.0017142857142857</f>
        <v>89.28971429</v>
      </c>
      <c r="P3078" s="273">
        <f t="shared" si="488"/>
        <v>91.18971429</v>
      </c>
      <c r="Q3078" s="273">
        <f t="shared" si="145"/>
        <v>92.59142857</v>
      </c>
      <c r="R3078" s="273">
        <f t="shared" si="146"/>
        <v>94.19485714</v>
      </c>
    </row>
    <row r="3079" ht="14.25" hidden="1" customHeight="1">
      <c r="L3079" s="251"/>
      <c r="M3079" s="272">
        <v>18.45</v>
      </c>
      <c r="N3079" s="273">
        <f t="shared" si="143"/>
        <v>87.18857143</v>
      </c>
      <c r="O3079" s="273">
        <f t="shared" ref="O3079:P3079" si="489">O3078+0.0017142857142857</f>
        <v>89.29142857</v>
      </c>
      <c r="P3079" s="273">
        <f t="shared" si="489"/>
        <v>91.19142857</v>
      </c>
      <c r="Q3079" s="273">
        <f t="shared" si="145"/>
        <v>92.59285714</v>
      </c>
      <c r="R3079" s="273">
        <f t="shared" si="146"/>
        <v>94.19571429</v>
      </c>
    </row>
    <row r="3080" ht="14.25" hidden="1" customHeight="1">
      <c r="L3080" s="251"/>
      <c r="M3080" s="272">
        <v>18.46</v>
      </c>
      <c r="N3080" s="273">
        <f t="shared" si="143"/>
        <v>87.19085714</v>
      </c>
      <c r="O3080" s="273">
        <f t="shared" ref="O3080:P3080" si="490">O3079+0.0017142857142857</f>
        <v>89.29314286</v>
      </c>
      <c r="P3080" s="273">
        <f t="shared" si="490"/>
        <v>91.19314286</v>
      </c>
      <c r="Q3080" s="273">
        <f t="shared" si="145"/>
        <v>92.59428571</v>
      </c>
      <c r="R3080" s="273">
        <f t="shared" si="146"/>
        <v>94.19657143</v>
      </c>
    </row>
    <row r="3081" ht="14.25" hidden="1" customHeight="1">
      <c r="L3081" s="251"/>
      <c r="M3081" s="272">
        <v>18.47</v>
      </c>
      <c r="N3081" s="273">
        <f t="shared" si="143"/>
        <v>87.19314286</v>
      </c>
      <c r="O3081" s="273">
        <f t="shared" ref="O3081:P3081" si="491">O3080+0.0017142857142857</f>
        <v>89.29485714</v>
      </c>
      <c r="P3081" s="273">
        <f t="shared" si="491"/>
        <v>91.19485714</v>
      </c>
      <c r="Q3081" s="273">
        <f t="shared" si="145"/>
        <v>92.59571429</v>
      </c>
      <c r="R3081" s="273">
        <f t="shared" si="146"/>
        <v>94.19742857</v>
      </c>
    </row>
    <row r="3082" ht="14.25" hidden="1" customHeight="1">
      <c r="L3082" s="251"/>
      <c r="M3082" s="272">
        <v>18.48</v>
      </c>
      <c r="N3082" s="273">
        <f t="shared" si="143"/>
        <v>87.19542857</v>
      </c>
      <c r="O3082" s="273">
        <f t="shared" ref="O3082:P3082" si="492">O3081+0.0017142857142857</f>
        <v>89.29657143</v>
      </c>
      <c r="P3082" s="273">
        <f t="shared" si="492"/>
        <v>91.19657143</v>
      </c>
      <c r="Q3082" s="273">
        <f t="shared" si="145"/>
        <v>92.59714286</v>
      </c>
      <c r="R3082" s="273">
        <f t="shared" si="146"/>
        <v>94.19828571</v>
      </c>
    </row>
    <row r="3083" ht="14.25" hidden="1" customHeight="1">
      <c r="L3083" s="251"/>
      <c r="M3083" s="272">
        <v>18.49</v>
      </c>
      <c r="N3083" s="273">
        <f t="shared" si="143"/>
        <v>87.19771429</v>
      </c>
      <c r="O3083" s="273">
        <f t="shared" ref="O3083:P3083" si="493">O3082+0.0017142857142857</f>
        <v>89.29828571</v>
      </c>
      <c r="P3083" s="273">
        <f t="shared" si="493"/>
        <v>91.19828571</v>
      </c>
      <c r="Q3083" s="273">
        <f t="shared" si="145"/>
        <v>92.59857143</v>
      </c>
      <c r="R3083" s="273">
        <f t="shared" si="146"/>
        <v>94.19914286</v>
      </c>
    </row>
    <row r="3084" ht="14.25" hidden="1" customHeight="1">
      <c r="L3084" s="251"/>
      <c r="M3084" s="272">
        <v>18.5</v>
      </c>
      <c r="N3084" s="273">
        <v>87.2</v>
      </c>
      <c r="O3084" s="273">
        <v>89.3</v>
      </c>
      <c r="P3084" s="273">
        <v>91.2</v>
      </c>
      <c r="Q3084" s="273">
        <v>92.6</v>
      </c>
      <c r="R3084" s="273">
        <v>94.2</v>
      </c>
    </row>
    <row r="3085" ht="14.25" hidden="1" customHeight="1">
      <c r="L3085" s="251"/>
      <c r="M3085" s="272">
        <v>18.51</v>
      </c>
      <c r="N3085" s="273">
        <f t="shared" ref="N3085:N3433" si="495">N3084+0.002</f>
        <v>87.202</v>
      </c>
      <c r="O3085" s="273">
        <f t="shared" ref="O3085:O3433" si="496">O3084+0.0017142857142857</f>
        <v>89.30171429</v>
      </c>
      <c r="P3085" s="273">
        <f t="shared" ref="P3085:Q3085" si="494">P3084+0.0011428571428571</f>
        <v>91.20114286</v>
      </c>
      <c r="Q3085" s="273">
        <f t="shared" si="494"/>
        <v>92.60114286</v>
      </c>
      <c r="R3085" s="273">
        <f t="shared" ref="R3085:R3433" si="498">R3084+0.000857142857142857</f>
        <v>94.20085714</v>
      </c>
    </row>
    <row r="3086" ht="14.25" hidden="1" customHeight="1">
      <c r="L3086" s="251"/>
      <c r="M3086" s="272">
        <v>18.52</v>
      </c>
      <c r="N3086" s="273">
        <f t="shared" si="495"/>
        <v>87.204</v>
      </c>
      <c r="O3086" s="273">
        <f t="shared" si="496"/>
        <v>89.30342857</v>
      </c>
      <c r="P3086" s="273">
        <f t="shared" ref="P3086:Q3086" si="497">P3085+0.0011428571428571</f>
        <v>91.20228571</v>
      </c>
      <c r="Q3086" s="273">
        <f t="shared" si="497"/>
        <v>92.60228571</v>
      </c>
      <c r="R3086" s="273">
        <f t="shared" si="498"/>
        <v>94.20171429</v>
      </c>
    </row>
    <row r="3087" ht="14.25" hidden="1" customHeight="1">
      <c r="L3087" s="251"/>
      <c r="M3087" s="272">
        <v>18.53</v>
      </c>
      <c r="N3087" s="273">
        <f t="shared" si="495"/>
        <v>87.206</v>
      </c>
      <c r="O3087" s="273">
        <f t="shared" si="496"/>
        <v>89.30514286</v>
      </c>
      <c r="P3087" s="273">
        <f t="shared" ref="P3087:Q3087" si="499">P3086+0.0011428571428571</f>
        <v>91.20342857</v>
      </c>
      <c r="Q3087" s="273">
        <f t="shared" si="499"/>
        <v>92.60342857</v>
      </c>
      <c r="R3087" s="273">
        <f t="shared" si="498"/>
        <v>94.20257143</v>
      </c>
    </row>
    <row r="3088" ht="14.25" hidden="1" customHeight="1">
      <c r="L3088" s="251"/>
      <c r="M3088" s="272">
        <v>18.54</v>
      </c>
      <c r="N3088" s="273">
        <f t="shared" si="495"/>
        <v>87.208</v>
      </c>
      <c r="O3088" s="273">
        <f t="shared" si="496"/>
        <v>89.30685714</v>
      </c>
      <c r="P3088" s="273">
        <f t="shared" ref="P3088:Q3088" si="500">P3087+0.0011428571428571</f>
        <v>91.20457143</v>
      </c>
      <c r="Q3088" s="273">
        <f t="shared" si="500"/>
        <v>92.60457143</v>
      </c>
      <c r="R3088" s="273">
        <f t="shared" si="498"/>
        <v>94.20342857</v>
      </c>
    </row>
    <row r="3089" ht="14.25" hidden="1" customHeight="1">
      <c r="L3089" s="251"/>
      <c r="M3089" s="272">
        <v>18.55</v>
      </c>
      <c r="N3089" s="273">
        <f t="shared" si="495"/>
        <v>87.21</v>
      </c>
      <c r="O3089" s="273">
        <f t="shared" si="496"/>
        <v>89.30857143</v>
      </c>
      <c r="P3089" s="273">
        <f t="shared" ref="P3089:Q3089" si="501">P3088+0.0011428571428571</f>
        <v>91.20571429</v>
      </c>
      <c r="Q3089" s="273">
        <f t="shared" si="501"/>
        <v>92.60571429</v>
      </c>
      <c r="R3089" s="273">
        <f t="shared" si="498"/>
        <v>94.20428571</v>
      </c>
    </row>
    <row r="3090" ht="14.25" hidden="1" customHeight="1">
      <c r="L3090" s="251"/>
      <c r="M3090" s="272">
        <v>18.56</v>
      </c>
      <c r="N3090" s="273">
        <f t="shared" si="495"/>
        <v>87.212</v>
      </c>
      <c r="O3090" s="273">
        <f t="shared" si="496"/>
        <v>89.31028571</v>
      </c>
      <c r="P3090" s="273">
        <f t="shared" ref="P3090:Q3090" si="502">P3089+0.0011428571428571</f>
        <v>91.20685714</v>
      </c>
      <c r="Q3090" s="273">
        <f t="shared" si="502"/>
        <v>92.60685714</v>
      </c>
      <c r="R3090" s="273">
        <f t="shared" si="498"/>
        <v>94.20514286</v>
      </c>
    </row>
    <row r="3091" ht="14.25" hidden="1" customHeight="1">
      <c r="L3091" s="251"/>
      <c r="M3091" s="272">
        <v>18.57</v>
      </c>
      <c r="N3091" s="273">
        <f t="shared" si="495"/>
        <v>87.214</v>
      </c>
      <c r="O3091" s="273">
        <f t="shared" si="496"/>
        <v>89.312</v>
      </c>
      <c r="P3091" s="273">
        <f t="shared" ref="P3091:Q3091" si="503">P3090+0.0011428571428571</f>
        <v>91.208</v>
      </c>
      <c r="Q3091" s="273">
        <f t="shared" si="503"/>
        <v>92.608</v>
      </c>
      <c r="R3091" s="273">
        <f t="shared" si="498"/>
        <v>94.206</v>
      </c>
    </row>
    <row r="3092" ht="14.25" hidden="1" customHeight="1">
      <c r="L3092" s="251"/>
      <c r="M3092" s="272">
        <v>18.58</v>
      </c>
      <c r="N3092" s="273">
        <f t="shared" si="495"/>
        <v>87.216</v>
      </c>
      <c r="O3092" s="273">
        <f t="shared" si="496"/>
        <v>89.31371429</v>
      </c>
      <c r="P3092" s="273">
        <f t="shared" ref="P3092:Q3092" si="504">P3091+0.0011428571428571</f>
        <v>91.20914286</v>
      </c>
      <c r="Q3092" s="273">
        <f t="shared" si="504"/>
        <v>92.60914286</v>
      </c>
      <c r="R3092" s="273">
        <f t="shared" si="498"/>
        <v>94.20685714</v>
      </c>
    </row>
    <row r="3093" ht="14.25" hidden="1" customHeight="1">
      <c r="L3093" s="251"/>
      <c r="M3093" s="272">
        <v>18.59</v>
      </c>
      <c r="N3093" s="273">
        <f t="shared" si="495"/>
        <v>87.218</v>
      </c>
      <c r="O3093" s="273">
        <f t="shared" si="496"/>
        <v>89.31542857</v>
      </c>
      <c r="P3093" s="273">
        <f t="shared" ref="P3093:Q3093" si="505">P3092+0.0011428571428571</f>
        <v>91.21028571</v>
      </c>
      <c r="Q3093" s="273">
        <f t="shared" si="505"/>
        <v>92.61028571</v>
      </c>
      <c r="R3093" s="273">
        <f t="shared" si="498"/>
        <v>94.20771429</v>
      </c>
    </row>
    <row r="3094" ht="14.25" hidden="1" customHeight="1">
      <c r="L3094" s="251"/>
      <c r="M3094" s="272">
        <v>18.6</v>
      </c>
      <c r="N3094" s="273">
        <f t="shared" si="495"/>
        <v>87.22</v>
      </c>
      <c r="O3094" s="273">
        <f t="shared" si="496"/>
        <v>89.31714286</v>
      </c>
      <c r="P3094" s="273">
        <f t="shared" ref="P3094:Q3094" si="506">P3093+0.0011428571428571</f>
        <v>91.21142857</v>
      </c>
      <c r="Q3094" s="273">
        <f t="shared" si="506"/>
        <v>92.61142857</v>
      </c>
      <c r="R3094" s="273">
        <f t="shared" si="498"/>
        <v>94.20857143</v>
      </c>
    </row>
    <row r="3095" ht="14.25" hidden="1" customHeight="1">
      <c r="L3095" s="251"/>
      <c r="M3095" s="272">
        <v>18.61</v>
      </c>
      <c r="N3095" s="273">
        <f t="shared" si="495"/>
        <v>87.222</v>
      </c>
      <c r="O3095" s="273">
        <f t="shared" si="496"/>
        <v>89.31885714</v>
      </c>
      <c r="P3095" s="273">
        <f t="shared" ref="P3095:Q3095" si="507">P3094+0.0011428571428571</f>
        <v>91.21257143</v>
      </c>
      <c r="Q3095" s="273">
        <f t="shared" si="507"/>
        <v>92.61257143</v>
      </c>
      <c r="R3095" s="273">
        <f t="shared" si="498"/>
        <v>94.20942857</v>
      </c>
    </row>
    <row r="3096" ht="14.25" hidden="1" customHeight="1">
      <c r="L3096" s="251"/>
      <c r="M3096" s="272">
        <v>18.62</v>
      </c>
      <c r="N3096" s="273">
        <f t="shared" si="495"/>
        <v>87.224</v>
      </c>
      <c r="O3096" s="273">
        <f t="shared" si="496"/>
        <v>89.32057143</v>
      </c>
      <c r="P3096" s="273">
        <f t="shared" ref="P3096:Q3096" si="508">P3095+0.0011428571428571</f>
        <v>91.21371429</v>
      </c>
      <c r="Q3096" s="273">
        <f t="shared" si="508"/>
        <v>92.61371429</v>
      </c>
      <c r="R3096" s="273">
        <f t="shared" si="498"/>
        <v>94.21028571</v>
      </c>
    </row>
    <row r="3097" ht="14.25" hidden="1" customHeight="1">
      <c r="L3097" s="251"/>
      <c r="M3097" s="272">
        <v>18.63</v>
      </c>
      <c r="N3097" s="273">
        <f t="shared" si="495"/>
        <v>87.226</v>
      </c>
      <c r="O3097" s="273">
        <f t="shared" si="496"/>
        <v>89.32228571</v>
      </c>
      <c r="P3097" s="273">
        <f t="shared" ref="P3097:Q3097" si="509">P3096+0.0011428571428571</f>
        <v>91.21485714</v>
      </c>
      <c r="Q3097" s="273">
        <f t="shared" si="509"/>
        <v>92.61485714</v>
      </c>
      <c r="R3097" s="273">
        <f t="shared" si="498"/>
        <v>94.21114286</v>
      </c>
    </row>
    <row r="3098" ht="14.25" hidden="1" customHeight="1">
      <c r="L3098" s="251"/>
      <c r="M3098" s="272">
        <v>18.64</v>
      </c>
      <c r="N3098" s="273">
        <f t="shared" si="495"/>
        <v>87.228</v>
      </c>
      <c r="O3098" s="273">
        <f t="shared" si="496"/>
        <v>89.324</v>
      </c>
      <c r="P3098" s="273">
        <f t="shared" ref="P3098:Q3098" si="510">P3097+0.0011428571428571</f>
        <v>91.216</v>
      </c>
      <c r="Q3098" s="273">
        <f t="shared" si="510"/>
        <v>92.616</v>
      </c>
      <c r="R3098" s="273">
        <f t="shared" si="498"/>
        <v>94.212</v>
      </c>
    </row>
    <row r="3099" ht="14.25" hidden="1" customHeight="1">
      <c r="L3099" s="251"/>
      <c r="M3099" s="272">
        <v>18.65</v>
      </c>
      <c r="N3099" s="273">
        <f t="shared" si="495"/>
        <v>87.23</v>
      </c>
      <c r="O3099" s="273">
        <f t="shared" si="496"/>
        <v>89.32571429</v>
      </c>
      <c r="P3099" s="273">
        <f t="shared" ref="P3099:Q3099" si="511">P3098+0.0011428571428571</f>
        <v>91.21714286</v>
      </c>
      <c r="Q3099" s="273">
        <f t="shared" si="511"/>
        <v>92.61714286</v>
      </c>
      <c r="R3099" s="273">
        <f t="shared" si="498"/>
        <v>94.21285714</v>
      </c>
    </row>
    <row r="3100" ht="14.25" hidden="1" customHeight="1">
      <c r="L3100" s="251"/>
      <c r="M3100" s="272">
        <v>18.66</v>
      </c>
      <c r="N3100" s="273">
        <f t="shared" si="495"/>
        <v>87.232</v>
      </c>
      <c r="O3100" s="273">
        <f t="shared" si="496"/>
        <v>89.32742857</v>
      </c>
      <c r="P3100" s="273">
        <f t="shared" ref="P3100:Q3100" si="512">P3099+0.0011428571428571</f>
        <v>91.21828571</v>
      </c>
      <c r="Q3100" s="273">
        <f t="shared" si="512"/>
        <v>92.61828571</v>
      </c>
      <c r="R3100" s="273">
        <f t="shared" si="498"/>
        <v>94.21371429</v>
      </c>
    </row>
    <row r="3101" ht="14.25" hidden="1" customHeight="1">
      <c r="L3101" s="251"/>
      <c r="M3101" s="272">
        <v>18.67</v>
      </c>
      <c r="N3101" s="273">
        <f t="shared" si="495"/>
        <v>87.234</v>
      </c>
      <c r="O3101" s="273">
        <f t="shared" si="496"/>
        <v>89.32914286</v>
      </c>
      <c r="P3101" s="273">
        <f t="shared" ref="P3101:Q3101" si="513">P3100+0.0011428571428571</f>
        <v>91.21942857</v>
      </c>
      <c r="Q3101" s="273">
        <f t="shared" si="513"/>
        <v>92.61942857</v>
      </c>
      <c r="R3101" s="273">
        <f t="shared" si="498"/>
        <v>94.21457143</v>
      </c>
    </row>
    <row r="3102" ht="14.25" hidden="1" customHeight="1">
      <c r="L3102" s="251"/>
      <c r="M3102" s="272">
        <v>18.68</v>
      </c>
      <c r="N3102" s="273">
        <f t="shared" si="495"/>
        <v>87.236</v>
      </c>
      <c r="O3102" s="273">
        <f t="shared" si="496"/>
        <v>89.33085714</v>
      </c>
      <c r="P3102" s="273">
        <f t="shared" ref="P3102:Q3102" si="514">P3101+0.0011428571428571</f>
        <v>91.22057143</v>
      </c>
      <c r="Q3102" s="273">
        <f t="shared" si="514"/>
        <v>92.62057143</v>
      </c>
      <c r="R3102" s="273">
        <f t="shared" si="498"/>
        <v>94.21542857</v>
      </c>
    </row>
    <row r="3103" ht="14.25" hidden="1" customHeight="1">
      <c r="L3103" s="251"/>
      <c r="M3103" s="272">
        <v>18.69</v>
      </c>
      <c r="N3103" s="273">
        <f t="shared" si="495"/>
        <v>87.238</v>
      </c>
      <c r="O3103" s="273">
        <f t="shared" si="496"/>
        <v>89.33257143</v>
      </c>
      <c r="P3103" s="273">
        <f t="shared" ref="P3103:Q3103" si="515">P3102+0.0011428571428571</f>
        <v>91.22171429</v>
      </c>
      <c r="Q3103" s="273">
        <f t="shared" si="515"/>
        <v>92.62171429</v>
      </c>
      <c r="R3103" s="273">
        <f t="shared" si="498"/>
        <v>94.21628571</v>
      </c>
    </row>
    <row r="3104" ht="14.25" hidden="1" customHeight="1">
      <c r="L3104" s="251"/>
      <c r="M3104" s="272">
        <v>18.7</v>
      </c>
      <c r="N3104" s="273">
        <f t="shared" si="495"/>
        <v>87.24</v>
      </c>
      <c r="O3104" s="273">
        <f t="shared" si="496"/>
        <v>89.33428571</v>
      </c>
      <c r="P3104" s="273">
        <f t="shared" ref="P3104:Q3104" si="516">P3103+0.0011428571428571</f>
        <v>91.22285714</v>
      </c>
      <c r="Q3104" s="273">
        <f t="shared" si="516"/>
        <v>92.62285714</v>
      </c>
      <c r="R3104" s="273">
        <f t="shared" si="498"/>
        <v>94.21714286</v>
      </c>
    </row>
    <row r="3105" ht="14.25" hidden="1" customHeight="1">
      <c r="L3105" s="251"/>
      <c r="M3105" s="272">
        <v>18.71</v>
      </c>
      <c r="N3105" s="273">
        <f t="shared" si="495"/>
        <v>87.242</v>
      </c>
      <c r="O3105" s="273">
        <f t="shared" si="496"/>
        <v>89.336</v>
      </c>
      <c r="P3105" s="273">
        <f t="shared" ref="P3105:Q3105" si="517">P3104+0.0011428571428571</f>
        <v>91.224</v>
      </c>
      <c r="Q3105" s="273">
        <f t="shared" si="517"/>
        <v>92.624</v>
      </c>
      <c r="R3105" s="273">
        <f t="shared" si="498"/>
        <v>94.218</v>
      </c>
    </row>
    <row r="3106" ht="14.25" hidden="1" customHeight="1">
      <c r="L3106" s="251"/>
      <c r="M3106" s="272">
        <v>18.72</v>
      </c>
      <c r="N3106" s="273">
        <f t="shared" si="495"/>
        <v>87.244</v>
      </c>
      <c r="O3106" s="273">
        <f t="shared" si="496"/>
        <v>89.33771429</v>
      </c>
      <c r="P3106" s="273">
        <f t="shared" ref="P3106:Q3106" si="518">P3105+0.0011428571428571</f>
        <v>91.22514286</v>
      </c>
      <c r="Q3106" s="273">
        <f t="shared" si="518"/>
        <v>92.62514286</v>
      </c>
      <c r="R3106" s="273">
        <f t="shared" si="498"/>
        <v>94.21885714</v>
      </c>
    </row>
    <row r="3107" ht="14.25" hidden="1" customHeight="1">
      <c r="L3107" s="251"/>
      <c r="M3107" s="272">
        <v>18.73</v>
      </c>
      <c r="N3107" s="273">
        <f t="shared" si="495"/>
        <v>87.246</v>
      </c>
      <c r="O3107" s="273">
        <f t="shared" si="496"/>
        <v>89.33942857</v>
      </c>
      <c r="P3107" s="273">
        <f t="shared" ref="P3107:Q3107" si="519">P3106+0.0011428571428571</f>
        <v>91.22628571</v>
      </c>
      <c r="Q3107" s="273">
        <f t="shared" si="519"/>
        <v>92.62628571</v>
      </c>
      <c r="R3107" s="273">
        <f t="shared" si="498"/>
        <v>94.21971429</v>
      </c>
    </row>
    <row r="3108" ht="14.25" hidden="1" customHeight="1">
      <c r="L3108" s="251"/>
      <c r="M3108" s="272">
        <v>18.74</v>
      </c>
      <c r="N3108" s="273">
        <f t="shared" si="495"/>
        <v>87.248</v>
      </c>
      <c r="O3108" s="273">
        <f t="shared" si="496"/>
        <v>89.34114286</v>
      </c>
      <c r="P3108" s="273">
        <f t="shared" ref="P3108:Q3108" si="520">P3107+0.0011428571428571</f>
        <v>91.22742857</v>
      </c>
      <c r="Q3108" s="273">
        <f t="shared" si="520"/>
        <v>92.62742857</v>
      </c>
      <c r="R3108" s="273">
        <f t="shared" si="498"/>
        <v>94.22057143</v>
      </c>
    </row>
    <row r="3109" ht="14.25" hidden="1" customHeight="1">
      <c r="L3109" s="251"/>
      <c r="M3109" s="272">
        <v>18.75</v>
      </c>
      <c r="N3109" s="273">
        <f t="shared" si="495"/>
        <v>87.25</v>
      </c>
      <c r="O3109" s="273">
        <f t="shared" si="496"/>
        <v>89.34285714</v>
      </c>
      <c r="P3109" s="273">
        <f t="shared" ref="P3109:Q3109" si="521">P3108+0.0011428571428571</f>
        <v>91.22857143</v>
      </c>
      <c r="Q3109" s="273">
        <f t="shared" si="521"/>
        <v>92.62857143</v>
      </c>
      <c r="R3109" s="273">
        <f t="shared" si="498"/>
        <v>94.22142857</v>
      </c>
    </row>
    <row r="3110" ht="14.25" hidden="1" customHeight="1">
      <c r="L3110" s="251"/>
      <c r="M3110" s="272">
        <v>18.76</v>
      </c>
      <c r="N3110" s="273">
        <f t="shared" si="495"/>
        <v>87.252</v>
      </c>
      <c r="O3110" s="273">
        <f t="shared" si="496"/>
        <v>89.34457143</v>
      </c>
      <c r="P3110" s="273">
        <f t="shared" ref="P3110:Q3110" si="522">P3109+0.0011428571428571</f>
        <v>91.22971429</v>
      </c>
      <c r="Q3110" s="273">
        <f t="shared" si="522"/>
        <v>92.62971429</v>
      </c>
      <c r="R3110" s="273">
        <f t="shared" si="498"/>
        <v>94.22228571</v>
      </c>
    </row>
    <row r="3111" ht="14.25" hidden="1" customHeight="1">
      <c r="L3111" s="251"/>
      <c r="M3111" s="272">
        <v>18.77</v>
      </c>
      <c r="N3111" s="273">
        <f t="shared" si="495"/>
        <v>87.254</v>
      </c>
      <c r="O3111" s="273">
        <f t="shared" si="496"/>
        <v>89.34628571</v>
      </c>
      <c r="P3111" s="273">
        <f t="shared" ref="P3111:Q3111" si="523">P3110+0.0011428571428571</f>
        <v>91.23085714</v>
      </c>
      <c r="Q3111" s="273">
        <f t="shared" si="523"/>
        <v>92.63085714</v>
      </c>
      <c r="R3111" s="273">
        <f t="shared" si="498"/>
        <v>94.22314286</v>
      </c>
    </row>
    <row r="3112" ht="14.25" hidden="1" customHeight="1">
      <c r="L3112" s="251"/>
      <c r="M3112" s="272">
        <v>18.78</v>
      </c>
      <c r="N3112" s="273">
        <f t="shared" si="495"/>
        <v>87.256</v>
      </c>
      <c r="O3112" s="273">
        <f t="shared" si="496"/>
        <v>89.348</v>
      </c>
      <c r="P3112" s="273">
        <f t="shared" ref="P3112:Q3112" si="524">P3111+0.0011428571428571</f>
        <v>91.232</v>
      </c>
      <c r="Q3112" s="273">
        <f t="shared" si="524"/>
        <v>92.632</v>
      </c>
      <c r="R3112" s="273">
        <f t="shared" si="498"/>
        <v>94.224</v>
      </c>
    </row>
    <row r="3113" ht="14.25" hidden="1" customHeight="1">
      <c r="L3113" s="251"/>
      <c r="M3113" s="272">
        <v>18.79</v>
      </c>
      <c r="N3113" s="273">
        <f t="shared" si="495"/>
        <v>87.258</v>
      </c>
      <c r="O3113" s="273">
        <f t="shared" si="496"/>
        <v>89.34971429</v>
      </c>
      <c r="P3113" s="273">
        <f t="shared" ref="P3113:Q3113" si="525">P3112+0.0011428571428571</f>
        <v>91.23314286</v>
      </c>
      <c r="Q3113" s="273">
        <f t="shared" si="525"/>
        <v>92.63314286</v>
      </c>
      <c r="R3113" s="273">
        <f t="shared" si="498"/>
        <v>94.22485714</v>
      </c>
    </row>
    <row r="3114" ht="14.25" hidden="1" customHeight="1">
      <c r="L3114" s="251"/>
      <c r="M3114" s="272">
        <v>18.8</v>
      </c>
      <c r="N3114" s="273">
        <f t="shared" si="495"/>
        <v>87.26</v>
      </c>
      <c r="O3114" s="273">
        <f t="shared" si="496"/>
        <v>89.35142857</v>
      </c>
      <c r="P3114" s="273">
        <f t="shared" ref="P3114:Q3114" si="526">P3113+0.0011428571428571</f>
        <v>91.23428571</v>
      </c>
      <c r="Q3114" s="273">
        <f t="shared" si="526"/>
        <v>92.63428571</v>
      </c>
      <c r="R3114" s="273">
        <f t="shared" si="498"/>
        <v>94.22571429</v>
      </c>
    </row>
    <row r="3115" ht="14.25" hidden="1" customHeight="1">
      <c r="L3115" s="251"/>
      <c r="M3115" s="272">
        <v>18.81</v>
      </c>
      <c r="N3115" s="273">
        <f t="shared" si="495"/>
        <v>87.262</v>
      </c>
      <c r="O3115" s="273">
        <f t="shared" si="496"/>
        <v>89.35314286</v>
      </c>
      <c r="P3115" s="273">
        <f t="shared" ref="P3115:Q3115" si="527">P3114+0.0011428571428571</f>
        <v>91.23542857</v>
      </c>
      <c r="Q3115" s="273">
        <f t="shared" si="527"/>
        <v>92.63542857</v>
      </c>
      <c r="R3115" s="273">
        <f t="shared" si="498"/>
        <v>94.22657143</v>
      </c>
    </row>
    <row r="3116" ht="14.25" hidden="1" customHeight="1">
      <c r="L3116" s="251"/>
      <c r="M3116" s="272">
        <v>18.82</v>
      </c>
      <c r="N3116" s="273">
        <f t="shared" si="495"/>
        <v>87.264</v>
      </c>
      <c r="O3116" s="273">
        <f t="shared" si="496"/>
        <v>89.35485714</v>
      </c>
      <c r="P3116" s="273">
        <f t="shared" ref="P3116:Q3116" si="528">P3115+0.0011428571428571</f>
        <v>91.23657143</v>
      </c>
      <c r="Q3116" s="273">
        <f t="shared" si="528"/>
        <v>92.63657143</v>
      </c>
      <c r="R3116" s="273">
        <f t="shared" si="498"/>
        <v>94.22742857</v>
      </c>
    </row>
    <row r="3117" ht="14.25" hidden="1" customHeight="1">
      <c r="L3117" s="251"/>
      <c r="M3117" s="272">
        <v>18.83</v>
      </c>
      <c r="N3117" s="273">
        <f t="shared" si="495"/>
        <v>87.266</v>
      </c>
      <c r="O3117" s="273">
        <f t="shared" si="496"/>
        <v>89.35657143</v>
      </c>
      <c r="P3117" s="273">
        <f t="shared" ref="P3117:Q3117" si="529">P3116+0.0011428571428571</f>
        <v>91.23771429</v>
      </c>
      <c r="Q3117" s="273">
        <f t="shared" si="529"/>
        <v>92.63771429</v>
      </c>
      <c r="R3117" s="273">
        <f t="shared" si="498"/>
        <v>94.22828571</v>
      </c>
    </row>
    <row r="3118" ht="14.25" hidden="1" customHeight="1">
      <c r="L3118" s="251"/>
      <c r="M3118" s="272">
        <v>18.84</v>
      </c>
      <c r="N3118" s="273">
        <f t="shared" si="495"/>
        <v>87.268</v>
      </c>
      <c r="O3118" s="273">
        <f t="shared" si="496"/>
        <v>89.35828571</v>
      </c>
      <c r="P3118" s="273">
        <f t="shared" ref="P3118:Q3118" si="530">P3117+0.0011428571428571</f>
        <v>91.23885714</v>
      </c>
      <c r="Q3118" s="273">
        <f t="shared" si="530"/>
        <v>92.63885714</v>
      </c>
      <c r="R3118" s="273">
        <f t="shared" si="498"/>
        <v>94.22914286</v>
      </c>
    </row>
    <row r="3119" ht="14.25" hidden="1" customHeight="1">
      <c r="L3119" s="251"/>
      <c r="M3119" s="272">
        <v>18.85</v>
      </c>
      <c r="N3119" s="273">
        <f t="shared" si="495"/>
        <v>87.27</v>
      </c>
      <c r="O3119" s="273">
        <f t="shared" si="496"/>
        <v>89.36</v>
      </c>
      <c r="P3119" s="273">
        <f t="shared" ref="P3119:Q3119" si="531">P3118+0.0011428571428571</f>
        <v>91.24</v>
      </c>
      <c r="Q3119" s="273">
        <f t="shared" si="531"/>
        <v>92.64</v>
      </c>
      <c r="R3119" s="273">
        <f t="shared" si="498"/>
        <v>94.23</v>
      </c>
    </row>
    <row r="3120" ht="14.25" hidden="1" customHeight="1">
      <c r="L3120" s="251"/>
      <c r="M3120" s="272">
        <v>18.86</v>
      </c>
      <c r="N3120" s="273">
        <f t="shared" si="495"/>
        <v>87.272</v>
      </c>
      <c r="O3120" s="273">
        <f t="shared" si="496"/>
        <v>89.36171429</v>
      </c>
      <c r="P3120" s="273">
        <f t="shared" ref="P3120:Q3120" si="532">P3119+0.0011428571428571</f>
        <v>91.24114286</v>
      </c>
      <c r="Q3120" s="273">
        <f t="shared" si="532"/>
        <v>92.64114286</v>
      </c>
      <c r="R3120" s="273">
        <f t="shared" si="498"/>
        <v>94.23085714</v>
      </c>
    </row>
    <row r="3121" ht="14.25" hidden="1" customHeight="1">
      <c r="L3121" s="251"/>
      <c r="M3121" s="272">
        <v>18.87</v>
      </c>
      <c r="N3121" s="273">
        <f t="shared" si="495"/>
        <v>87.274</v>
      </c>
      <c r="O3121" s="273">
        <f t="shared" si="496"/>
        <v>89.36342857</v>
      </c>
      <c r="P3121" s="273">
        <f t="shared" ref="P3121:Q3121" si="533">P3120+0.0011428571428571</f>
        <v>91.24228571</v>
      </c>
      <c r="Q3121" s="273">
        <f t="shared" si="533"/>
        <v>92.64228571</v>
      </c>
      <c r="R3121" s="273">
        <f t="shared" si="498"/>
        <v>94.23171429</v>
      </c>
    </row>
    <row r="3122" ht="14.25" hidden="1" customHeight="1">
      <c r="L3122" s="251"/>
      <c r="M3122" s="272">
        <v>18.88</v>
      </c>
      <c r="N3122" s="273">
        <f t="shared" si="495"/>
        <v>87.276</v>
      </c>
      <c r="O3122" s="273">
        <f t="shared" si="496"/>
        <v>89.36514286</v>
      </c>
      <c r="P3122" s="273">
        <f t="shared" ref="P3122:Q3122" si="534">P3121+0.0011428571428571</f>
        <v>91.24342857</v>
      </c>
      <c r="Q3122" s="273">
        <f t="shared" si="534"/>
        <v>92.64342857</v>
      </c>
      <c r="R3122" s="273">
        <f t="shared" si="498"/>
        <v>94.23257143</v>
      </c>
    </row>
    <row r="3123" ht="14.25" hidden="1" customHeight="1">
      <c r="L3123" s="251"/>
      <c r="M3123" s="272">
        <v>18.89</v>
      </c>
      <c r="N3123" s="273">
        <f t="shared" si="495"/>
        <v>87.278</v>
      </c>
      <c r="O3123" s="273">
        <f t="shared" si="496"/>
        <v>89.36685714</v>
      </c>
      <c r="P3123" s="273">
        <f t="shared" ref="P3123:Q3123" si="535">P3122+0.0011428571428571</f>
        <v>91.24457143</v>
      </c>
      <c r="Q3123" s="273">
        <f t="shared" si="535"/>
        <v>92.64457143</v>
      </c>
      <c r="R3123" s="273">
        <f t="shared" si="498"/>
        <v>94.23342857</v>
      </c>
    </row>
    <row r="3124" ht="14.25" hidden="1" customHeight="1">
      <c r="L3124" s="251"/>
      <c r="M3124" s="272">
        <v>18.9</v>
      </c>
      <c r="N3124" s="273">
        <f t="shared" si="495"/>
        <v>87.28</v>
      </c>
      <c r="O3124" s="273">
        <f t="shared" si="496"/>
        <v>89.36857143</v>
      </c>
      <c r="P3124" s="273">
        <f t="shared" ref="P3124:Q3124" si="536">P3123+0.0011428571428571</f>
        <v>91.24571429</v>
      </c>
      <c r="Q3124" s="273">
        <f t="shared" si="536"/>
        <v>92.64571429</v>
      </c>
      <c r="R3124" s="273">
        <f t="shared" si="498"/>
        <v>94.23428571</v>
      </c>
    </row>
    <row r="3125" ht="14.25" hidden="1" customHeight="1">
      <c r="L3125" s="251"/>
      <c r="M3125" s="272">
        <v>18.91</v>
      </c>
      <c r="N3125" s="273">
        <f t="shared" si="495"/>
        <v>87.282</v>
      </c>
      <c r="O3125" s="273">
        <f t="shared" si="496"/>
        <v>89.37028571</v>
      </c>
      <c r="P3125" s="273">
        <f t="shared" ref="P3125:Q3125" si="537">P3124+0.0011428571428571</f>
        <v>91.24685714</v>
      </c>
      <c r="Q3125" s="273">
        <f t="shared" si="537"/>
        <v>92.64685714</v>
      </c>
      <c r="R3125" s="273">
        <f t="shared" si="498"/>
        <v>94.23514286</v>
      </c>
    </row>
    <row r="3126" ht="14.25" hidden="1" customHeight="1">
      <c r="L3126" s="251"/>
      <c r="M3126" s="272">
        <v>18.92</v>
      </c>
      <c r="N3126" s="273">
        <f t="shared" si="495"/>
        <v>87.284</v>
      </c>
      <c r="O3126" s="273">
        <f t="shared" si="496"/>
        <v>89.372</v>
      </c>
      <c r="P3126" s="273">
        <f t="shared" ref="P3126:Q3126" si="538">P3125+0.0011428571428571</f>
        <v>91.248</v>
      </c>
      <c r="Q3126" s="273">
        <f t="shared" si="538"/>
        <v>92.648</v>
      </c>
      <c r="R3126" s="273">
        <f t="shared" si="498"/>
        <v>94.236</v>
      </c>
    </row>
    <row r="3127" ht="14.25" hidden="1" customHeight="1">
      <c r="L3127" s="251"/>
      <c r="M3127" s="272">
        <v>18.93</v>
      </c>
      <c r="N3127" s="273">
        <f t="shared" si="495"/>
        <v>87.286</v>
      </c>
      <c r="O3127" s="273">
        <f t="shared" si="496"/>
        <v>89.37371429</v>
      </c>
      <c r="P3127" s="273">
        <f t="shared" ref="P3127:Q3127" si="539">P3126+0.0011428571428571</f>
        <v>91.24914286</v>
      </c>
      <c r="Q3127" s="273">
        <f t="shared" si="539"/>
        <v>92.64914286</v>
      </c>
      <c r="R3127" s="273">
        <f t="shared" si="498"/>
        <v>94.23685714</v>
      </c>
    </row>
    <row r="3128" ht="14.25" hidden="1" customHeight="1">
      <c r="L3128" s="251"/>
      <c r="M3128" s="272">
        <v>18.94</v>
      </c>
      <c r="N3128" s="273">
        <f t="shared" si="495"/>
        <v>87.288</v>
      </c>
      <c r="O3128" s="273">
        <f t="shared" si="496"/>
        <v>89.37542857</v>
      </c>
      <c r="P3128" s="273">
        <f t="shared" ref="P3128:Q3128" si="540">P3127+0.0011428571428571</f>
        <v>91.25028571</v>
      </c>
      <c r="Q3128" s="273">
        <f t="shared" si="540"/>
        <v>92.65028571</v>
      </c>
      <c r="R3128" s="273">
        <f t="shared" si="498"/>
        <v>94.23771429</v>
      </c>
    </row>
    <row r="3129" ht="14.25" hidden="1" customHeight="1">
      <c r="L3129" s="251"/>
      <c r="M3129" s="272">
        <v>18.95</v>
      </c>
      <c r="N3129" s="273">
        <f t="shared" si="495"/>
        <v>87.29</v>
      </c>
      <c r="O3129" s="273">
        <f t="shared" si="496"/>
        <v>89.37714286</v>
      </c>
      <c r="P3129" s="273">
        <f t="shared" ref="P3129:Q3129" si="541">P3128+0.0011428571428571</f>
        <v>91.25142857</v>
      </c>
      <c r="Q3129" s="273">
        <f t="shared" si="541"/>
        <v>92.65142857</v>
      </c>
      <c r="R3129" s="273">
        <f t="shared" si="498"/>
        <v>94.23857143</v>
      </c>
    </row>
    <row r="3130" ht="14.25" hidden="1" customHeight="1">
      <c r="L3130" s="251"/>
      <c r="M3130" s="272">
        <v>18.96</v>
      </c>
      <c r="N3130" s="273">
        <f t="shared" si="495"/>
        <v>87.292</v>
      </c>
      <c r="O3130" s="273">
        <f t="shared" si="496"/>
        <v>89.37885714</v>
      </c>
      <c r="P3130" s="273">
        <f t="shared" ref="P3130:Q3130" si="542">P3129+0.0011428571428571</f>
        <v>91.25257143</v>
      </c>
      <c r="Q3130" s="273">
        <f t="shared" si="542"/>
        <v>92.65257143</v>
      </c>
      <c r="R3130" s="273">
        <f t="shared" si="498"/>
        <v>94.23942857</v>
      </c>
    </row>
    <row r="3131" ht="14.25" hidden="1" customHeight="1">
      <c r="L3131" s="251"/>
      <c r="M3131" s="272">
        <v>18.97</v>
      </c>
      <c r="N3131" s="273">
        <f t="shared" si="495"/>
        <v>87.294</v>
      </c>
      <c r="O3131" s="273">
        <f t="shared" si="496"/>
        <v>89.38057143</v>
      </c>
      <c r="P3131" s="273">
        <f t="shared" ref="P3131:Q3131" si="543">P3130+0.0011428571428571</f>
        <v>91.25371429</v>
      </c>
      <c r="Q3131" s="273">
        <f t="shared" si="543"/>
        <v>92.65371429</v>
      </c>
      <c r="R3131" s="273">
        <f t="shared" si="498"/>
        <v>94.24028571</v>
      </c>
    </row>
    <row r="3132" ht="14.25" hidden="1" customHeight="1">
      <c r="L3132" s="251"/>
      <c r="M3132" s="272">
        <v>18.98</v>
      </c>
      <c r="N3132" s="273">
        <f t="shared" si="495"/>
        <v>87.296</v>
      </c>
      <c r="O3132" s="273">
        <f t="shared" si="496"/>
        <v>89.38228571</v>
      </c>
      <c r="P3132" s="273">
        <f t="shared" ref="P3132:Q3132" si="544">P3131+0.0011428571428571</f>
        <v>91.25485714</v>
      </c>
      <c r="Q3132" s="273">
        <f t="shared" si="544"/>
        <v>92.65485714</v>
      </c>
      <c r="R3132" s="273">
        <f t="shared" si="498"/>
        <v>94.24114286</v>
      </c>
    </row>
    <row r="3133" ht="14.25" hidden="1" customHeight="1">
      <c r="L3133" s="251"/>
      <c r="M3133" s="272">
        <v>18.99</v>
      </c>
      <c r="N3133" s="273">
        <f t="shared" si="495"/>
        <v>87.298</v>
      </c>
      <c r="O3133" s="273">
        <f t="shared" si="496"/>
        <v>89.384</v>
      </c>
      <c r="P3133" s="273">
        <f t="shared" ref="P3133:Q3133" si="545">P3132+0.0011428571428571</f>
        <v>91.256</v>
      </c>
      <c r="Q3133" s="273">
        <f t="shared" si="545"/>
        <v>92.656</v>
      </c>
      <c r="R3133" s="273">
        <f t="shared" si="498"/>
        <v>94.242</v>
      </c>
    </row>
    <row r="3134" ht="14.25" hidden="1" customHeight="1">
      <c r="L3134" s="251"/>
      <c r="M3134" s="272">
        <v>19.0</v>
      </c>
      <c r="N3134" s="273">
        <f t="shared" si="495"/>
        <v>87.3</v>
      </c>
      <c r="O3134" s="273">
        <f t="shared" si="496"/>
        <v>89.38571429</v>
      </c>
      <c r="P3134" s="273">
        <f t="shared" ref="P3134:Q3134" si="546">P3133+0.0011428571428571</f>
        <v>91.25714286</v>
      </c>
      <c r="Q3134" s="273">
        <f t="shared" si="546"/>
        <v>92.65714286</v>
      </c>
      <c r="R3134" s="273">
        <f t="shared" si="498"/>
        <v>94.24285714</v>
      </c>
    </row>
    <row r="3135" ht="14.25" hidden="1" customHeight="1">
      <c r="L3135" s="251"/>
      <c r="M3135" s="272">
        <v>19.01</v>
      </c>
      <c r="N3135" s="273">
        <f t="shared" si="495"/>
        <v>87.302</v>
      </c>
      <c r="O3135" s="273">
        <f t="shared" si="496"/>
        <v>89.38742857</v>
      </c>
      <c r="P3135" s="273">
        <f t="shared" ref="P3135:Q3135" si="547">P3134+0.0011428571428571</f>
        <v>91.25828571</v>
      </c>
      <c r="Q3135" s="273">
        <f t="shared" si="547"/>
        <v>92.65828571</v>
      </c>
      <c r="R3135" s="273">
        <f t="shared" si="498"/>
        <v>94.24371429</v>
      </c>
    </row>
    <row r="3136" ht="14.25" hidden="1" customHeight="1">
      <c r="L3136" s="251"/>
      <c r="M3136" s="272">
        <v>19.02</v>
      </c>
      <c r="N3136" s="273">
        <f t="shared" si="495"/>
        <v>87.304</v>
      </c>
      <c r="O3136" s="273">
        <f t="shared" si="496"/>
        <v>89.38914286</v>
      </c>
      <c r="P3136" s="273">
        <f t="shared" ref="P3136:Q3136" si="548">P3135+0.0011428571428571</f>
        <v>91.25942857</v>
      </c>
      <c r="Q3136" s="273">
        <f t="shared" si="548"/>
        <v>92.65942857</v>
      </c>
      <c r="R3136" s="273">
        <f t="shared" si="498"/>
        <v>94.24457143</v>
      </c>
    </row>
    <row r="3137" ht="14.25" hidden="1" customHeight="1">
      <c r="L3137" s="251"/>
      <c r="M3137" s="272">
        <v>19.03</v>
      </c>
      <c r="N3137" s="273">
        <f t="shared" si="495"/>
        <v>87.306</v>
      </c>
      <c r="O3137" s="273">
        <f t="shared" si="496"/>
        <v>89.39085714</v>
      </c>
      <c r="P3137" s="273">
        <f t="shared" ref="P3137:Q3137" si="549">P3136+0.0011428571428571</f>
        <v>91.26057143</v>
      </c>
      <c r="Q3137" s="273">
        <f t="shared" si="549"/>
        <v>92.66057143</v>
      </c>
      <c r="R3137" s="273">
        <f t="shared" si="498"/>
        <v>94.24542857</v>
      </c>
    </row>
    <row r="3138" ht="14.25" hidden="1" customHeight="1">
      <c r="L3138" s="251"/>
      <c r="M3138" s="272">
        <v>19.04</v>
      </c>
      <c r="N3138" s="273">
        <f t="shared" si="495"/>
        <v>87.308</v>
      </c>
      <c r="O3138" s="273">
        <f t="shared" si="496"/>
        <v>89.39257143</v>
      </c>
      <c r="P3138" s="273">
        <f t="shared" ref="P3138:Q3138" si="550">P3137+0.0011428571428571</f>
        <v>91.26171429</v>
      </c>
      <c r="Q3138" s="273">
        <f t="shared" si="550"/>
        <v>92.66171429</v>
      </c>
      <c r="R3138" s="273">
        <f t="shared" si="498"/>
        <v>94.24628571</v>
      </c>
    </row>
    <row r="3139" ht="14.25" hidden="1" customHeight="1">
      <c r="L3139" s="251"/>
      <c r="M3139" s="272">
        <v>19.05</v>
      </c>
      <c r="N3139" s="273">
        <f t="shared" si="495"/>
        <v>87.31</v>
      </c>
      <c r="O3139" s="273">
        <f t="shared" si="496"/>
        <v>89.39428571</v>
      </c>
      <c r="P3139" s="273">
        <f t="shared" ref="P3139:Q3139" si="551">P3138+0.0011428571428571</f>
        <v>91.26285714</v>
      </c>
      <c r="Q3139" s="273">
        <f t="shared" si="551"/>
        <v>92.66285714</v>
      </c>
      <c r="R3139" s="273">
        <f t="shared" si="498"/>
        <v>94.24714286</v>
      </c>
    </row>
    <row r="3140" ht="14.25" hidden="1" customHeight="1">
      <c r="L3140" s="251"/>
      <c r="M3140" s="272">
        <v>19.06</v>
      </c>
      <c r="N3140" s="273">
        <f t="shared" si="495"/>
        <v>87.312</v>
      </c>
      <c r="O3140" s="273">
        <f t="shared" si="496"/>
        <v>89.396</v>
      </c>
      <c r="P3140" s="273">
        <f t="shared" ref="P3140:Q3140" si="552">P3139+0.0011428571428571</f>
        <v>91.264</v>
      </c>
      <c r="Q3140" s="273">
        <f t="shared" si="552"/>
        <v>92.664</v>
      </c>
      <c r="R3140" s="273">
        <f t="shared" si="498"/>
        <v>94.248</v>
      </c>
    </row>
    <row r="3141" ht="14.25" hidden="1" customHeight="1">
      <c r="L3141" s="251"/>
      <c r="M3141" s="272">
        <v>19.07</v>
      </c>
      <c r="N3141" s="273">
        <f t="shared" si="495"/>
        <v>87.314</v>
      </c>
      <c r="O3141" s="273">
        <f t="shared" si="496"/>
        <v>89.39771429</v>
      </c>
      <c r="P3141" s="273">
        <f t="shared" ref="P3141:Q3141" si="553">P3140+0.0011428571428571</f>
        <v>91.26514286</v>
      </c>
      <c r="Q3141" s="273">
        <f t="shared" si="553"/>
        <v>92.66514286</v>
      </c>
      <c r="R3141" s="273">
        <f t="shared" si="498"/>
        <v>94.24885714</v>
      </c>
    </row>
    <row r="3142" ht="14.25" hidden="1" customHeight="1">
      <c r="L3142" s="251"/>
      <c r="M3142" s="272">
        <v>19.08</v>
      </c>
      <c r="N3142" s="273">
        <f t="shared" si="495"/>
        <v>87.316</v>
      </c>
      <c r="O3142" s="273">
        <f t="shared" si="496"/>
        <v>89.39942857</v>
      </c>
      <c r="P3142" s="273">
        <f t="shared" ref="P3142:Q3142" si="554">P3141+0.0011428571428571</f>
        <v>91.26628571</v>
      </c>
      <c r="Q3142" s="273">
        <f t="shared" si="554"/>
        <v>92.66628571</v>
      </c>
      <c r="R3142" s="273">
        <f t="shared" si="498"/>
        <v>94.24971429</v>
      </c>
    </row>
    <row r="3143" ht="14.25" hidden="1" customHeight="1">
      <c r="L3143" s="251"/>
      <c r="M3143" s="272">
        <v>19.09</v>
      </c>
      <c r="N3143" s="273">
        <f t="shared" si="495"/>
        <v>87.318</v>
      </c>
      <c r="O3143" s="273">
        <f t="shared" si="496"/>
        <v>89.40114286</v>
      </c>
      <c r="P3143" s="273">
        <f t="shared" ref="P3143:Q3143" si="555">P3142+0.0011428571428571</f>
        <v>91.26742857</v>
      </c>
      <c r="Q3143" s="273">
        <f t="shared" si="555"/>
        <v>92.66742857</v>
      </c>
      <c r="R3143" s="273">
        <f t="shared" si="498"/>
        <v>94.25057143</v>
      </c>
    </row>
    <row r="3144" ht="14.25" hidden="1" customHeight="1">
      <c r="L3144" s="251"/>
      <c r="M3144" s="272">
        <v>19.1</v>
      </c>
      <c r="N3144" s="273">
        <f t="shared" si="495"/>
        <v>87.32</v>
      </c>
      <c r="O3144" s="273">
        <f t="shared" si="496"/>
        <v>89.40285714</v>
      </c>
      <c r="P3144" s="273">
        <f t="shared" ref="P3144:Q3144" si="556">P3143+0.0011428571428571</f>
        <v>91.26857143</v>
      </c>
      <c r="Q3144" s="273">
        <f t="shared" si="556"/>
        <v>92.66857143</v>
      </c>
      <c r="R3144" s="273">
        <f t="shared" si="498"/>
        <v>94.25142857</v>
      </c>
    </row>
    <row r="3145" ht="14.25" hidden="1" customHeight="1">
      <c r="L3145" s="251"/>
      <c r="M3145" s="272">
        <v>19.11</v>
      </c>
      <c r="N3145" s="273">
        <f t="shared" si="495"/>
        <v>87.322</v>
      </c>
      <c r="O3145" s="273">
        <f t="shared" si="496"/>
        <v>89.40457143</v>
      </c>
      <c r="P3145" s="273">
        <f t="shared" ref="P3145:Q3145" si="557">P3144+0.0011428571428571</f>
        <v>91.26971429</v>
      </c>
      <c r="Q3145" s="273">
        <f t="shared" si="557"/>
        <v>92.66971429</v>
      </c>
      <c r="R3145" s="273">
        <f t="shared" si="498"/>
        <v>94.25228571</v>
      </c>
    </row>
    <row r="3146" ht="14.25" hidden="1" customHeight="1">
      <c r="L3146" s="251"/>
      <c r="M3146" s="272">
        <v>19.12</v>
      </c>
      <c r="N3146" s="273">
        <f t="shared" si="495"/>
        <v>87.324</v>
      </c>
      <c r="O3146" s="273">
        <f t="shared" si="496"/>
        <v>89.40628571</v>
      </c>
      <c r="P3146" s="273">
        <f t="shared" ref="P3146:Q3146" si="558">P3145+0.0011428571428571</f>
        <v>91.27085714</v>
      </c>
      <c r="Q3146" s="273">
        <f t="shared" si="558"/>
        <v>92.67085714</v>
      </c>
      <c r="R3146" s="273">
        <f t="shared" si="498"/>
        <v>94.25314286</v>
      </c>
    </row>
    <row r="3147" ht="14.25" hidden="1" customHeight="1">
      <c r="L3147" s="251"/>
      <c r="M3147" s="272">
        <v>19.13</v>
      </c>
      <c r="N3147" s="273">
        <f t="shared" si="495"/>
        <v>87.326</v>
      </c>
      <c r="O3147" s="273">
        <f t="shared" si="496"/>
        <v>89.408</v>
      </c>
      <c r="P3147" s="273">
        <f t="shared" ref="P3147:Q3147" si="559">P3146+0.0011428571428571</f>
        <v>91.272</v>
      </c>
      <c r="Q3147" s="273">
        <f t="shared" si="559"/>
        <v>92.672</v>
      </c>
      <c r="R3147" s="273">
        <f t="shared" si="498"/>
        <v>94.254</v>
      </c>
    </row>
    <row r="3148" ht="14.25" hidden="1" customHeight="1">
      <c r="L3148" s="251"/>
      <c r="M3148" s="272">
        <v>19.14</v>
      </c>
      <c r="N3148" s="273">
        <f t="shared" si="495"/>
        <v>87.328</v>
      </c>
      <c r="O3148" s="273">
        <f t="shared" si="496"/>
        <v>89.40971429</v>
      </c>
      <c r="P3148" s="273">
        <f t="shared" ref="P3148:Q3148" si="560">P3147+0.0011428571428571</f>
        <v>91.27314286</v>
      </c>
      <c r="Q3148" s="273">
        <f t="shared" si="560"/>
        <v>92.67314286</v>
      </c>
      <c r="R3148" s="273">
        <f t="shared" si="498"/>
        <v>94.25485714</v>
      </c>
    </row>
    <row r="3149" ht="14.25" hidden="1" customHeight="1">
      <c r="L3149" s="251"/>
      <c r="M3149" s="272">
        <v>19.15</v>
      </c>
      <c r="N3149" s="273">
        <f t="shared" si="495"/>
        <v>87.33</v>
      </c>
      <c r="O3149" s="273">
        <f t="shared" si="496"/>
        <v>89.41142857</v>
      </c>
      <c r="P3149" s="273">
        <f t="shared" ref="P3149:Q3149" si="561">P3148+0.0011428571428571</f>
        <v>91.27428571</v>
      </c>
      <c r="Q3149" s="273">
        <f t="shared" si="561"/>
        <v>92.67428571</v>
      </c>
      <c r="R3149" s="273">
        <f t="shared" si="498"/>
        <v>94.25571429</v>
      </c>
    </row>
    <row r="3150" ht="14.25" hidden="1" customHeight="1">
      <c r="L3150" s="251"/>
      <c r="M3150" s="272">
        <v>19.16</v>
      </c>
      <c r="N3150" s="273">
        <f t="shared" si="495"/>
        <v>87.332</v>
      </c>
      <c r="O3150" s="273">
        <f t="shared" si="496"/>
        <v>89.41314286</v>
      </c>
      <c r="P3150" s="273">
        <f t="shared" ref="P3150:Q3150" si="562">P3149+0.0011428571428571</f>
        <v>91.27542857</v>
      </c>
      <c r="Q3150" s="273">
        <f t="shared" si="562"/>
        <v>92.67542857</v>
      </c>
      <c r="R3150" s="273">
        <f t="shared" si="498"/>
        <v>94.25657143</v>
      </c>
    </row>
    <row r="3151" ht="14.25" hidden="1" customHeight="1">
      <c r="L3151" s="251"/>
      <c r="M3151" s="272">
        <v>19.17</v>
      </c>
      <c r="N3151" s="273">
        <f t="shared" si="495"/>
        <v>87.334</v>
      </c>
      <c r="O3151" s="273">
        <f t="shared" si="496"/>
        <v>89.41485714</v>
      </c>
      <c r="P3151" s="273">
        <f t="shared" ref="P3151:Q3151" si="563">P3150+0.0011428571428571</f>
        <v>91.27657143</v>
      </c>
      <c r="Q3151" s="273">
        <f t="shared" si="563"/>
        <v>92.67657143</v>
      </c>
      <c r="R3151" s="273">
        <f t="shared" si="498"/>
        <v>94.25742857</v>
      </c>
    </row>
    <row r="3152" ht="14.25" hidden="1" customHeight="1">
      <c r="L3152" s="251"/>
      <c r="M3152" s="272">
        <v>19.18</v>
      </c>
      <c r="N3152" s="273">
        <f t="shared" si="495"/>
        <v>87.336</v>
      </c>
      <c r="O3152" s="273">
        <f t="shared" si="496"/>
        <v>89.41657143</v>
      </c>
      <c r="P3152" s="273">
        <f t="shared" ref="P3152:Q3152" si="564">P3151+0.0011428571428571</f>
        <v>91.27771429</v>
      </c>
      <c r="Q3152" s="273">
        <f t="shared" si="564"/>
        <v>92.67771429</v>
      </c>
      <c r="R3152" s="273">
        <f t="shared" si="498"/>
        <v>94.25828571</v>
      </c>
    </row>
    <row r="3153" ht="14.25" hidden="1" customHeight="1">
      <c r="L3153" s="251"/>
      <c r="M3153" s="272">
        <v>19.19</v>
      </c>
      <c r="N3153" s="273">
        <f t="shared" si="495"/>
        <v>87.338</v>
      </c>
      <c r="O3153" s="273">
        <f t="shared" si="496"/>
        <v>89.41828571</v>
      </c>
      <c r="P3153" s="273">
        <f t="shared" ref="P3153:Q3153" si="565">P3152+0.0011428571428571</f>
        <v>91.27885714</v>
      </c>
      <c r="Q3153" s="273">
        <f t="shared" si="565"/>
        <v>92.67885714</v>
      </c>
      <c r="R3153" s="273">
        <f t="shared" si="498"/>
        <v>94.25914286</v>
      </c>
    </row>
    <row r="3154" ht="14.25" hidden="1" customHeight="1">
      <c r="L3154" s="251"/>
      <c r="M3154" s="272">
        <v>19.2</v>
      </c>
      <c r="N3154" s="273">
        <f t="shared" si="495"/>
        <v>87.34</v>
      </c>
      <c r="O3154" s="273">
        <f t="shared" si="496"/>
        <v>89.42</v>
      </c>
      <c r="P3154" s="273">
        <f t="shared" ref="P3154:Q3154" si="566">P3153+0.0011428571428571</f>
        <v>91.28</v>
      </c>
      <c r="Q3154" s="273">
        <f t="shared" si="566"/>
        <v>92.68</v>
      </c>
      <c r="R3154" s="273">
        <f t="shared" si="498"/>
        <v>94.26</v>
      </c>
    </row>
    <row r="3155" ht="14.25" hidden="1" customHeight="1">
      <c r="L3155" s="251"/>
      <c r="M3155" s="272">
        <v>19.21</v>
      </c>
      <c r="N3155" s="273">
        <f t="shared" si="495"/>
        <v>87.342</v>
      </c>
      <c r="O3155" s="273">
        <f t="shared" si="496"/>
        <v>89.42171429</v>
      </c>
      <c r="P3155" s="273">
        <f t="shared" ref="P3155:Q3155" si="567">P3154+0.0011428571428571</f>
        <v>91.28114286</v>
      </c>
      <c r="Q3155" s="273">
        <f t="shared" si="567"/>
        <v>92.68114286</v>
      </c>
      <c r="R3155" s="273">
        <f t="shared" si="498"/>
        <v>94.26085714</v>
      </c>
    </row>
    <row r="3156" ht="14.25" hidden="1" customHeight="1">
      <c r="L3156" s="251"/>
      <c r="M3156" s="272">
        <v>19.22</v>
      </c>
      <c r="N3156" s="273">
        <f t="shared" si="495"/>
        <v>87.344</v>
      </c>
      <c r="O3156" s="273">
        <f t="shared" si="496"/>
        <v>89.42342857</v>
      </c>
      <c r="P3156" s="273">
        <f t="shared" ref="P3156:Q3156" si="568">P3155+0.0011428571428571</f>
        <v>91.28228571</v>
      </c>
      <c r="Q3156" s="273">
        <f t="shared" si="568"/>
        <v>92.68228571</v>
      </c>
      <c r="R3156" s="273">
        <f t="shared" si="498"/>
        <v>94.26171429</v>
      </c>
    </row>
    <row r="3157" ht="14.25" hidden="1" customHeight="1">
      <c r="L3157" s="251"/>
      <c r="M3157" s="272">
        <v>19.23</v>
      </c>
      <c r="N3157" s="273">
        <f t="shared" si="495"/>
        <v>87.346</v>
      </c>
      <c r="O3157" s="273">
        <f t="shared" si="496"/>
        <v>89.42514286</v>
      </c>
      <c r="P3157" s="273">
        <f t="shared" ref="P3157:Q3157" si="569">P3156+0.0011428571428571</f>
        <v>91.28342857</v>
      </c>
      <c r="Q3157" s="273">
        <f t="shared" si="569"/>
        <v>92.68342857</v>
      </c>
      <c r="R3157" s="273">
        <f t="shared" si="498"/>
        <v>94.26257143</v>
      </c>
    </row>
    <row r="3158" ht="14.25" hidden="1" customHeight="1">
      <c r="L3158" s="251"/>
      <c r="M3158" s="272">
        <v>19.24</v>
      </c>
      <c r="N3158" s="273">
        <f t="shared" si="495"/>
        <v>87.348</v>
      </c>
      <c r="O3158" s="273">
        <f t="shared" si="496"/>
        <v>89.42685714</v>
      </c>
      <c r="P3158" s="273">
        <f t="shared" ref="P3158:Q3158" si="570">P3157+0.0011428571428571</f>
        <v>91.28457143</v>
      </c>
      <c r="Q3158" s="273">
        <f t="shared" si="570"/>
        <v>92.68457143</v>
      </c>
      <c r="R3158" s="273">
        <f t="shared" si="498"/>
        <v>94.26342857</v>
      </c>
    </row>
    <row r="3159" ht="14.25" hidden="1" customHeight="1">
      <c r="L3159" s="251"/>
      <c r="M3159" s="272">
        <v>19.25</v>
      </c>
      <c r="N3159" s="273">
        <f t="shared" si="495"/>
        <v>87.35</v>
      </c>
      <c r="O3159" s="273">
        <f t="shared" si="496"/>
        <v>89.42857143</v>
      </c>
      <c r="P3159" s="273">
        <f t="shared" ref="P3159:Q3159" si="571">P3158+0.0011428571428571</f>
        <v>91.28571429</v>
      </c>
      <c r="Q3159" s="273">
        <f t="shared" si="571"/>
        <v>92.68571429</v>
      </c>
      <c r="R3159" s="273">
        <f t="shared" si="498"/>
        <v>94.26428571</v>
      </c>
    </row>
    <row r="3160" ht="14.25" hidden="1" customHeight="1">
      <c r="L3160" s="251"/>
      <c r="M3160" s="272">
        <v>19.26</v>
      </c>
      <c r="N3160" s="273">
        <f t="shared" si="495"/>
        <v>87.352</v>
      </c>
      <c r="O3160" s="273">
        <f t="shared" si="496"/>
        <v>89.43028571</v>
      </c>
      <c r="P3160" s="273">
        <f t="shared" ref="P3160:Q3160" si="572">P3159+0.0011428571428571</f>
        <v>91.28685714</v>
      </c>
      <c r="Q3160" s="273">
        <f t="shared" si="572"/>
        <v>92.68685714</v>
      </c>
      <c r="R3160" s="273">
        <f t="shared" si="498"/>
        <v>94.26514286</v>
      </c>
    </row>
    <row r="3161" ht="14.25" hidden="1" customHeight="1">
      <c r="L3161" s="251"/>
      <c r="M3161" s="272">
        <v>19.27</v>
      </c>
      <c r="N3161" s="273">
        <f t="shared" si="495"/>
        <v>87.354</v>
      </c>
      <c r="O3161" s="273">
        <f t="shared" si="496"/>
        <v>89.432</v>
      </c>
      <c r="P3161" s="273">
        <f t="shared" ref="P3161:Q3161" si="573">P3160+0.0011428571428571</f>
        <v>91.288</v>
      </c>
      <c r="Q3161" s="273">
        <f t="shared" si="573"/>
        <v>92.688</v>
      </c>
      <c r="R3161" s="273">
        <f t="shared" si="498"/>
        <v>94.266</v>
      </c>
    </row>
    <row r="3162" ht="14.25" hidden="1" customHeight="1">
      <c r="L3162" s="251"/>
      <c r="M3162" s="272">
        <v>19.28</v>
      </c>
      <c r="N3162" s="273">
        <f t="shared" si="495"/>
        <v>87.356</v>
      </c>
      <c r="O3162" s="273">
        <f t="shared" si="496"/>
        <v>89.43371429</v>
      </c>
      <c r="P3162" s="273">
        <f t="shared" ref="P3162:Q3162" si="574">P3161+0.0011428571428571</f>
        <v>91.28914286</v>
      </c>
      <c r="Q3162" s="273">
        <f t="shared" si="574"/>
        <v>92.68914286</v>
      </c>
      <c r="R3162" s="273">
        <f t="shared" si="498"/>
        <v>94.26685714</v>
      </c>
    </row>
    <row r="3163" ht="14.25" hidden="1" customHeight="1">
      <c r="L3163" s="251"/>
      <c r="M3163" s="272">
        <v>19.29</v>
      </c>
      <c r="N3163" s="273">
        <f t="shared" si="495"/>
        <v>87.358</v>
      </c>
      <c r="O3163" s="273">
        <f t="shared" si="496"/>
        <v>89.43542857</v>
      </c>
      <c r="P3163" s="273">
        <f t="shared" ref="P3163:Q3163" si="575">P3162+0.0011428571428571</f>
        <v>91.29028571</v>
      </c>
      <c r="Q3163" s="273">
        <f t="shared" si="575"/>
        <v>92.69028571</v>
      </c>
      <c r="R3163" s="273">
        <f t="shared" si="498"/>
        <v>94.26771429</v>
      </c>
    </row>
    <row r="3164" ht="14.25" hidden="1" customHeight="1">
      <c r="L3164" s="251"/>
      <c r="M3164" s="272">
        <v>19.3</v>
      </c>
      <c r="N3164" s="273">
        <f t="shared" si="495"/>
        <v>87.36</v>
      </c>
      <c r="O3164" s="273">
        <f t="shared" si="496"/>
        <v>89.43714286</v>
      </c>
      <c r="P3164" s="273">
        <f t="shared" ref="P3164:Q3164" si="576">P3163+0.0011428571428571</f>
        <v>91.29142857</v>
      </c>
      <c r="Q3164" s="273">
        <f t="shared" si="576"/>
        <v>92.69142857</v>
      </c>
      <c r="R3164" s="273">
        <f t="shared" si="498"/>
        <v>94.26857143</v>
      </c>
    </row>
    <row r="3165" ht="14.25" hidden="1" customHeight="1">
      <c r="L3165" s="251"/>
      <c r="M3165" s="272">
        <v>19.31</v>
      </c>
      <c r="N3165" s="273">
        <f t="shared" si="495"/>
        <v>87.362</v>
      </c>
      <c r="O3165" s="273">
        <f t="shared" si="496"/>
        <v>89.43885714</v>
      </c>
      <c r="P3165" s="273">
        <f t="shared" ref="P3165:Q3165" si="577">P3164+0.0011428571428571</f>
        <v>91.29257143</v>
      </c>
      <c r="Q3165" s="273">
        <f t="shared" si="577"/>
        <v>92.69257143</v>
      </c>
      <c r="R3165" s="273">
        <f t="shared" si="498"/>
        <v>94.26942857</v>
      </c>
    </row>
    <row r="3166" ht="14.25" hidden="1" customHeight="1">
      <c r="L3166" s="251"/>
      <c r="M3166" s="272">
        <v>19.32</v>
      </c>
      <c r="N3166" s="273">
        <f t="shared" si="495"/>
        <v>87.364</v>
      </c>
      <c r="O3166" s="273">
        <f t="shared" si="496"/>
        <v>89.44057143</v>
      </c>
      <c r="P3166" s="273">
        <f t="shared" ref="P3166:Q3166" si="578">P3165+0.0011428571428571</f>
        <v>91.29371429</v>
      </c>
      <c r="Q3166" s="273">
        <f t="shared" si="578"/>
        <v>92.69371429</v>
      </c>
      <c r="R3166" s="273">
        <f t="shared" si="498"/>
        <v>94.27028571</v>
      </c>
    </row>
    <row r="3167" ht="14.25" hidden="1" customHeight="1">
      <c r="L3167" s="251"/>
      <c r="M3167" s="272">
        <v>19.33</v>
      </c>
      <c r="N3167" s="273">
        <f t="shared" si="495"/>
        <v>87.366</v>
      </c>
      <c r="O3167" s="273">
        <f t="shared" si="496"/>
        <v>89.44228571</v>
      </c>
      <c r="P3167" s="273">
        <f t="shared" ref="P3167:Q3167" si="579">P3166+0.0011428571428571</f>
        <v>91.29485714</v>
      </c>
      <c r="Q3167" s="273">
        <f t="shared" si="579"/>
        <v>92.69485714</v>
      </c>
      <c r="R3167" s="273">
        <f t="shared" si="498"/>
        <v>94.27114286</v>
      </c>
    </row>
    <row r="3168" ht="14.25" hidden="1" customHeight="1">
      <c r="L3168" s="251"/>
      <c r="M3168" s="272">
        <v>19.34</v>
      </c>
      <c r="N3168" s="273">
        <f t="shared" si="495"/>
        <v>87.368</v>
      </c>
      <c r="O3168" s="273">
        <f t="shared" si="496"/>
        <v>89.444</v>
      </c>
      <c r="P3168" s="273">
        <f t="shared" ref="P3168:Q3168" si="580">P3167+0.0011428571428571</f>
        <v>91.296</v>
      </c>
      <c r="Q3168" s="273">
        <f t="shared" si="580"/>
        <v>92.696</v>
      </c>
      <c r="R3168" s="273">
        <f t="shared" si="498"/>
        <v>94.272</v>
      </c>
    </row>
    <row r="3169" ht="14.25" hidden="1" customHeight="1">
      <c r="L3169" s="251"/>
      <c r="M3169" s="272">
        <v>19.35</v>
      </c>
      <c r="N3169" s="273">
        <f t="shared" si="495"/>
        <v>87.37</v>
      </c>
      <c r="O3169" s="273">
        <f t="shared" si="496"/>
        <v>89.44571429</v>
      </c>
      <c r="P3169" s="273">
        <f t="shared" ref="P3169:Q3169" si="581">P3168+0.0011428571428571</f>
        <v>91.29714286</v>
      </c>
      <c r="Q3169" s="273">
        <f t="shared" si="581"/>
        <v>92.69714286</v>
      </c>
      <c r="R3169" s="273">
        <f t="shared" si="498"/>
        <v>94.27285714</v>
      </c>
    </row>
    <row r="3170" ht="14.25" hidden="1" customHeight="1">
      <c r="L3170" s="251"/>
      <c r="M3170" s="272">
        <v>19.36</v>
      </c>
      <c r="N3170" s="273">
        <f t="shared" si="495"/>
        <v>87.372</v>
      </c>
      <c r="O3170" s="273">
        <f t="shared" si="496"/>
        <v>89.44742857</v>
      </c>
      <c r="P3170" s="273">
        <f t="shared" ref="P3170:Q3170" si="582">P3169+0.0011428571428571</f>
        <v>91.29828571</v>
      </c>
      <c r="Q3170" s="273">
        <f t="shared" si="582"/>
        <v>92.69828571</v>
      </c>
      <c r="R3170" s="273">
        <f t="shared" si="498"/>
        <v>94.27371429</v>
      </c>
    </row>
    <row r="3171" ht="14.25" hidden="1" customHeight="1">
      <c r="L3171" s="251"/>
      <c r="M3171" s="272">
        <v>19.37</v>
      </c>
      <c r="N3171" s="273">
        <f t="shared" si="495"/>
        <v>87.374</v>
      </c>
      <c r="O3171" s="273">
        <f t="shared" si="496"/>
        <v>89.44914286</v>
      </c>
      <c r="P3171" s="273">
        <f t="shared" ref="P3171:Q3171" si="583">P3170+0.0011428571428571</f>
        <v>91.29942857</v>
      </c>
      <c r="Q3171" s="273">
        <f t="shared" si="583"/>
        <v>92.69942857</v>
      </c>
      <c r="R3171" s="273">
        <f t="shared" si="498"/>
        <v>94.27457143</v>
      </c>
    </row>
    <row r="3172" ht="14.25" hidden="1" customHeight="1">
      <c r="L3172" s="251"/>
      <c r="M3172" s="272">
        <v>19.38</v>
      </c>
      <c r="N3172" s="273">
        <f t="shared" si="495"/>
        <v>87.376</v>
      </c>
      <c r="O3172" s="273">
        <f t="shared" si="496"/>
        <v>89.45085714</v>
      </c>
      <c r="P3172" s="273">
        <f t="shared" ref="P3172:Q3172" si="584">P3171+0.0011428571428571</f>
        <v>91.30057143</v>
      </c>
      <c r="Q3172" s="273">
        <f t="shared" si="584"/>
        <v>92.70057143</v>
      </c>
      <c r="R3172" s="273">
        <f t="shared" si="498"/>
        <v>94.27542857</v>
      </c>
    </row>
    <row r="3173" ht="14.25" hidden="1" customHeight="1">
      <c r="L3173" s="251"/>
      <c r="M3173" s="272">
        <v>19.39</v>
      </c>
      <c r="N3173" s="273">
        <f t="shared" si="495"/>
        <v>87.378</v>
      </c>
      <c r="O3173" s="273">
        <f t="shared" si="496"/>
        <v>89.45257143</v>
      </c>
      <c r="P3173" s="273">
        <f t="shared" ref="P3173:Q3173" si="585">P3172+0.0011428571428571</f>
        <v>91.30171429</v>
      </c>
      <c r="Q3173" s="273">
        <f t="shared" si="585"/>
        <v>92.70171429</v>
      </c>
      <c r="R3173" s="273">
        <f t="shared" si="498"/>
        <v>94.27628571</v>
      </c>
    </row>
    <row r="3174" ht="14.25" hidden="1" customHeight="1">
      <c r="L3174" s="251"/>
      <c r="M3174" s="272">
        <v>19.4</v>
      </c>
      <c r="N3174" s="273">
        <f t="shared" si="495"/>
        <v>87.38</v>
      </c>
      <c r="O3174" s="273">
        <f t="shared" si="496"/>
        <v>89.45428571</v>
      </c>
      <c r="P3174" s="273">
        <f t="shared" ref="P3174:Q3174" si="586">P3173+0.0011428571428571</f>
        <v>91.30285714</v>
      </c>
      <c r="Q3174" s="273">
        <f t="shared" si="586"/>
        <v>92.70285714</v>
      </c>
      <c r="R3174" s="273">
        <f t="shared" si="498"/>
        <v>94.27714286</v>
      </c>
    </row>
    <row r="3175" ht="14.25" hidden="1" customHeight="1">
      <c r="L3175" s="251"/>
      <c r="M3175" s="272">
        <v>19.41</v>
      </c>
      <c r="N3175" s="273">
        <f t="shared" si="495"/>
        <v>87.382</v>
      </c>
      <c r="O3175" s="273">
        <f t="shared" si="496"/>
        <v>89.456</v>
      </c>
      <c r="P3175" s="273">
        <f t="shared" ref="P3175:Q3175" si="587">P3174+0.0011428571428571</f>
        <v>91.304</v>
      </c>
      <c r="Q3175" s="273">
        <f t="shared" si="587"/>
        <v>92.704</v>
      </c>
      <c r="R3175" s="273">
        <f t="shared" si="498"/>
        <v>94.278</v>
      </c>
    </row>
    <row r="3176" ht="14.25" hidden="1" customHeight="1">
      <c r="L3176" s="251"/>
      <c r="M3176" s="272">
        <v>19.42</v>
      </c>
      <c r="N3176" s="273">
        <f t="shared" si="495"/>
        <v>87.384</v>
      </c>
      <c r="O3176" s="273">
        <f t="shared" si="496"/>
        <v>89.45771429</v>
      </c>
      <c r="P3176" s="273">
        <f t="shared" ref="P3176:Q3176" si="588">P3175+0.0011428571428571</f>
        <v>91.30514286</v>
      </c>
      <c r="Q3176" s="273">
        <f t="shared" si="588"/>
        <v>92.70514286</v>
      </c>
      <c r="R3176" s="273">
        <f t="shared" si="498"/>
        <v>94.27885714</v>
      </c>
    </row>
    <row r="3177" ht="14.25" hidden="1" customHeight="1">
      <c r="L3177" s="251"/>
      <c r="M3177" s="272">
        <v>19.43</v>
      </c>
      <c r="N3177" s="273">
        <f t="shared" si="495"/>
        <v>87.386</v>
      </c>
      <c r="O3177" s="273">
        <f t="shared" si="496"/>
        <v>89.45942857</v>
      </c>
      <c r="P3177" s="273">
        <f t="shared" ref="P3177:Q3177" si="589">P3176+0.0011428571428571</f>
        <v>91.30628571</v>
      </c>
      <c r="Q3177" s="273">
        <f t="shared" si="589"/>
        <v>92.70628571</v>
      </c>
      <c r="R3177" s="273">
        <f t="shared" si="498"/>
        <v>94.27971429</v>
      </c>
    </row>
    <row r="3178" ht="14.25" hidden="1" customHeight="1">
      <c r="L3178" s="251"/>
      <c r="M3178" s="272">
        <v>19.44</v>
      </c>
      <c r="N3178" s="273">
        <f t="shared" si="495"/>
        <v>87.388</v>
      </c>
      <c r="O3178" s="273">
        <f t="shared" si="496"/>
        <v>89.46114286</v>
      </c>
      <c r="P3178" s="273">
        <f t="shared" ref="P3178:Q3178" si="590">P3177+0.0011428571428571</f>
        <v>91.30742857</v>
      </c>
      <c r="Q3178" s="273">
        <f t="shared" si="590"/>
        <v>92.70742857</v>
      </c>
      <c r="R3178" s="273">
        <f t="shared" si="498"/>
        <v>94.28057143</v>
      </c>
    </row>
    <row r="3179" ht="14.25" hidden="1" customHeight="1">
      <c r="L3179" s="251"/>
      <c r="M3179" s="272">
        <v>19.45</v>
      </c>
      <c r="N3179" s="273">
        <f t="shared" si="495"/>
        <v>87.39</v>
      </c>
      <c r="O3179" s="273">
        <f t="shared" si="496"/>
        <v>89.46285714</v>
      </c>
      <c r="P3179" s="273">
        <f t="shared" ref="P3179:Q3179" si="591">P3178+0.0011428571428571</f>
        <v>91.30857143</v>
      </c>
      <c r="Q3179" s="273">
        <f t="shared" si="591"/>
        <v>92.70857143</v>
      </c>
      <c r="R3179" s="273">
        <f t="shared" si="498"/>
        <v>94.28142857</v>
      </c>
    </row>
    <row r="3180" ht="14.25" hidden="1" customHeight="1">
      <c r="L3180" s="251"/>
      <c r="M3180" s="272">
        <v>19.46</v>
      </c>
      <c r="N3180" s="273">
        <f t="shared" si="495"/>
        <v>87.392</v>
      </c>
      <c r="O3180" s="273">
        <f t="shared" si="496"/>
        <v>89.46457143</v>
      </c>
      <c r="P3180" s="273">
        <f t="shared" ref="P3180:Q3180" si="592">P3179+0.0011428571428571</f>
        <v>91.30971429</v>
      </c>
      <c r="Q3180" s="273">
        <f t="shared" si="592"/>
        <v>92.70971429</v>
      </c>
      <c r="R3180" s="273">
        <f t="shared" si="498"/>
        <v>94.28228571</v>
      </c>
    </row>
    <row r="3181" ht="14.25" hidden="1" customHeight="1">
      <c r="L3181" s="251"/>
      <c r="M3181" s="272">
        <v>19.47</v>
      </c>
      <c r="N3181" s="273">
        <f t="shared" si="495"/>
        <v>87.394</v>
      </c>
      <c r="O3181" s="273">
        <f t="shared" si="496"/>
        <v>89.46628571</v>
      </c>
      <c r="P3181" s="273">
        <f t="shared" ref="P3181:Q3181" si="593">P3180+0.0011428571428571</f>
        <v>91.31085714</v>
      </c>
      <c r="Q3181" s="273">
        <f t="shared" si="593"/>
        <v>92.71085714</v>
      </c>
      <c r="R3181" s="273">
        <f t="shared" si="498"/>
        <v>94.28314286</v>
      </c>
    </row>
    <row r="3182" ht="14.25" hidden="1" customHeight="1">
      <c r="L3182" s="251"/>
      <c r="M3182" s="272">
        <v>19.48</v>
      </c>
      <c r="N3182" s="273">
        <f t="shared" si="495"/>
        <v>87.396</v>
      </c>
      <c r="O3182" s="273">
        <f t="shared" si="496"/>
        <v>89.468</v>
      </c>
      <c r="P3182" s="273">
        <f t="shared" ref="P3182:Q3182" si="594">P3181+0.0011428571428571</f>
        <v>91.312</v>
      </c>
      <c r="Q3182" s="273">
        <f t="shared" si="594"/>
        <v>92.712</v>
      </c>
      <c r="R3182" s="273">
        <f t="shared" si="498"/>
        <v>94.284</v>
      </c>
    </row>
    <row r="3183" ht="14.25" hidden="1" customHeight="1">
      <c r="L3183" s="251"/>
      <c r="M3183" s="272">
        <v>19.49</v>
      </c>
      <c r="N3183" s="273">
        <f t="shared" si="495"/>
        <v>87.398</v>
      </c>
      <c r="O3183" s="273">
        <f t="shared" si="496"/>
        <v>89.46971429</v>
      </c>
      <c r="P3183" s="273">
        <f t="shared" ref="P3183:Q3183" si="595">P3182+0.0011428571428571</f>
        <v>91.31314286</v>
      </c>
      <c r="Q3183" s="273">
        <f t="shared" si="595"/>
        <v>92.71314286</v>
      </c>
      <c r="R3183" s="273">
        <f t="shared" si="498"/>
        <v>94.28485714</v>
      </c>
    </row>
    <row r="3184" ht="14.25" hidden="1" customHeight="1">
      <c r="L3184" s="251"/>
      <c r="M3184" s="272">
        <v>19.5</v>
      </c>
      <c r="N3184" s="273">
        <f t="shared" si="495"/>
        <v>87.4</v>
      </c>
      <c r="O3184" s="273">
        <f t="shared" si="496"/>
        <v>89.47142857</v>
      </c>
      <c r="P3184" s="273">
        <f t="shared" ref="P3184:Q3184" si="596">P3183+0.0011428571428571</f>
        <v>91.31428571</v>
      </c>
      <c r="Q3184" s="273">
        <f t="shared" si="596"/>
        <v>92.71428571</v>
      </c>
      <c r="R3184" s="273">
        <f t="shared" si="498"/>
        <v>94.28571429</v>
      </c>
    </row>
    <row r="3185" ht="14.25" hidden="1" customHeight="1">
      <c r="L3185" s="251"/>
      <c r="M3185" s="272">
        <v>19.51</v>
      </c>
      <c r="N3185" s="273">
        <f t="shared" si="495"/>
        <v>87.402</v>
      </c>
      <c r="O3185" s="273">
        <f t="shared" si="496"/>
        <v>89.47314286</v>
      </c>
      <c r="P3185" s="273">
        <f t="shared" ref="P3185:Q3185" si="597">P3184+0.0011428571428571</f>
        <v>91.31542857</v>
      </c>
      <c r="Q3185" s="273">
        <f t="shared" si="597"/>
        <v>92.71542857</v>
      </c>
      <c r="R3185" s="273">
        <f t="shared" si="498"/>
        <v>94.28657143</v>
      </c>
    </row>
    <row r="3186" ht="14.25" hidden="1" customHeight="1">
      <c r="L3186" s="251"/>
      <c r="M3186" s="272">
        <v>19.52</v>
      </c>
      <c r="N3186" s="273">
        <f t="shared" si="495"/>
        <v>87.404</v>
      </c>
      <c r="O3186" s="273">
        <f t="shared" si="496"/>
        <v>89.47485714</v>
      </c>
      <c r="P3186" s="273">
        <f t="shared" ref="P3186:Q3186" si="598">P3185+0.0011428571428571</f>
        <v>91.31657143</v>
      </c>
      <c r="Q3186" s="273">
        <f t="shared" si="598"/>
        <v>92.71657143</v>
      </c>
      <c r="R3186" s="273">
        <f t="shared" si="498"/>
        <v>94.28742857</v>
      </c>
    </row>
    <row r="3187" ht="14.25" hidden="1" customHeight="1">
      <c r="L3187" s="251"/>
      <c r="M3187" s="272">
        <v>19.53</v>
      </c>
      <c r="N3187" s="273">
        <f t="shared" si="495"/>
        <v>87.406</v>
      </c>
      <c r="O3187" s="273">
        <f t="shared" si="496"/>
        <v>89.47657143</v>
      </c>
      <c r="P3187" s="273">
        <f t="shared" ref="P3187:Q3187" si="599">P3186+0.0011428571428571</f>
        <v>91.31771429</v>
      </c>
      <c r="Q3187" s="273">
        <f t="shared" si="599"/>
        <v>92.71771429</v>
      </c>
      <c r="R3187" s="273">
        <f t="shared" si="498"/>
        <v>94.28828571</v>
      </c>
    </row>
    <row r="3188" ht="14.25" hidden="1" customHeight="1">
      <c r="L3188" s="251"/>
      <c r="M3188" s="272">
        <v>19.54</v>
      </c>
      <c r="N3188" s="273">
        <f t="shared" si="495"/>
        <v>87.408</v>
      </c>
      <c r="O3188" s="273">
        <f t="shared" si="496"/>
        <v>89.47828571</v>
      </c>
      <c r="P3188" s="273">
        <f t="shared" ref="P3188:Q3188" si="600">P3187+0.0011428571428571</f>
        <v>91.31885714</v>
      </c>
      <c r="Q3188" s="273">
        <f t="shared" si="600"/>
        <v>92.71885714</v>
      </c>
      <c r="R3188" s="273">
        <f t="shared" si="498"/>
        <v>94.28914286</v>
      </c>
    </row>
    <row r="3189" ht="14.25" hidden="1" customHeight="1">
      <c r="L3189" s="251"/>
      <c r="M3189" s="272">
        <v>19.55</v>
      </c>
      <c r="N3189" s="273">
        <f t="shared" si="495"/>
        <v>87.41</v>
      </c>
      <c r="O3189" s="273">
        <f t="shared" si="496"/>
        <v>89.48</v>
      </c>
      <c r="P3189" s="273">
        <f t="shared" ref="P3189:Q3189" si="601">P3188+0.0011428571428571</f>
        <v>91.32</v>
      </c>
      <c r="Q3189" s="273">
        <f t="shared" si="601"/>
        <v>92.72</v>
      </c>
      <c r="R3189" s="273">
        <f t="shared" si="498"/>
        <v>94.29</v>
      </c>
    </row>
    <row r="3190" ht="14.25" hidden="1" customHeight="1">
      <c r="L3190" s="251"/>
      <c r="M3190" s="272">
        <v>19.56</v>
      </c>
      <c r="N3190" s="273">
        <f t="shared" si="495"/>
        <v>87.412</v>
      </c>
      <c r="O3190" s="273">
        <f t="shared" si="496"/>
        <v>89.48171429</v>
      </c>
      <c r="P3190" s="273">
        <f t="shared" ref="P3190:Q3190" si="602">P3189+0.0011428571428571</f>
        <v>91.32114286</v>
      </c>
      <c r="Q3190" s="273">
        <f t="shared" si="602"/>
        <v>92.72114286</v>
      </c>
      <c r="R3190" s="273">
        <f t="shared" si="498"/>
        <v>94.29085714</v>
      </c>
    </row>
    <row r="3191" ht="14.25" hidden="1" customHeight="1">
      <c r="L3191" s="251"/>
      <c r="M3191" s="272">
        <v>19.57</v>
      </c>
      <c r="N3191" s="273">
        <f t="shared" si="495"/>
        <v>87.414</v>
      </c>
      <c r="O3191" s="273">
        <f t="shared" si="496"/>
        <v>89.48342857</v>
      </c>
      <c r="P3191" s="273">
        <f t="shared" ref="P3191:Q3191" si="603">P3190+0.0011428571428571</f>
        <v>91.32228571</v>
      </c>
      <c r="Q3191" s="273">
        <f t="shared" si="603"/>
        <v>92.72228571</v>
      </c>
      <c r="R3191" s="273">
        <f t="shared" si="498"/>
        <v>94.29171429</v>
      </c>
    </row>
    <row r="3192" ht="14.25" hidden="1" customHeight="1">
      <c r="L3192" s="251"/>
      <c r="M3192" s="272">
        <v>19.58</v>
      </c>
      <c r="N3192" s="273">
        <f t="shared" si="495"/>
        <v>87.416</v>
      </c>
      <c r="O3192" s="273">
        <f t="shared" si="496"/>
        <v>89.48514286</v>
      </c>
      <c r="P3192" s="273">
        <f t="shared" ref="P3192:Q3192" si="604">P3191+0.0011428571428571</f>
        <v>91.32342857</v>
      </c>
      <c r="Q3192" s="273">
        <f t="shared" si="604"/>
        <v>92.72342857</v>
      </c>
      <c r="R3192" s="273">
        <f t="shared" si="498"/>
        <v>94.29257143</v>
      </c>
    </row>
    <row r="3193" ht="14.25" hidden="1" customHeight="1">
      <c r="L3193" s="251"/>
      <c r="M3193" s="272">
        <v>19.59</v>
      </c>
      <c r="N3193" s="273">
        <f t="shared" si="495"/>
        <v>87.418</v>
      </c>
      <c r="O3193" s="273">
        <f t="shared" si="496"/>
        <v>89.48685714</v>
      </c>
      <c r="P3193" s="273">
        <f t="shared" ref="P3193:Q3193" si="605">P3192+0.0011428571428571</f>
        <v>91.32457143</v>
      </c>
      <c r="Q3193" s="273">
        <f t="shared" si="605"/>
        <v>92.72457143</v>
      </c>
      <c r="R3193" s="273">
        <f t="shared" si="498"/>
        <v>94.29342857</v>
      </c>
    </row>
    <row r="3194" ht="14.25" hidden="1" customHeight="1">
      <c r="L3194" s="251"/>
      <c r="M3194" s="272">
        <v>19.6</v>
      </c>
      <c r="N3194" s="273">
        <f t="shared" si="495"/>
        <v>87.42</v>
      </c>
      <c r="O3194" s="273">
        <f t="shared" si="496"/>
        <v>89.48857143</v>
      </c>
      <c r="P3194" s="273">
        <f t="shared" ref="P3194:Q3194" si="606">P3193+0.0011428571428571</f>
        <v>91.32571429</v>
      </c>
      <c r="Q3194" s="273">
        <f t="shared" si="606"/>
        <v>92.72571429</v>
      </c>
      <c r="R3194" s="273">
        <f t="shared" si="498"/>
        <v>94.29428571</v>
      </c>
    </row>
    <row r="3195" ht="14.25" hidden="1" customHeight="1">
      <c r="L3195" s="251"/>
      <c r="M3195" s="272">
        <v>19.61</v>
      </c>
      <c r="N3195" s="273">
        <f t="shared" si="495"/>
        <v>87.422</v>
      </c>
      <c r="O3195" s="273">
        <f t="shared" si="496"/>
        <v>89.49028571</v>
      </c>
      <c r="P3195" s="273">
        <f t="shared" ref="P3195:Q3195" si="607">P3194+0.0011428571428571</f>
        <v>91.32685714</v>
      </c>
      <c r="Q3195" s="273">
        <f t="shared" si="607"/>
        <v>92.72685714</v>
      </c>
      <c r="R3195" s="273">
        <f t="shared" si="498"/>
        <v>94.29514286</v>
      </c>
    </row>
    <row r="3196" ht="14.25" hidden="1" customHeight="1">
      <c r="L3196" s="251"/>
      <c r="M3196" s="272">
        <v>19.62</v>
      </c>
      <c r="N3196" s="273">
        <f t="shared" si="495"/>
        <v>87.424</v>
      </c>
      <c r="O3196" s="273">
        <f t="shared" si="496"/>
        <v>89.492</v>
      </c>
      <c r="P3196" s="273">
        <f t="shared" ref="P3196:Q3196" si="608">P3195+0.0011428571428571</f>
        <v>91.328</v>
      </c>
      <c r="Q3196" s="273">
        <f t="shared" si="608"/>
        <v>92.728</v>
      </c>
      <c r="R3196" s="273">
        <f t="shared" si="498"/>
        <v>94.296</v>
      </c>
    </row>
    <row r="3197" ht="14.25" hidden="1" customHeight="1">
      <c r="L3197" s="251"/>
      <c r="M3197" s="272">
        <v>19.63</v>
      </c>
      <c r="N3197" s="273">
        <f t="shared" si="495"/>
        <v>87.426</v>
      </c>
      <c r="O3197" s="273">
        <f t="shared" si="496"/>
        <v>89.49371429</v>
      </c>
      <c r="P3197" s="273">
        <f t="shared" ref="P3197:Q3197" si="609">P3196+0.0011428571428571</f>
        <v>91.32914286</v>
      </c>
      <c r="Q3197" s="273">
        <f t="shared" si="609"/>
        <v>92.72914286</v>
      </c>
      <c r="R3197" s="273">
        <f t="shared" si="498"/>
        <v>94.29685714</v>
      </c>
    </row>
    <row r="3198" ht="14.25" hidden="1" customHeight="1">
      <c r="L3198" s="251"/>
      <c r="M3198" s="272">
        <v>19.64</v>
      </c>
      <c r="N3198" s="273">
        <f t="shared" si="495"/>
        <v>87.428</v>
      </c>
      <c r="O3198" s="273">
        <f t="shared" si="496"/>
        <v>89.49542857</v>
      </c>
      <c r="P3198" s="273">
        <f t="shared" ref="P3198:Q3198" si="610">P3197+0.0011428571428571</f>
        <v>91.33028571</v>
      </c>
      <c r="Q3198" s="273">
        <f t="shared" si="610"/>
        <v>92.73028571</v>
      </c>
      <c r="R3198" s="273">
        <f t="shared" si="498"/>
        <v>94.29771429</v>
      </c>
    </row>
    <row r="3199" ht="14.25" hidden="1" customHeight="1">
      <c r="L3199" s="251"/>
      <c r="M3199" s="272">
        <v>19.65</v>
      </c>
      <c r="N3199" s="273">
        <f t="shared" si="495"/>
        <v>87.43</v>
      </c>
      <c r="O3199" s="273">
        <f t="shared" si="496"/>
        <v>89.49714286</v>
      </c>
      <c r="P3199" s="273">
        <f t="shared" ref="P3199:Q3199" si="611">P3198+0.0011428571428571</f>
        <v>91.33142857</v>
      </c>
      <c r="Q3199" s="273">
        <f t="shared" si="611"/>
        <v>92.73142857</v>
      </c>
      <c r="R3199" s="273">
        <f t="shared" si="498"/>
        <v>94.29857143</v>
      </c>
    </row>
    <row r="3200" ht="14.25" hidden="1" customHeight="1">
      <c r="L3200" s="251"/>
      <c r="M3200" s="272">
        <v>19.66</v>
      </c>
      <c r="N3200" s="273">
        <f t="shared" si="495"/>
        <v>87.432</v>
      </c>
      <c r="O3200" s="273">
        <f t="shared" si="496"/>
        <v>89.49885714</v>
      </c>
      <c r="P3200" s="273">
        <f t="shared" ref="P3200:Q3200" si="612">P3199+0.0011428571428571</f>
        <v>91.33257143</v>
      </c>
      <c r="Q3200" s="273">
        <f t="shared" si="612"/>
        <v>92.73257143</v>
      </c>
      <c r="R3200" s="273">
        <f t="shared" si="498"/>
        <v>94.29942857</v>
      </c>
    </row>
    <row r="3201" ht="14.25" hidden="1" customHeight="1">
      <c r="L3201" s="251"/>
      <c r="M3201" s="272">
        <v>19.67</v>
      </c>
      <c r="N3201" s="273">
        <f t="shared" si="495"/>
        <v>87.434</v>
      </c>
      <c r="O3201" s="273">
        <f t="shared" si="496"/>
        <v>89.50057143</v>
      </c>
      <c r="P3201" s="273">
        <f t="shared" ref="P3201:Q3201" si="613">P3200+0.0011428571428571</f>
        <v>91.33371429</v>
      </c>
      <c r="Q3201" s="273">
        <f t="shared" si="613"/>
        <v>92.73371429</v>
      </c>
      <c r="R3201" s="273">
        <f t="shared" si="498"/>
        <v>94.30028571</v>
      </c>
    </row>
    <row r="3202" ht="14.25" hidden="1" customHeight="1">
      <c r="L3202" s="251"/>
      <c r="M3202" s="272">
        <v>19.68</v>
      </c>
      <c r="N3202" s="273">
        <f t="shared" si="495"/>
        <v>87.436</v>
      </c>
      <c r="O3202" s="273">
        <f t="shared" si="496"/>
        <v>89.50228571</v>
      </c>
      <c r="P3202" s="273">
        <f t="shared" ref="P3202:Q3202" si="614">P3201+0.0011428571428571</f>
        <v>91.33485714</v>
      </c>
      <c r="Q3202" s="273">
        <f t="shared" si="614"/>
        <v>92.73485714</v>
      </c>
      <c r="R3202" s="273">
        <f t="shared" si="498"/>
        <v>94.30114286</v>
      </c>
    </row>
    <row r="3203" ht="14.25" hidden="1" customHeight="1">
      <c r="L3203" s="251"/>
      <c r="M3203" s="272">
        <v>19.69</v>
      </c>
      <c r="N3203" s="273">
        <f t="shared" si="495"/>
        <v>87.438</v>
      </c>
      <c r="O3203" s="273">
        <f t="shared" si="496"/>
        <v>89.504</v>
      </c>
      <c r="P3203" s="273">
        <f t="shared" ref="P3203:Q3203" si="615">P3202+0.0011428571428571</f>
        <v>91.336</v>
      </c>
      <c r="Q3203" s="273">
        <f t="shared" si="615"/>
        <v>92.736</v>
      </c>
      <c r="R3203" s="273">
        <f t="shared" si="498"/>
        <v>94.302</v>
      </c>
    </row>
    <row r="3204" ht="14.25" hidden="1" customHeight="1">
      <c r="L3204" s="251"/>
      <c r="M3204" s="272">
        <v>19.7</v>
      </c>
      <c r="N3204" s="273">
        <f t="shared" si="495"/>
        <v>87.44</v>
      </c>
      <c r="O3204" s="273">
        <f t="shared" si="496"/>
        <v>89.50571429</v>
      </c>
      <c r="P3204" s="273">
        <f t="shared" ref="P3204:Q3204" si="616">P3203+0.0011428571428571</f>
        <v>91.33714286</v>
      </c>
      <c r="Q3204" s="273">
        <f t="shared" si="616"/>
        <v>92.73714286</v>
      </c>
      <c r="R3204" s="273">
        <f t="shared" si="498"/>
        <v>94.30285714</v>
      </c>
    </row>
    <row r="3205" ht="14.25" hidden="1" customHeight="1">
      <c r="L3205" s="251"/>
      <c r="M3205" s="272">
        <v>19.71</v>
      </c>
      <c r="N3205" s="273">
        <f t="shared" si="495"/>
        <v>87.442</v>
      </c>
      <c r="O3205" s="273">
        <f t="shared" si="496"/>
        <v>89.50742857</v>
      </c>
      <c r="P3205" s="273">
        <f t="shared" ref="P3205:Q3205" si="617">P3204+0.0011428571428571</f>
        <v>91.33828571</v>
      </c>
      <c r="Q3205" s="273">
        <f t="shared" si="617"/>
        <v>92.73828571</v>
      </c>
      <c r="R3205" s="273">
        <f t="shared" si="498"/>
        <v>94.30371429</v>
      </c>
    </row>
    <row r="3206" ht="14.25" hidden="1" customHeight="1">
      <c r="L3206" s="251"/>
      <c r="M3206" s="272">
        <v>19.72</v>
      </c>
      <c r="N3206" s="273">
        <f t="shared" si="495"/>
        <v>87.444</v>
      </c>
      <c r="O3206" s="273">
        <f t="shared" si="496"/>
        <v>89.50914286</v>
      </c>
      <c r="P3206" s="273">
        <f t="shared" ref="P3206:Q3206" si="618">P3205+0.0011428571428571</f>
        <v>91.33942857</v>
      </c>
      <c r="Q3206" s="273">
        <f t="shared" si="618"/>
        <v>92.73942857</v>
      </c>
      <c r="R3206" s="273">
        <f t="shared" si="498"/>
        <v>94.30457143</v>
      </c>
    </row>
    <row r="3207" ht="14.25" hidden="1" customHeight="1">
      <c r="L3207" s="251"/>
      <c r="M3207" s="272">
        <v>19.73</v>
      </c>
      <c r="N3207" s="273">
        <f t="shared" si="495"/>
        <v>87.446</v>
      </c>
      <c r="O3207" s="273">
        <f t="shared" si="496"/>
        <v>89.51085714</v>
      </c>
      <c r="P3207" s="273">
        <f t="shared" ref="P3207:Q3207" si="619">P3206+0.0011428571428571</f>
        <v>91.34057143</v>
      </c>
      <c r="Q3207" s="273">
        <f t="shared" si="619"/>
        <v>92.74057143</v>
      </c>
      <c r="R3207" s="273">
        <f t="shared" si="498"/>
        <v>94.30542857</v>
      </c>
    </row>
    <row r="3208" ht="14.25" hidden="1" customHeight="1">
      <c r="L3208" s="251"/>
      <c r="M3208" s="272">
        <v>19.74</v>
      </c>
      <c r="N3208" s="273">
        <f t="shared" si="495"/>
        <v>87.448</v>
      </c>
      <c r="O3208" s="273">
        <f t="shared" si="496"/>
        <v>89.51257143</v>
      </c>
      <c r="P3208" s="273">
        <f t="shared" ref="P3208:Q3208" si="620">P3207+0.0011428571428571</f>
        <v>91.34171429</v>
      </c>
      <c r="Q3208" s="273">
        <f t="shared" si="620"/>
        <v>92.74171429</v>
      </c>
      <c r="R3208" s="273">
        <f t="shared" si="498"/>
        <v>94.30628571</v>
      </c>
    </row>
    <row r="3209" ht="14.25" hidden="1" customHeight="1">
      <c r="L3209" s="251"/>
      <c r="M3209" s="272">
        <v>19.75</v>
      </c>
      <c r="N3209" s="273">
        <f t="shared" si="495"/>
        <v>87.45</v>
      </c>
      <c r="O3209" s="273">
        <f t="shared" si="496"/>
        <v>89.51428571</v>
      </c>
      <c r="P3209" s="273">
        <f t="shared" ref="P3209:Q3209" si="621">P3208+0.0011428571428571</f>
        <v>91.34285714</v>
      </c>
      <c r="Q3209" s="273">
        <f t="shared" si="621"/>
        <v>92.74285714</v>
      </c>
      <c r="R3209" s="273">
        <f t="shared" si="498"/>
        <v>94.30714286</v>
      </c>
    </row>
    <row r="3210" ht="14.25" hidden="1" customHeight="1">
      <c r="L3210" s="251"/>
      <c r="M3210" s="272">
        <v>19.76</v>
      </c>
      <c r="N3210" s="273">
        <f t="shared" si="495"/>
        <v>87.452</v>
      </c>
      <c r="O3210" s="273">
        <f t="shared" si="496"/>
        <v>89.516</v>
      </c>
      <c r="P3210" s="273">
        <f t="shared" ref="P3210:Q3210" si="622">P3209+0.0011428571428571</f>
        <v>91.344</v>
      </c>
      <c r="Q3210" s="273">
        <f t="shared" si="622"/>
        <v>92.744</v>
      </c>
      <c r="R3210" s="273">
        <f t="shared" si="498"/>
        <v>94.308</v>
      </c>
    </row>
    <row r="3211" ht="14.25" hidden="1" customHeight="1">
      <c r="L3211" s="251"/>
      <c r="M3211" s="272">
        <v>19.77</v>
      </c>
      <c r="N3211" s="273">
        <f t="shared" si="495"/>
        <v>87.454</v>
      </c>
      <c r="O3211" s="273">
        <f t="shared" si="496"/>
        <v>89.51771429</v>
      </c>
      <c r="P3211" s="273">
        <f t="shared" ref="P3211:Q3211" si="623">P3210+0.0011428571428571</f>
        <v>91.34514286</v>
      </c>
      <c r="Q3211" s="273">
        <f t="shared" si="623"/>
        <v>92.74514286</v>
      </c>
      <c r="R3211" s="273">
        <f t="shared" si="498"/>
        <v>94.30885714</v>
      </c>
    </row>
    <row r="3212" ht="14.25" hidden="1" customHeight="1">
      <c r="L3212" s="251"/>
      <c r="M3212" s="272">
        <v>19.78</v>
      </c>
      <c r="N3212" s="273">
        <f t="shared" si="495"/>
        <v>87.456</v>
      </c>
      <c r="O3212" s="273">
        <f t="shared" si="496"/>
        <v>89.51942857</v>
      </c>
      <c r="P3212" s="273">
        <f t="shared" ref="P3212:Q3212" si="624">P3211+0.0011428571428571</f>
        <v>91.34628571</v>
      </c>
      <c r="Q3212" s="273">
        <f t="shared" si="624"/>
        <v>92.74628571</v>
      </c>
      <c r="R3212" s="273">
        <f t="shared" si="498"/>
        <v>94.30971429</v>
      </c>
    </row>
    <row r="3213" ht="14.25" hidden="1" customHeight="1">
      <c r="L3213" s="251"/>
      <c r="M3213" s="272">
        <v>19.79</v>
      </c>
      <c r="N3213" s="273">
        <f t="shared" si="495"/>
        <v>87.458</v>
      </c>
      <c r="O3213" s="273">
        <f t="shared" si="496"/>
        <v>89.52114286</v>
      </c>
      <c r="P3213" s="273">
        <f t="shared" ref="P3213:Q3213" si="625">P3212+0.0011428571428571</f>
        <v>91.34742857</v>
      </c>
      <c r="Q3213" s="273">
        <f t="shared" si="625"/>
        <v>92.74742857</v>
      </c>
      <c r="R3213" s="273">
        <f t="shared" si="498"/>
        <v>94.31057143</v>
      </c>
    </row>
    <row r="3214" ht="14.25" hidden="1" customHeight="1">
      <c r="L3214" s="251"/>
      <c r="M3214" s="272">
        <v>19.8</v>
      </c>
      <c r="N3214" s="273">
        <f t="shared" si="495"/>
        <v>87.46</v>
      </c>
      <c r="O3214" s="273">
        <f t="shared" si="496"/>
        <v>89.52285714</v>
      </c>
      <c r="P3214" s="273">
        <f t="shared" ref="P3214:Q3214" si="626">P3213+0.0011428571428571</f>
        <v>91.34857143</v>
      </c>
      <c r="Q3214" s="273">
        <f t="shared" si="626"/>
        <v>92.74857143</v>
      </c>
      <c r="R3214" s="273">
        <f t="shared" si="498"/>
        <v>94.31142857</v>
      </c>
    </row>
    <row r="3215" ht="14.25" hidden="1" customHeight="1">
      <c r="L3215" s="251"/>
      <c r="M3215" s="272">
        <v>19.81</v>
      </c>
      <c r="N3215" s="273">
        <f t="shared" si="495"/>
        <v>87.462</v>
      </c>
      <c r="O3215" s="273">
        <f t="shared" si="496"/>
        <v>89.52457143</v>
      </c>
      <c r="P3215" s="273">
        <f t="shared" ref="P3215:Q3215" si="627">P3214+0.0011428571428571</f>
        <v>91.34971429</v>
      </c>
      <c r="Q3215" s="273">
        <f t="shared" si="627"/>
        <v>92.74971429</v>
      </c>
      <c r="R3215" s="273">
        <f t="shared" si="498"/>
        <v>94.31228571</v>
      </c>
    </row>
    <row r="3216" ht="14.25" hidden="1" customHeight="1">
      <c r="L3216" s="251"/>
      <c r="M3216" s="272">
        <v>19.82</v>
      </c>
      <c r="N3216" s="273">
        <f t="shared" si="495"/>
        <v>87.464</v>
      </c>
      <c r="O3216" s="273">
        <f t="shared" si="496"/>
        <v>89.52628571</v>
      </c>
      <c r="P3216" s="273">
        <f t="shared" ref="P3216:Q3216" si="628">P3215+0.0011428571428571</f>
        <v>91.35085714</v>
      </c>
      <c r="Q3216" s="273">
        <f t="shared" si="628"/>
        <v>92.75085714</v>
      </c>
      <c r="R3216" s="273">
        <f t="shared" si="498"/>
        <v>94.31314286</v>
      </c>
    </row>
    <row r="3217" ht="14.25" hidden="1" customHeight="1">
      <c r="L3217" s="251"/>
      <c r="M3217" s="272">
        <v>19.83</v>
      </c>
      <c r="N3217" s="273">
        <f t="shared" si="495"/>
        <v>87.466</v>
      </c>
      <c r="O3217" s="273">
        <f t="shared" si="496"/>
        <v>89.528</v>
      </c>
      <c r="P3217" s="273">
        <f t="shared" ref="P3217:Q3217" si="629">P3216+0.0011428571428571</f>
        <v>91.352</v>
      </c>
      <c r="Q3217" s="273">
        <f t="shared" si="629"/>
        <v>92.752</v>
      </c>
      <c r="R3217" s="273">
        <f t="shared" si="498"/>
        <v>94.314</v>
      </c>
    </row>
    <row r="3218" ht="14.25" hidden="1" customHeight="1">
      <c r="L3218" s="251"/>
      <c r="M3218" s="272">
        <v>19.84</v>
      </c>
      <c r="N3218" s="273">
        <f t="shared" si="495"/>
        <v>87.468</v>
      </c>
      <c r="O3218" s="273">
        <f t="shared" si="496"/>
        <v>89.52971429</v>
      </c>
      <c r="P3218" s="273">
        <f t="shared" ref="P3218:Q3218" si="630">P3217+0.0011428571428571</f>
        <v>91.35314286</v>
      </c>
      <c r="Q3218" s="273">
        <f t="shared" si="630"/>
        <v>92.75314286</v>
      </c>
      <c r="R3218" s="273">
        <f t="shared" si="498"/>
        <v>94.31485714</v>
      </c>
    </row>
    <row r="3219" ht="14.25" hidden="1" customHeight="1">
      <c r="L3219" s="251"/>
      <c r="M3219" s="272">
        <v>19.85</v>
      </c>
      <c r="N3219" s="273">
        <f t="shared" si="495"/>
        <v>87.47</v>
      </c>
      <c r="O3219" s="273">
        <f t="shared" si="496"/>
        <v>89.53142857</v>
      </c>
      <c r="P3219" s="273">
        <f t="shared" ref="P3219:Q3219" si="631">P3218+0.0011428571428571</f>
        <v>91.35428571</v>
      </c>
      <c r="Q3219" s="273">
        <f t="shared" si="631"/>
        <v>92.75428571</v>
      </c>
      <c r="R3219" s="273">
        <f t="shared" si="498"/>
        <v>94.31571429</v>
      </c>
    </row>
    <row r="3220" ht="14.25" hidden="1" customHeight="1">
      <c r="L3220" s="251"/>
      <c r="M3220" s="272">
        <v>19.86</v>
      </c>
      <c r="N3220" s="273">
        <f t="shared" si="495"/>
        <v>87.472</v>
      </c>
      <c r="O3220" s="273">
        <f t="shared" si="496"/>
        <v>89.53314286</v>
      </c>
      <c r="P3220" s="273">
        <f t="shared" ref="P3220:Q3220" si="632">P3219+0.0011428571428571</f>
        <v>91.35542857</v>
      </c>
      <c r="Q3220" s="273">
        <f t="shared" si="632"/>
        <v>92.75542857</v>
      </c>
      <c r="R3220" s="273">
        <f t="shared" si="498"/>
        <v>94.31657143</v>
      </c>
    </row>
    <row r="3221" ht="14.25" hidden="1" customHeight="1">
      <c r="L3221" s="251"/>
      <c r="M3221" s="272">
        <v>19.87</v>
      </c>
      <c r="N3221" s="273">
        <f t="shared" si="495"/>
        <v>87.474</v>
      </c>
      <c r="O3221" s="273">
        <f t="shared" si="496"/>
        <v>89.53485714</v>
      </c>
      <c r="P3221" s="273">
        <f t="shared" ref="P3221:Q3221" si="633">P3220+0.0011428571428571</f>
        <v>91.35657143</v>
      </c>
      <c r="Q3221" s="273">
        <f t="shared" si="633"/>
        <v>92.75657143</v>
      </c>
      <c r="R3221" s="273">
        <f t="shared" si="498"/>
        <v>94.31742857</v>
      </c>
    </row>
    <row r="3222" ht="14.25" hidden="1" customHeight="1">
      <c r="L3222" s="251"/>
      <c r="M3222" s="272">
        <v>19.88</v>
      </c>
      <c r="N3222" s="273">
        <f t="shared" si="495"/>
        <v>87.476</v>
      </c>
      <c r="O3222" s="273">
        <f t="shared" si="496"/>
        <v>89.53657143</v>
      </c>
      <c r="P3222" s="273">
        <f t="shared" ref="P3222:Q3222" si="634">P3221+0.0011428571428571</f>
        <v>91.35771429</v>
      </c>
      <c r="Q3222" s="273">
        <f t="shared" si="634"/>
        <v>92.75771429</v>
      </c>
      <c r="R3222" s="273">
        <f t="shared" si="498"/>
        <v>94.31828571</v>
      </c>
    </row>
    <row r="3223" ht="14.25" hidden="1" customHeight="1">
      <c r="L3223" s="251"/>
      <c r="M3223" s="272">
        <v>19.89</v>
      </c>
      <c r="N3223" s="273">
        <f t="shared" si="495"/>
        <v>87.478</v>
      </c>
      <c r="O3223" s="273">
        <f t="shared" si="496"/>
        <v>89.53828571</v>
      </c>
      <c r="P3223" s="273">
        <f t="shared" ref="P3223:Q3223" si="635">P3222+0.0011428571428571</f>
        <v>91.35885714</v>
      </c>
      <c r="Q3223" s="273">
        <f t="shared" si="635"/>
        <v>92.75885714</v>
      </c>
      <c r="R3223" s="273">
        <f t="shared" si="498"/>
        <v>94.31914286</v>
      </c>
    </row>
    <row r="3224" ht="14.25" hidden="1" customHeight="1">
      <c r="L3224" s="251"/>
      <c r="M3224" s="272">
        <v>19.9</v>
      </c>
      <c r="N3224" s="273">
        <f t="shared" si="495"/>
        <v>87.48</v>
      </c>
      <c r="O3224" s="273">
        <f t="shared" si="496"/>
        <v>89.54</v>
      </c>
      <c r="P3224" s="273">
        <f t="shared" ref="P3224:Q3224" si="636">P3223+0.0011428571428571</f>
        <v>91.36</v>
      </c>
      <c r="Q3224" s="273">
        <f t="shared" si="636"/>
        <v>92.76</v>
      </c>
      <c r="R3224" s="273">
        <f t="shared" si="498"/>
        <v>94.32</v>
      </c>
    </row>
    <row r="3225" ht="14.25" hidden="1" customHeight="1">
      <c r="L3225" s="251"/>
      <c r="M3225" s="272">
        <v>19.91</v>
      </c>
      <c r="N3225" s="273">
        <f t="shared" si="495"/>
        <v>87.482</v>
      </c>
      <c r="O3225" s="273">
        <f t="shared" si="496"/>
        <v>89.54171429</v>
      </c>
      <c r="P3225" s="273">
        <f t="shared" ref="P3225:Q3225" si="637">P3224+0.0011428571428571</f>
        <v>91.36114286</v>
      </c>
      <c r="Q3225" s="273">
        <f t="shared" si="637"/>
        <v>92.76114286</v>
      </c>
      <c r="R3225" s="273">
        <f t="shared" si="498"/>
        <v>94.32085714</v>
      </c>
    </row>
    <row r="3226" ht="14.25" hidden="1" customHeight="1">
      <c r="L3226" s="251"/>
      <c r="M3226" s="272">
        <v>19.92</v>
      </c>
      <c r="N3226" s="273">
        <f t="shared" si="495"/>
        <v>87.484</v>
      </c>
      <c r="O3226" s="273">
        <f t="shared" si="496"/>
        <v>89.54342857</v>
      </c>
      <c r="P3226" s="273">
        <f t="shared" ref="P3226:Q3226" si="638">P3225+0.0011428571428571</f>
        <v>91.36228571</v>
      </c>
      <c r="Q3226" s="273">
        <f t="shared" si="638"/>
        <v>92.76228571</v>
      </c>
      <c r="R3226" s="273">
        <f t="shared" si="498"/>
        <v>94.32171429</v>
      </c>
    </row>
    <row r="3227" ht="14.25" hidden="1" customHeight="1">
      <c r="L3227" s="251"/>
      <c r="M3227" s="272">
        <v>19.93</v>
      </c>
      <c r="N3227" s="273">
        <f t="shared" si="495"/>
        <v>87.486</v>
      </c>
      <c r="O3227" s="273">
        <f t="shared" si="496"/>
        <v>89.54514286</v>
      </c>
      <c r="P3227" s="273">
        <f t="shared" ref="P3227:Q3227" si="639">P3226+0.0011428571428571</f>
        <v>91.36342857</v>
      </c>
      <c r="Q3227" s="273">
        <f t="shared" si="639"/>
        <v>92.76342857</v>
      </c>
      <c r="R3227" s="273">
        <f t="shared" si="498"/>
        <v>94.32257143</v>
      </c>
    </row>
    <row r="3228" ht="14.25" hidden="1" customHeight="1">
      <c r="L3228" s="251"/>
      <c r="M3228" s="272">
        <v>19.94</v>
      </c>
      <c r="N3228" s="273">
        <f t="shared" si="495"/>
        <v>87.488</v>
      </c>
      <c r="O3228" s="273">
        <f t="shared" si="496"/>
        <v>89.54685714</v>
      </c>
      <c r="P3228" s="273">
        <f t="shared" ref="P3228:Q3228" si="640">P3227+0.0011428571428571</f>
        <v>91.36457143</v>
      </c>
      <c r="Q3228" s="273">
        <f t="shared" si="640"/>
        <v>92.76457143</v>
      </c>
      <c r="R3228" s="273">
        <f t="shared" si="498"/>
        <v>94.32342857</v>
      </c>
    </row>
    <row r="3229" ht="14.25" hidden="1" customHeight="1">
      <c r="L3229" s="251"/>
      <c r="M3229" s="272">
        <v>19.95</v>
      </c>
      <c r="N3229" s="273">
        <f t="shared" si="495"/>
        <v>87.49</v>
      </c>
      <c r="O3229" s="273">
        <f t="shared" si="496"/>
        <v>89.54857143</v>
      </c>
      <c r="P3229" s="273">
        <f t="shared" ref="P3229:Q3229" si="641">P3228+0.0011428571428571</f>
        <v>91.36571429</v>
      </c>
      <c r="Q3229" s="273">
        <f t="shared" si="641"/>
        <v>92.76571429</v>
      </c>
      <c r="R3229" s="273">
        <f t="shared" si="498"/>
        <v>94.32428571</v>
      </c>
    </row>
    <row r="3230" ht="14.25" hidden="1" customHeight="1">
      <c r="L3230" s="251"/>
      <c r="M3230" s="272">
        <v>19.96</v>
      </c>
      <c r="N3230" s="273">
        <f t="shared" si="495"/>
        <v>87.492</v>
      </c>
      <c r="O3230" s="273">
        <f t="shared" si="496"/>
        <v>89.55028571</v>
      </c>
      <c r="P3230" s="273">
        <f t="shared" ref="P3230:Q3230" si="642">P3229+0.0011428571428571</f>
        <v>91.36685714</v>
      </c>
      <c r="Q3230" s="273">
        <f t="shared" si="642"/>
        <v>92.76685714</v>
      </c>
      <c r="R3230" s="273">
        <f t="shared" si="498"/>
        <v>94.32514286</v>
      </c>
    </row>
    <row r="3231" ht="14.25" hidden="1" customHeight="1">
      <c r="L3231" s="251"/>
      <c r="M3231" s="272">
        <v>19.97</v>
      </c>
      <c r="N3231" s="273">
        <f t="shared" si="495"/>
        <v>87.494</v>
      </c>
      <c r="O3231" s="273">
        <f t="shared" si="496"/>
        <v>89.552</v>
      </c>
      <c r="P3231" s="273">
        <f t="shared" ref="P3231:Q3231" si="643">P3230+0.0011428571428571</f>
        <v>91.368</v>
      </c>
      <c r="Q3231" s="273">
        <f t="shared" si="643"/>
        <v>92.768</v>
      </c>
      <c r="R3231" s="273">
        <f t="shared" si="498"/>
        <v>94.326</v>
      </c>
    </row>
    <row r="3232" ht="14.25" hidden="1" customHeight="1">
      <c r="L3232" s="251"/>
      <c r="M3232" s="272">
        <v>19.98</v>
      </c>
      <c r="N3232" s="273">
        <f t="shared" si="495"/>
        <v>87.496</v>
      </c>
      <c r="O3232" s="273">
        <f t="shared" si="496"/>
        <v>89.55371429</v>
      </c>
      <c r="P3232" s="273">
        <f t="shared" ref="P3232:Q3232" si="644">P3231+0.0011428571428571</f>
        <v>91.36914286</v>
      </c>
      <c r="Q3232" s="273">
        <f t="shared" si="644"/>
        <v>92.76914286</v>
      </c>
      <c r="R3232" s="273">
        <f t="shared" si="498"/>
        <v>94.32685714</v>
      </c>
    </row>
    <row r="3233" ht="14.25" hidden="1" customHeight="1">
      <c r="L3233" s="251"/>
      <c r="M3233" s="272">
        <v>19.99</v>
      </c>
      <c r="N3233" s="273">
        <f t="shared" si="495"/>
        <v>87.498</v>
      </c>
      <c r="O3233" s="273">
        <f t="shared" si="496"/>
        <v>89.55542857</v>
      </c>
      <c r="P3233" s="273">
        <f t="shared" ref="P3233:Q3233" si="645">P3232+0.0011428571428571</f>
        <v>91.37028571</v>
      </c>
      <c r="Q3233" s="273">
        <f t="shared" si="645"/>
        <v>92.77028571</v>
      </c>
      <c r="R3233" s="273">
        <f t="shared" si="498"/>
        <v>94.32771429</v>
      </c>
    </row>
    <row r="3234" ht="14.25" hidden="1" customHeight="1">
      <c r="L3234" s="251"/>
      <c r="M3234" s="272">
        <v>20.0</v>
      </c>
      <c r="N3234" s="273">
        <f t="shared" si="495"/>
        <v>87.5</v>
      </c>
      <c r="O3234" s="273">
        <f t="shared" si="496"/>
        <v>89.55714286</v>
      </c>
      <c r="P3234" s="273">
        <f t="shared" ref="P3234:Q3234" si="646">P3233+0.0011428571428571</f>
        <v>91.37142857</v>
      </c>
      <c r="Q3234" s="273">
        <f t="shared" si="646"/>
        <v>92.77142857</v>
      </c>
      <c r="R3234" s="273">
        <f t="shared" si="498"/>
        <v>94.32857143</v>
      </c>
    </row>
    <row r="3235" ht="14.25" hidden="1" customHeight="1">
      <c r="L3235" s="251"/>
      <c r="M3235" s="272">
        <v>20.01</v>
      </c>
      <c r="N3235" s="273">
        <f t="shared" si="495"/>
        <v>87.502</v>
      </c>
      <c r="O3235" s="273">
        <f t="shared" si="496"/>
        <v>89.55885714</v>
      </c>
      <c r="P3235" s="273">
        <f t="shared" ref="P3235:Q3235" si="647">P3234+0.0011428571428571</f>
        <v>91.37257143</v>
      </c>
      <c r="Q3235" s="273">
        <f t="shared" si="647"/>
        <v>92.77257143</v>
      </c>
      <c r="R3235" s="273">
        <f t="shared" si="498"/>
        <v>94.32942857</v>
      </c>
    </row>
    <row r="3236" ht="14.25" hidden="1" customHeight="1">
      <c r="L3236" s="251"/>
      <c r="M3236" s="272">
        <v>20.02</v>
      </c>
      <c r="N3236" s="273">
        <f t="shared" si="495"/>
        <v>87.504</v>
      </c>
      <c r="O3236" s="273">
        <f t="shared" si="496"/>
        <v>89.56057143</v>
      </c>
      <c r="P3236" s="273">
        <f t="shared" ref="P3236:Q3236" si="648">P3235+0.0011428571428571</f>
        <v>91.37371429</v>
      </c>
      <c r="Q3236" s="273">
        <f t="shared" si="648"/>
        <v>92.77371429</v>
      </c>
      <c r="R3236" s="273">
        <f t="shared" si="498"/>
        <v>94.33028571</v>
      </c>
    </row>
    <row r="3237" ht="14.25" hidden="1" customHeight="1">
      <c r="L3237" s="251"/>
      <c r="M3237" s="272">
        <v>20.03</v>
      </c>
      <c r="N3237" s="273">
        <f t="shared" si="495"/>
        <v>87.506</v>
      </c>
      <c r="O3237" s="273">
        <f t="shared" si="496"/>
        <v>89.56228571</v>
      </c>
      <c r="P3237" s="273">
        <f t="shared" ref="P3237:Q3237" si="649">P3236+0.0011428571428571</f>
        <v>91.37485714</v>
      </c>
      <c r="Q3237" s="273">
        <f t="shared" si="649"/>
        <v>92.77485714</v>
      </c>
      <c r="R3237" s="273">
        <f t="shared" si="498"/>
        <v>94.33114286</v>
      </c>
    </row>
    <row r="3238" ht="14.25" hidden="1" customHeight="1">
      <c r="L3238" s="251"/>
      <c r="M3238" s="272">
        <v>20.04</v>
      </c>
      <c r="N3238" s="273">
        <f t="shared" si="495"/>
        <v>87.508</v>
      </c>
      <c r="O3238" s="273">
        <f t="shared" si="496"/>
        <v>89.564</v>
      </c>
      <c r="P3238" s="273">
        <f t="shared" ref="P3238:Q3238" si="650">P3237+0.0011428571428571</f>
        <v>91.376</v>
      </c>
      <c r="Q3238" s="273">
        <f t="shared" si="650"/>
        <v>92.776</v>
      </c>
      <c r="R3238" s="273">
        <f t="shared" si="498"/>
        <v>94.332</v>
      </c>
    </row>
    <row r="3239" ht="14.25" hidden="1" customHeight="1">
      <c r="L3239" s="251"/>
      <c r="M3239" s="272">
        <v>20.05</v>
      </c>
      <c r="N3239" s="273">
        <f t="shared" si="495"/>
        <v>87.51</v>
      </c>
      <c r="O3239" s="273">
        <f t="shared" si="496"/>
        <v>89.56571429</v>
      </c>
      <c r="P3239" s="273">
        <f t="shared" ref="P3239:Q3239" si="651">P3238+0.0011428571428571</f>
        <v>91.37714286</v>
      </c>
      <c r="Q3239" s="273">
        <f t="shared" si="651"/>
        <v>92.77714286</v>
      </c>
      <c r="R3239" s="273">
        <f t="shared" si="498"/>
        <v>94.33285714</v>
      </c>
    </row>
    <row r="3240" ht="14.25" hidden="1" customHeight="1">
      <c r="L3240" s="251"/>
      <c r="M3240" s="272">
        <v>20.06</v>
      </c>
      <c r="N3240" s="273">
        <f t="shared" si="495"/>
        <v>87.512</v>
      </c>
      <c r="O3240" s="273">
        <f t="shared" si="496"/>
        <v>89.56742857</v>
      </c>
      <c r="P3240" s="273">
        <f t="shared" ref="P3240:Q3240" si="652">P3239+0.0011428571428571</f>
        <v>91.37828571</v>
      </c>
      <c r="Q3240" s="273">
        <f t="shared" si="652"/>
        <v>92.77828571</v>
      </c>
      <c r="R3240" s="273">
        <f t="shared" si="498"/>
        <v>94.33371429</v>
      </c>
    </row>
    <row r="3241" ht="14.25" hidden="1" customHeight="1">
      <c r="L3241" s="251"/>
      <c r="M3241" s="272">
        <v>20.07</v>
      </c>
      <c r="N3241" s="273">
        <f t="shared" si="495"/>
        <v>87.514</v>
      </c>
      <c r="O3241" s="273">
        <f t="shared" si="496"/>
        <v>89.56914286</v>
      </c>
      <c r="P3241" s="273">
        <f t="shared" ref="P3241:Q3241" si="653">P3240+0.0011428571428571</f>
        <v>91.37942857</v>
      </c>
      <c r="Q3241" s="273">
        <f t="shared" si="653"/>
        <v>92.77942857</v>
      </c>
      <c r="R3241" s="273">
        <f t="shared" si="498"/>
        <v>94.33457143</v>
      </c>
    </row>
    <row r="3242" ht="14.25" hidden="1" customHeight="1">
      <c r="L3242" s="251"/>
      <c r="M3242" s="272">
        <v>20.08</v>
      </c>
      <c r="N3242" s="273">
        <f t="shared" si="495"/>
        <v>87.516</v>
      </c>
      <c r="O3242" s="273">
        <f t="shared" si="496"/>
        <v>89.57085714</v>
      </c>
      <c r="P3242" s="273">
        <f t="shared" ref="P3242:Q3242" si="654">P3241+0.0011428571428571</f>
        <v>91.38057143</v>
      </c>
      <c r="Q3242" s="273">
        <f t="shared" si="654"/>
        <v>92.78057143</v>
      </c>
      <c r="R3242" s="273">
        <f t="shared" si="498"/>
        <v>94.33542857</v>
      </c>
    </row>
    <row r="3243" ht="14.25" hidden="1" customHeight="1">
      <c r="L3243" s="251"/>
      <c r="M3243" s="272">
        <v>20.09</v>
      </c>
      <c r="N3243" s="273">
        <f t="shared" si="495"/>
        <v>87.518</v>
      </c>
      <c r="O3243" s="273">
        <f t="shared" si="496"/>
        <v>89.57257143</v>
      </c>
      <c r="P3243" s="273">
        <f t="shared" ref="P3243:Q3243" si="655">P3242+0.0011428571428571</f>
        <v>91.38171429</v>
      </c>
      <c r="Q3243" s="273">
        <f t="shared" si="655"/>
        <v>92.78171429</v>
      </c>
      <c r="R3243" s="273">
        <f t="shared" si="498"/>
        <v>94.33628571</v>
      </c>
    </row>
    <row r="3244" ht="14.25" hidden="1" customHeight="1">
      <c r="L3244" s="251"/>
      <c r="M3244" s="272">
        <v>20.1</v>
      </c>
      <c r="N3244" s="273">
        <f t="shared" si="495"/>
        <v>87.52</v>
      </c>
      <c r="O3244" s="273">
        <f t="shared" si="496"/>
        <v>89.57428571</v>
      </c>
      <c r="P3244" s="273">
        <f t="shared" ref="P3244:Q3244" si="656">P3243+0.0011428571428571</f>
        <v>91.38285714</v>
      </c>
      <c r="Q3244" s="273">
        <f t="shared" si="656"/>
        <v>92.78285714</v>
      </c>
      <c r="R3244" s="273">
        <f t="shared" si="498"/>
        <v>94.33714286</v>
      </c>
    </row>
    <row r="3245" ht="14.25" hidden="1" customHeight="1">
      <c r="L3245" s="251"/>
      <c r="M3245" s="272">
        <v>20.11</v>
      </c>
      <c r="N3245" s="273">
        <f t="shared" si="495"/>
        <v>87.522</v>
      </c>
      <c r="O3245" s="273">
        <f t="shared" si="496"/>
        <v>89.576</v>
      </c>
      <c r="P3245" s="273">
        <f t="shared" ref="P3245:Q3245" si="657">P3244+0.0011428571428571</f>
        <v>91.384</v>
      </c>
      <c r="Q3245" s="273">
        <f t="shared" si="657"/>
        <v>92.784</v>
      </c>
      <c r="R3245" s="273">
        <f t="shared" si="498"/>
        <v>94.338</v>
      </c>
    </row>
    <row r="3246" ht="14.25" hidden="1" customHeight="1">
      <c r="L3246" s="251"/>
      <c r="M3246" s="272">
        <v>20.12</v>
      </c>
      <c r="N3246" s="273">
        <f t="shared" si="495"/>
        <v>87.524</v>
      </c>
      <c r="O3246" s="273">
        <f t="shared" si="496"/>
        <v>89.57771429</v>
      </c>
      <c r="P3246" s="273">
        <f t="shared" ref="P3246:Q3246" si="658">P3245+0.0011428571428571</f>
        <v>91.38514286</v>
      </c>
      <c r="Q3246" s="273">
        <f t="shared" si="658"/>
        <v>92.78514286</v>
      </c>
      <c r="R3246" s="273">
        <f t="shared" si="498"/>
        <v>94.33885714</v>
      </c>
    </row>
    <row r="3247" ht="14.25" hidden="1" customHeight="1">
      <c r="L3247" s="251"/>
      <c r="M3247" s="272">
        <v>20.13</v>
      </c>
      <c r="N3247" s="273">
        <f t="shared" si="495"/>
        <v>87.526</v>
      </c>
      <c r="O3247" s="273">
        <f t="shared" si="496"/>
        <v>89.57942857</v>
      </c>
      <c r="P3247" s="273">
        <f t="shared" ref="P3247:Q3247" si="659">P3246+0.0011428571428571</f>
        <v>91.38628571</v>
      </c>
      <c r="Q3247" s="273">
        <f t="shared" si="659"/>
        <v>92.78628571</v>
      </c>
      <c r="R3247" s="273">
        <f t="shared" si="498"/>
        <v>94.33971429</v>
      </c>
    </row>
    <row r="3248" ht="14.25" hidden="1" customHeight="1">
      <c r="L3248" s="251"/>
      <c r="M3248" s="272">
        <v>20.14</v>
      </c>
      <c r="N3248" s="273">
        <f t="shared" si="495"/>
        <v>87.528</v>
      </c>
      <c r="O3248" s="273">
        <f t="shared" si="496"/>
        <v>89.58114286</v>
      </c>
      <c r="P3248" s="273">
        <f t="shared" ref="P3248:Q3248" si="660">P3247+0.0011428571428571</f>
        <v>91.38742857</v>
      </c>
      <c r="Q3248" s="273">
        <f t="shared" si="660"/>
        <v>92.78742857</v>
      </c>
      <c r="R3248" s="273">
        <f t="shared" si="498"/>
        <v>94.34057143</v>
      </c>
    </row>
    <row r="3249" ht="14.25" hidden="1" customHeight="1">
      <c r="L3249" s="251"/>
      <c r="M3249" s="272">
        <v>20.15</v>
      </c>
      <c r="N3249" s="273">
        <f t="shared" si="495"/>
        <v>87.53</v>
      </c>
      <c r="O3249" s="273">
        <f t="shared" si="496"/>
        <v>89.58285714</v>
      </c>
      <c r="P3249" s="273">
        <f t="shared" ref="P3249:Q3249" si="661">P3248+0.0011428571428571</f>
        <v>91.38857143</v>
      </c>
      <c r="Q3249" s="273">
        <f t="shared" si="661"/>
        <v>92.78857143</v>
      </c>
      <c r="R3249" s="273">
        <f t="shared" si="498"/>
        <v>94.34142857</v>
      </c>
    </row>
    <row r="3250" ht="14.25" hidden="1" customHeight="1">
      <c r="L3250" s="251"/>
      <c r="M3250" s="272">
        <v>20.16</v>
      </c>
      <c r="N3250" s="273">
        <f t="shared" si="495"/>
        <v>87.532</v>
      </c>
      <c r="O3250" s="273">
        <f t="shared" si="496"/>
        <v>89.58457143</v>
      </c>
      <c r="P3250" s="273">
        <f t="shared" ref="P3250:Q3250" si="662">P3249+0.0011428571428571</f>
        <v>91.38971429</v>
      </c>
      <c r="Q3250" s="273">
        <f t="shared" si="662"/>
        <v>92.78971429</v>
      </c>
      <c r="R3250" s="273">
        <f t="shared" si="498"/>
        <v>94.34228571</v>
      </c>
    </row>
    <row r="3251" ht="14.25" hidden="1" customHeight="1">
      <c r="L3251" s="251"/>
      <c r="M3251" s="272">
        <v>20.17</v>
      </c>
      <c r="N3251" s="273">
        <f t="shared" si="495"/>
        <v>87.534</v>
      </c>
      <c r="O3251" s="273">
        <f t="shared" si="496"/>
        <v>89.58628571</v>
      </c>
      <c r="P3251" s="273">
        <f t="shared" ref="P3251:Q3251" si="663">P3250+0.0011428571428571</f>
        <v>91.39085714</v>
      </c>
      <c r="Q3251" s="273">
        <f t="shared" si="663"/>
        <v>92.79085714</v>
      </c>
      <c r="R3251" s="273">
        <f t="shared" si="498"/>
        <v>94.34314286</v>
      </c>
    </row>
    <row r="3252" ht="14.25" hidden="1" customHeight="1">
      <c r="L3252" s="251"/>
      <c r="M3252" s="272">
        <v>20.18</v>
      </c>
      <c r="N3252" s="273">
        <f t="shared" si="495"/>
        <v>87.536</v>
      </c>
      <c r="O3252" s="273">
        <f t="shared" si="496"/>
        <v>89.588</v>
      </c>
      <c r="P3252" s="273">
        <f t="shared" ref="P3252:Q3252" si="664">P3251+0.0011428571428571</f>
        <v>91.392</v>
      </c>
      <c r="Q3252" s="273">
        <f t="shared" si="664"/>
        <v>92.792</v>
      </c>
      <c r="R3252" s="273">
        <f t="shared" si="498"/>
        <v>94.344</v>
      </c>
    </row>
    <row r="3253" ht="14.25" hidden="1" customHeight="1">
      <c r="L3253" s="251"/>
      <c r="M3253" s="272">
        <v>20.19</v>
      </c>
      <c r="N3253" s="273">
        <f t="shared" si="495"/>
        <v>87.538</v>
      </c>
      <c r="O3253" s="273">
        <f t="shared" si="496"/>
        <v>89.58971429</v>
      </c>
      <c r="P3253" s="273">
        <f t="shared" ref="P3253:Q3253" si="665">P3252+0.0011428571428571</f>
        <v>91.39314286</v>
      </c>
      <c r="Q3253" s="273">
        <f t="shared" si="665"/>
        <v>92.79314286</v>
      </c>
      <c r="R3253" s="273">
        <f t="shared" si="498"/>
        <v>94.34485714</v>
      </c>
    </row>
    <row r="3254" ht="14.25" hidden="1" customHeight="1">
      <c r="L3254" s="251"/>
      <c r="M3254" s="272">
        <v>20.2</v>
      </c>
      <c r="N3254" s="273">
        <f t="shared" si="495"/>
        <v>87.54</v>
      </c>
      <c r="O3254" s="273">
        <f t="shared" si="496"/>
        <v>89.59142857</v>
      </c>
      <c r="P3254" s="273">
        <f t="shared" ref="P3254:Q3254" si="666">P3253+0.0011428571428571</f>
        <v>91.39428571</v>
      </c>
      <c r="Q3254" s="273">
        <f t="shared" si="666"/>
        <v>92.79428571</v>
      </c>
      <c r="R3254" s="273">
        <f t="shared" si="498"/>
        <v>94.34571429</v>
      </c>
    </row>
    <row r="3255" ht="14.25" hidden="1" customHeight="1">
      <c r="L3255" s="251"/>
      <c r="M3255" s="272">
        <v>20.21</v>
      </c>
      <c r="N3255" s="273">
        <f t="shared" si="495"/>
        <v>87.542</v>
      </c>
      <c r="O3255" s="273">
        <f t="shared" si="496"/>
        <v>89.59314286</v>
      </c>
      <c r="P3255" s="273">
        <f t="shared" ref="P3255:Q3255" si="667">P3254+0.0011428571428571</f>
        <v>91.39542857</v>
      </c>
      <c r="Q3255" s="273">
        <f t="shared" si="667"/>
        <v>92.79542857</v>
      </c>
      <c r="R3255" s="273">
        <f t="shared" si="498"/>
        <v>94.34657143</v>
      </c>
    </row>
    <row r="3256" ht="14.25" hidden="1" customHeight="1">
      <c r="L3256" s="251"/>
      <c r="M3256" s="272">
        <v>20.22</v>
      </c>
      <c r="N3256" s="273">
        <f t="shared" si="495"/>
        <v>87.544</v>
      </c>
      <c r="O3256" s="273">
        <f t="shared" si="496"/>
        <v>89.59485714</v>
      </c>
      <c r="P3256" s="273">
        <f t="shared" ref="P3256:Q3256" si="668">P3255+0.0011428571428571</f>
        <v>91.39657143</v>
      </c>
      <c r="Q3256" s="273">
        <f t="shared" si="668"/>
        <v>92.79657143</v>
      </c>
      <c r="R3256" s="273">
        <f t="shared" si="498"/>
        <v>94.34742857</v>
      </c>
    </row>
    <row r="3257" ht="14.25" hidden="1" customHeight="1">
      <c r="L3257" s="251"/>
      <c r="M3257" s="272">
        <v>20.23</v>
      </c>
      <c r="N3257" s="273">
        <f t="shared" si="495"/>
        <v>87.546</v>
      </c>
      <c r="O3257" s="273">
        <f t="shared" si="496"/>
        <v>89.59657143</v>
      </c>
      <c r="P3257" s="273">
        <f t="shared" ref="P3257:Q3257" si="669">P3256+0.0011428571428571</f>
        <v>91.39771429</v>
      </c>
      <c r="Q3257" s="273">
        <f t="shared" si="669"/>
        <v>92.79771429</v>
      </c>
      <c r="R3257" s="273">
        <f t="shared" si="498"/>
        <v>94.34828571</v>
      </c>
    </row>
    <row r="3258" ht="14.25" hidden="1" customHeight="1">
      <c r="L3258" s="251"/>
      <c r="M3258" s="272">
        <v>20.24</v>
      </c>
      <c r="N3258" s="273">
        <f t="shared" si="495"/>
        <v>87.548</v>
      </c>
      <c r="O3258" s="273">
        <f t="shared" si="496"/>
        <v>89.59828571</v>
      </c>
      <c r="P3258" s="273">
        <f t="shared" ref="P3258:Q3258" si="670">P3257+0.0011428571428571</f>
        <v>91.39885714</v>
      </c>
      <c r="Q3258" s="273">
        <f t="shared" si="670"/>
        <v>92.79885714</v>
      </c>
      <c r="R3258" s="273">
        <f t="shared" si="498"/>
        <v>94.34914286</v>
      </c>
    </row>
    <row r="3259" ht="14.25" hidden="1" customHeight="1">
      <c r="L3259" s="251"/>
      <c r="M3259" s="272">
        <v>20.25</v>
      </c>
      <c r="N3259" s="273">
        <f t="shared" si="495"/>
        <v>87.55</v>
      </c>
      <c r="O3259" s="273">
        <f t="shared" si="496"/>
        <v>89.6</v>
      </c>
      <c r="P3259" s="273">
        <f t="shared" ref="P3259:Q3259" si="671">P3258+0.0011428571428571</f>
        <v>91.4</v>
      </c>
      <c r="Q3259" s="273">
        <f t="shared" si="671"/>
        <v>92.8</v>
      </c>
      <c r="R3259" s="273">
        <f t="shared" si="498"/>
        <v>94.35</v>
      </c>
    </row>
    <row r="3260" ht="14.25" hidden="1" customHeight="1">
      <c r="L3260" s="251"/>
      <c r="M3260" s="272">
        <v>20.26</v>
      </c>
      <c r="N3260" s="273">
        <f t="shared" si="495"/>
        <v>87.552</v>
      </c>
      <c r="O3260" s="273">
        <f t="shared" si="496"/>
        <v>89.60171429</v>
      </c>
      <c r="P3260" s="273">
        <f t="shared" ref="P3260:Q3260" si="672">P3259+0.0011428571428571</f>
        <v>91.40114286</v>
      </c>
      <c r="Q3260" s="273">
        <f t="shared" si="672"/>
        <v>92.80114286</v>
      </c>
      <c r="R3260" s="273">
        <f t="shared" si="498"/>
        <v>94.35085714</v>
      </c>
    </row>
    <row r="3261" ht="14.25" hidden="1" customHeight="1">
      <c r="L3261" s="251"/>
      <c r="M3261" s="272">
        <v>20.27</v>
      </c>
      <c r="N3261" s="273">
        <f t="shared" si="495"/>
        <v>87.554</v>
      </c>
      <c r="O3261" s="273">
        <f t="shared" si="496"/>
        <v>89.60342857</v>
      </c>
      <c r="P3261" s="273">
        <f t="shared" ref="P3261:Q3261" si="673">P3260+0.0011428571428571</f>
        <v>91.40228571</v>
      </c>
      <c r="Q3261" s="273">
        <f t="shared" si="673"/>
        <v>92.80228571</v>
      </c>
      <c r="R3261" s="273">
        <f t="shared" si="498"/>
        <v>94.35171429</v>
      </c>
    </row>
    <row r="3262" ht="14.25" hidden="1" customHeight="1">
      <c r="L3262" s="251"/>
      <c r="M3262" s="272">
        <v>20.28</v>
      </c>
      <c r="N3262" s="273">
        <f t="shared" si="495"/>
        <v>87.556</v>
      </c>
      <c r="O3262" s="273">
        <f t="shared" si="496"/>
        <v>89.60514286</v>
      </c>
      <c r="P3262" s="273">
        <f t="shared" ref="P3262:Q3262" si="674">P3261+0.0011428571428571</f>
        <v>91.40342857</v>
      </c>
      <c r="Q3262" s="273">
        <f t="shared" si="674"/>
        <v>92.80342857</v>
      </c>
      <c r="R3262" s="273">
        <f t="shared" si="498"/>
        <v>94.35257143</v>
      </c>
    </row>
    <row r="3263" ht="14.25" hidden="1" customHeight="1">
      <c r="L3263" s="251"/>
      <c r="M3263" s="272">
        <v>20.29</v>
      </c>
      <c r="N3263" s="273">
        <f t="shared" si="495"/>
        <v>87.558</v>
      </c>
      <c r="O3263" s="273">
        <f t="shared" si="496"/>
        <v>89.60685714</v>
      </c>
      <c r="P3263" s="273">
        <f t="shared" ref="P3263:Q3263" si="675">P3262+0.0011428571428571</f>
        <v>91.40457143</v>
      </c>
      <c r="Q3263" s="273">
        <f t="shared" si="675"/>
        <v>92.80457143</v>
      </c>
      <c r="R3263" s="273">
        <f t="shared" si="498"/>
        <v>94.35342857</v>
      </c>
    </row>
    <row r="3264" ht="14.25" hidden="1" customHeight="1">
      <c r="L3264" s="251"/>
      <c r="M3264" s="272">
        <v>20.3</v>
      </c>
      <c r="N3264" s="273">
        <f t="shared" si="495"/>
        <v>87.56</v>
      </c>
      <c r="O3264" s="273">
        <f t="shared" si="496"/>
        <v>89.60857143</v>
      </c>
      <c r="P3264" s="273">
        <f t="shared" ref="P3264:Q3264" si="676">P3263+0.0011428571428571</f>
        <v>91.40571429</v>
      </c>
      <c r="Q3264" s="273">
        <f t="shared" si="676"/>
        <v>92.80571429</v>
      </c>
      <c r="R3264" s="273">
        <f t="shared" si="498"/>
        <v>94.35428571</v>
      </c>
    </row>
    <row r="3265" ht="14.25" hidden="1" customHeight="1">
      <c r="L3265" s="251"/>
      <c r="M3265" s="272">
        <v>20.31</v>
      </c>
      <c r="N3265" s="273">
        <f t="shared" si="495"/>
        <v>87.562</v>
      </c>
      <c r="O3265" s="273">
        <f t="shared" si="496"/>
        <v>89.61028571</v>
      </c>
      <c r="P3265" s="273">
        <f t="shared" ref="P3265:Q3265" si="677">P3264+0.0011428571428571</f>
        <v>91.40685714</v>
      </c>
      <c r="Q3265" s="273">
        <f t="shared" si="677"/>
        <v>92.80685714</v>
      </c>
      <c r="R3265" s="273">
        <f t="shared" si="498"/>
        <v>94.35514286</v>
      </c>
    </row>
    <row r="3266" ht="14.25" hidden="1" customHeight="1">
      <c r="L3266" s="251"/>
      <c r="M3266" s="272">
        <v>20.32</v>
      </c>
      <c r="N3266" s="273">
        <f t="shared" si="495"/>
        <v>87.564</v>
      </c>
      <c r="O3266" s="273">
        <f t="shared" si="496"/>
        <v>89.612</v>
      </c>
      <c r="P3266" s="273">
        <f t="shared" ref="P3266:Q3266" si="678">P3265+0.0011428571428571</f>
        <v>91.408</v>
      </c>
      <c r="Q3266" s="273">
        <f t="shared" si="678"/>
        <v>92.808</v>
      </c>
      <c r="R3266" s="273">
        <f t="shared" si="498"/>
        <v>94.356</v>
      </c>
    </row>
    <row r="3267" ht="14.25" hidden="1" customHeight="1">
      <c r="L3267" s="251"/>
      <c r="M3267" s="272">
        <v>20.33</v>
      </c>
      <c r="N3267" s="273">
        <f t="shared" si="495"/>
        <v>87.566</v>
      </c>
      <c r="O3267" s="273">
        <f t="shared" si="496"/>
        <v>89.61371429</v>
      </c>
      <c r="P3267" s="273">
        <f t="shared" ref="P3267:Q3267" si="679">P3266+0.0011428571428571</f>
        <v>91.40914286</v>
      </c>
      <c r="Q3267" s="273">
        <f t="shared" si="679"/>
        <v>92.80914286</v>
      </c>
      <c r="R3267" s="273">
        <f t="shared" si="498"/>
        <v>94.35685714</v>
      </c>
    </row>
    <row r="3268" ht="14.25" hidden="1" customHeight="1">
      <c r="L3268" s="251"/>
      <c r="M3268" s="272">
        <v>20.34</v>
      </c>
      <c r="N3268" s="273">
        <f t="shared" si="495"/>
        <v>87.568</v>
      </c>
      <c r="O3268" s="273">
        <f t="shared" si="496"/>
        <v>89.61542857</v>
      </c>
      <c r="P3268" s="273">
        <f t="shared" ref="P3268:Q3268" si="680">P3267+0.0011428571428571</f>
        <v>91.41028571</v>
      </c>
      <c r="Q3268" s="273">
        <f t="shared" si="680"/>
        <v>92.81028571</v>
      </c>
      <c r="R3268" s="273">
        <f t="shared" si="498"/>
        <v>94.35771429</v>
      </c>
    </row>
    <row r="3269" ht="14.25" hidden="1" customHeight="1">
      <c r="L3269" s="251"/>
      <c r="M3269" s="272">
        <v>20.35</v>
      </c>
      <c r="N3269" s="273">
        <f t="shared" si="495"/>
        <v>87.57</v>
      </c>
      <c r="O3269" s="273">
        <f t="shared" si="496"/>
        <v>89.61714286</v>
      </c>
      <c r="P3269" s="273">
        <f t="shared" ref="P3269:Q3269" si="681">P3268+0.0011428571428571</f>
        <v>91.41142857</v>
      </c>
      <c r="Q3269" s="273">
        <f t="shared" si="681"/>
        <v>92.81142857</v>
      </c>
      <c r="R3269" s="273">
        <f t="shared" si="498"/>
        <v>94.35857143</v>
      </c>
    </row>
    <row r="3270" ht="14.25" hidden="1" customHeight="1">
      <c r="L3270" s="251"/>
      <c r="M3270" s="272">
        <v>20.36</v>
      </c>
      <c r="N3270" s="273">
        <f t="shared" si="495"/>
        <v>87.572</v>
      </c>
      <c r="O3270" s="273">
        <f t="shared" si="496"/>
        <v>89.61885714</v>
      </c>
      <c r="P3270" s="273">
        <f t="shared" ref="P3270:Q3270" si="682">P3269+0.0011428571428571</f>
        <v>91.41257143</v>
      </c>
      <c r="Q3270" s="273">
        <f t="shared" si="682"/>
        <v>92.81257143</v>
      </c>
      <c r="R3270" s="273">
        <f t="shared" si="498"/>
        <v>94.35942857</v>
      </c>
    </row>
    <row r="3271" ht="14.25" hidden="1" customHeight="1">
      <c r="L3271" s="251"/>
      <c r="M3271" s="272">
        <v>20.37</v>
      </c>
      <c r="N3271" s="273">
        <f t="shared" si="495"/>
        <v>87.574</v>
      </c>
      <c r="O3271" s="273">
        <f t="shared" si="496"/>
        <v>89.62057143</v>
      </c>
      <c r="P3271" s="273">
        <f t="shared" ref="P3271:Q3271" si="683">P3270+0.0011428571428571</f>
        <v>91.41371429</v>
      </c>
      <c r="Q3271" s="273">
        <f t="shared" si="683"/>
        <v>92.81371429</v>
      </c>
      <c r="R3271" s="273">
        <f t="shared" si="498"/>
        <v>94.36028571</v>
      </c>
    </row>
    <row r="3272" ht="14.25" hidden="1" customHeight="1">
      <c r="L3272" s="251"/>
      <c r="M3272" s="272">
        <v>20.38</v>
      </c>
      <c r="N3272" s="273">
        <f t="shared" si="495"/>
        <v>87.576</v>
      </c>
      <c r="O3272" s="273">
        <f t="shared" si="496"/>
        <v>89.62228571</v>
      </c>
      <c r="P3272" s="273">
        <f t="shared" ref="P3272:Q3272" si="684">P3271+0.0011428571428571</f>
        <v>91.41485714</v>
      </c>
      <c r="Q3272" s="273">
        <f t="shared" si="684"/>
        <v>92.81485714</v>
      </c>
      <c r="R3272" s="273">
        <f t="shared" si="498"/>
        <v>94.36114286</v>
      </c>
    </row>
    <row r="3273" ht="14.25" hidden="1" customHeight="1">
      <c r="L3273" s="251"/>
      <c r="M3273" s="272">
        <v>20.39</v>
      </c>
      <c r="N3273" s="273">
        <f t="shared" si="495"/>
        <v>87.578</v>
      </c>
      <c r="O3273" s="273">
        <f t="shared" si="496"/>
        <v>89.624</v>
      </c>
      <c r="P3273" s="273">
        <f t="shared" ref="P3273:Q3273" si="685">P3272+0.0011428571428571</f>
        <v>91.416</v>
      </c>
      <c r="Q3273" s="273">
        <f t="shared" si="685"/>
        <v>92.816</v>
      </c>
      <c r="R3273" s="273">
        <f t="shared" si="498"/>
        <v>94.362</v>
      </c>
    </row>
    <row r="3274" ht="14.25" hidden="1" customHeight="1">
      <c r="L3274" s="251"/>
      <c r="M3274" s="272">
        <v>20.4</v>
      </c>
      <c r="N3274" s="273">
        <f t="shared" si="495"/>
        <v>87.58</v>
      </c>
      <c r="O3274" s="273">
        <f t="shared" si="496"/>
        <v>89.62571429</v>
      </c>
      <c r="P3274" s="273">
        <f t="shared" ref="P3274:Q3274" si="686">P3273+0.0011428571428571</f>
        <v>91.41714286</v>
      </c>
      <c r="Q3274" s="273">
        <f t="shared" si="686"/>
        <v>92.81714286</v>
      </c>
      <c r="R3274" s="273">
        <f t="shared" si="498"/>
        <v>94.36285714</v>
      </c>
    </row>
    <row r="3275" ht="14.25" hidden="1" customHeight="1">
      <c r="L3275" s="251"/>
      <c r="M3275" s="272">
        <v>20.41</v>
      </c>
      <c r="N3275" s="273">
        <f t="shared" si="495"/>
        <v>87.582</v>
      </c>
      <c r="O3275" s="273">
        <f t="shared" si="496"/>
        <v>89.62742857</v>
      </c>
      <c r="P3275" s="273">
        <f t="shared" ref="P3275:Q3275" si="687">P3274+0.0011428571428571</f>
        <v>91.41828571</v>
      </c>
      <c r="Q3275" s="273">
        <f t="shared" si="687"/>
        <v>92.81828571</v>
      </c>
      <c r="R3275" s="273">
        <f t="shared" si="498"/>
        <v>94.36371429</v>
      </c>
    </row>
    <row r="3276" ht="14.25" hidden="1" customHeight="1">
      <c r="L3276" s="251"/>
      <c r="M3276" s="272">
        <v>20.42</v>
      </c>
      <c r="N3276" s="273">
        <f t="shared" si="495"/>
        <v>87.584</v>
      </c>
      <c r="O3276" s="273">
        <f t="shared" si="496"/>
        <v>89.62914286</v>
      </c>
      <c r="P3276" s="273">
        <f t="shared" ref="P3276:Q3276" si="688">P3275+0.0011428571428571</f>
        <v>91.41942857</v>
      </c>
      <c r="Q3276" s="273">
        <f t="shared" si="688"/>
        <v>92.81942857</v>
      </c>
      <c r="R3276" s="273">
        <f t="shared" si="498"/>
        <v>94.36457143</v>
      </c>
    </row>
    <row r="3277" ht="14.25" hidden="1" customHeight="1">
      <c r="L3277" s="251"/>
      <c r="M3277" s="272">
        <v>20.43</v>
      </c>
      <c r="N3277" s="273">
        <f t="shared" si="495"/>
        <v>87.586</v>
      </c>
      <c r="O3277" s="273">
        <f t="shared" si="496"/>
        <v>89.63085714</v>
      </c>
      <c r="P3277" s="273">
        <f t="shared" ref="P3277:Q3277" si="689">P3276+0.0011428571428571</f>
        <v>91.42057143</v>
      </c>
      <c r="Q3277" s="273">
        <f t="shared" si="689"/>
        <v>92.82057143</v>
      </c>
      <c r="R3277" s="273">
        <f t="shared" si="498"/>
        <v>94.36542857</v>
      </c>
    </row>
    <row r="3278" ht="14.25" hidden="1" customHeight="1">
      <c r="L3278" s="251"/>
      <c r="M3278" s="272">
        <v>20.44</v>
      </c>
      <c r="N3278" s="273">
        <f t="shared" si="495"/>
        <v>87.588</v>
      </c>
      <c r="O3278" s="273">
        <f t="shared" si="496"/>
        <v>89.63257143</v>
      </c>
      <c r="P3278" s="273">
        <f t="shared" ref="P3278:Q3278" si="690">P3277+0.0011428571428571</f>
        <v>91.42171429</v>
      </c>
      <c r="Q3278" s="273">
        <f t="shared" si="690"/>
        <v>92.82171429</v>
      </c>
      <c r="R3278" s="273">
        <f t="shared" si="498"/>
        <v>94.36628571</v>
      </c>
    </row>
    <row r="3279" ht="14.25" hidden="1" customHeight="1">
      <c r="L3279" s="251"/>
      <c r="M3279" s="272">
        <v>20.45</v>
      </c>
      <c r="N3279" s="273">
        <f t="shared" si="495"/>
        <v>87.59</v>
      </c>
      <c r="O3279" s="273">
        <f t="shared" si="496"/>
        <v>89.63428571</v>
      </c>
      <c r="P3279" s="273">
        <f t="shared" ref="P3279:Q3279" si="691">P3278+0.0011428571428571</f>
        <v>91.42285714</v>
      </c>
      <c r="Q3279" s="273">
        <f t="shared" si="691"/>
        <v>92.82285714</v>
      </c>
      <c r="R3279" s="273">
        <f t="shared" si="498"/>
        <v>94.36714286</v>
      </c>
    </row>
    <row r="3280" ht="14.25" hidden="1" customHeight="1">
      <c r="L3280" s="251"/>
      <c r="M3280" s="272">
        <v>20.46</v>
      </c>
      <c r="N3280" s="273">
        <f t="shared" si="495"/>
        <v>87.592</v>
      </c>
      <c r="O3280" s="273">
        <f t="shared" si="496"/>
        <v>89.636</v>
      </c>
      <c r="P3280" s="273">
        <f t="shared" ref="P3280:Q3280" si="692">P3279+0.0011428571428571</f>
        <v>91.424</v>
      </c>
      <c r="Q3280" s="273">
        <f t="shared" si="692"/>
        <v>92.824</v>
      </c>
      <c r="R3280" s="273">
        <f t="shared" si="498"/>
        <v>94.368</v>
      </c>
    </row>
    <row r="3281" ht="14.25" hidden="1" customHeight="1">
      <c r="L3281" s="251"/>
      <c r="M3281" s="272">
        <v>20.47</v>
      </c>
      <c r="N3281" s="273">
        <f t="shared" si="495"/>
        <v>87.594</v>
      </c>
      <c r="O3281" s="273">
        <f t="shared" si="496"/>
        <v>89.63771429</v>
      </c>
      <c r="P3281" s="273">
        <f t="shared" ref="P3281:Q3281" si="693">P3280+0.0011428571428571</f>
        <v>91.42514286</v>
      </c>
      <c r="Q3281" s="273">
        <f t="shared" si="693"/>
        <v>92.82514286</v>
      </c>
      <c r="R3281" s="273">
        <f t="shared" si="498"/>
        <v>94.36885714</v>
      </c>
    </row>
    <row r="3282" ht="14.25" hidden="1" customHeight="1">
      <c r="L3282" s="251"/>
      <c r="M3282" s="272">
        <v>20.48</v>
      </c>
      <c r="N3282" s="273">
        <f t="shared" si="495"/>
        <v>87.596</v>
      </c>
      <c r="O3282" s="273">
        <f t="shared" si="496"/>
        <v>89.63942857</v>
      </c>
      <c r="P3282" s="273">
        <f t="shared" ref="P3282:Q3282" si="694">P3281+0.0011428571428571</f>
        <v>91.42628571</v>
      </c>
      <c r="Q3282" s="273">
        <f t="shared" si="694"/>
        <v>92.82628571</v>
      </c>
      <c r="R3282" s="273">
        <f t="shared" si="498"/>
        <v>94.36971429</v>
      </c>
    </row>
    <row r="3283" ht="14.25" hidden="1" customHeight="1">
      <c r="L3283" s="251"/>
      <c r="M3283" s="272">
        <v>20.49</v>
      </c>
      <c r="N3283" s="273">
        <f t="shared" si="495"/>
        <v>87.598</v>
      </c>
      <c r="O3283" s="273">
        <f t="shared" si="496"/>
        <v>89.64114286</v>
      </c>
      <c r="P3283" s="273">
        <f t="shared" ref="P3283:Q3283" si="695">P3282+0.0011428571428571</f>
        <v>91.42742857</v>
      </c>
      <c r="Q3283" s="273">
        <f t="shared" si="695"/>
        <v>92.82742857</v>
      </c>
      <c r="R3283" s="273">
        <f t="shared" si="498"/>
        <v>94.37057143</v>
      </c>
    </row>
    <row r="3284" ht="14.25" hidden="1" customHeight="1">
      <c r="L3284" s="251"/>
      <c r="M3284" s="272">
        <v>20.5</v>
      </c>
      <c r="N3284" s="273">
        <f t="shared" si="495"/>
        <v>87.6</v>
      </c>
      <c r="O3284" s="273">
        <f t="shared" si="496"/>
        <v>89.64285714</v>
      </c>
      <c r="P3284" s="273">
        <f t="shared" ref="P3284:Q3284" si="696">P3283+0.0011428571428571</f>
        <v>91.42857143</v>
      </c>
      <c r="Q3284" s="273">
        <f t="shared" si="696"/>
        <v>92.82857143</v>
      </c>
      <c r="R3284" s="273">
        <f t="shared" si="498"/>
        <v>94.37142857</v>
      </c>
    </row>
    <row r="3285" ht="14.25" hidden="1" customHeight="1">
      <c r="L3285" s="251"/>
      <c r="M3285" s="272">
        <v>20.51</v>
      </c>
      <c r="N3285" s="273">
        <f t="shared" si="495"/>
        <v>87.602</v>
      </c>
      <c r="O3285" s="273">
        <f t="shared" si="496"/>
        <v>89.64457143</v>
      </c>
      <c r="P3285" s="273">
        <f t="shared" ref="P3285:Q3285" si="697">P3284+0.0011428571428571</f>
        <v>91.42971429</v>
      </c>
      <c r="Q3285" s="273">
        <f t="shared" si="697"/>
        <v>92.82971429</v>
      </c>
      <c r="R3285" s="273">
        <f t="shared" si="498"/>
        <v>94.37228571</v>
      </c>
    </row>
    <row r="3286" ht="14.25" hidden="1" customHeight="1">
      <c r="L3286" s="251"/>
      <c r="M3286" s="272">
        <v>20.52</v>
      </c>
      <c r="N3286" s="273">
        <f t="shared" si="495"/>
        <v>87.604</v>
      </c>
      <c r="O3286" s="273">
        <f t="shared" si="496"/>
        <v>89.64628571</v>
      </c>
      <c r="P3286" s="273">
        <f t="shared" ref="P3286:Q3286" si="698">P3285+0.0011428571428571</f>
        <v>91.43085714</v>
      </c>
      <c r="Q3286" s="273">
        <f t="shared" si="698"/>
        <v>92.83085714</v>
      </c>
      <c r="R3286" s="273">
        <f t="shared" si="498"/>
        <v>94.37314286</v>
      </c>
    </row>
    <row r="3287" ht="14.25" hidden="1" customHeight="1">
      <c r="L3287" s="251"/>
      <c r="M3287" s="272">
        <v>20.53</v>
      </c>
      <c r="N3287" s="273">
        <f t="shared" si="495"/>
        <v>87.606</v>
      </c>
      <c r="O3287" s="273">
        <f t="shared" si="496"/>
        <v>89.648</v>
      </c>
      <c r="P3287" s="273">
        <f t="shared" ref="P3287:Q3287" si="699">P3286+0.0011428571428571</f>
        <v>91.432</v>
      </c>
      <c r="Q3287" s="273">
        <f t="shared" si="699"/>
        <v>92.832</v>
      </c>
      <c r="R3287" s="273">
        <f t="shared" si="498"/>
        <v>94.374</v>
      </c>
    </row>
    <row r="3288" ht="14.25" hidden="1" customHeight="1">
      <c r="L3288" s="251"/>
      <c r="M3288" s="272">
        <v>20.54</v>
      </c>
      <c r="N3288" s="273">
        <f t="shared" si="495"/>
        <v>87.608</v>
      </c>
      <c r="O3288" s="273">
        <f t="shared" si="496"/>
        <v>89.64971429</v>
      </c>
      <c r="P3288" s="273">
        <f t="shared" ref="P3288:Q3288" si="700">P3287+0.0011428571428571</f>
        <v>91.43314286</v>
      </c>
      <c r="Q3288" s="273">
        <f t="shared" si="700"/>
        <v>92.83314286</v>
      </c>
      <c r="R3288" s="273">
        <f t="shared" si="498"/>
        <v>94.37485714</v>
      </c>
    </row>
    <row r="3289" ht="14.25" hidden="1" customHeight="1">
      <c r="L3289" s="251"/>
      <c r="M3289" s="272">
        <v>20.55</v>
      </c>
      <c r="N3289" s="273">
        <f t="shared" si="495"/>
        <v>87.61</v>
      </c>
      <c r="O3289" s="273">
        <f t="shared" si="496"/>
        <v>89.65142857</v>
      </c>
      <c r="P3289" s="273">
        <f t="shared" ref="P3289:Q3289" si="701">P3288+0.0011428571428571</f>
        <v>91.43428571</v>
      </c>
      <c r="Q3289" s="273">
        <f t="shared" si="701"/>
        <v>92.83428571</v>
      </c>
      <c r="R3289" s="273">
        <f t="shared" si="498"/>
        <v>94.37571429</v>
      </c>
    </row>
    <row r="3290" ht="14.25" hidden="1" customHeight="1">
      <c r="L3290" s="251"/>
      <c r="M3290" s="272">
        <v>20.56</v>
      </c>
      <c r="N3290" s="273">
        <f t="shared" si="495"/>
        <v>87.612</v>
      </c>
      <c r="O3290" s="273">
        <f t="shared" si="496"/>
        <v>89.65314286</v>
      </c>
      <c r="P3290" s="273">
        <f t="shared" ref="P3290:Q3290" si="702">P3289+0.0011428571428571</f>
        <v>91.43542857</v>
      </c>
      <c r="Q3290" s="273">
        <f t="shared" si="702"/>
        <v>92.83542857</v>
      </c>
      <c r="R3290" s="273">
        <f t="shared" si="498"/>
        <v>94.37657143</v>
      </c>
    </row>
    <row r="3291" ht="14.25" hidden="1" customHeight="1">
      <c r="L3291" s="251"/>
      <c r="M3291" s="272">
        <v>20.57</v>
      </c>
      <c r="N3291" s="273">
        <f t="shared" si="495"/>
        <v>87.614</v>
      </c>
      <c r="O3291" s="273">
        <f t="shared" si="496"/>
        <v>89.65485714</v>
      </c>
      <c r="P3291" s="273">
        <f t="shared" ref="P3291:Q3291" si="703">P3290+0.0011428571428571</f>
        <v>91.43657143</v>
      </c>
      <c r="Q3291" s="273">
        <f t="shared" si="703"/>
        <v>92.83657143</v>
      </c>
      <c r="R3291" s="273">
        <f t="shared" si="498"/>
        <v>94.37742857</v>
      </c>
    </row>
    <row r="3292" ht="14.25" hidden="1" customHeight="1">
      <c r="L3292" s="251"/>
      <c r="M3292" s="272">
        <v>20.58</v>
      </c>
      <c r="N3292" s="273">
        <f t="shared" si="495"/>
        <v>87.616</v>
      </c>
      <c r="O3292" s="273">
        <f t="shared" si="496"/>
        <v>89.65657143</v>
      </c>
      <c r="P3292" s="273">
        <f t="shared" ref="P3292:Q3292" si="704">P3291+0.0011428571428571</f>
        <v>91.43771429</v>
      </c>
      <c r="Q3292" s="273">
        <f t="shared" si="704"/>
        <v>92.83771429</v>
      </c>
      <c r="R3292" s="273">
        <f t="shared" si="498"/>
        <v>94.37828571</v>
      </c>
    </row>
    <row r="3293" ht="14.25" hidden="1" customHeight="1">
      <c r="L3293" s="251"/>
      <c r="M3293" s="272">
        <v>20.59</v>
      </c>
      <c r="N3293" s="273">
        <f t="shared" si="495"/>
        <v>87.618</v>
      </c>
      <c r="O3293" s="273">
        <f t="shared" si="496"/>
        <v>89.65828571</v>
      </c>
      <c r="P3293" s="273">
        <f t="shared" ref="P3293:Q3293" si="705">P3292+0.0011428571428571</f>
        <v>91.43885714</v>
      </c>
      <c r="Q3293" s="273">
        <f t="shared" si="705"/>
        <v>92.83885714</v>
      </c>
      <c r="R3293" s="273">
        <f t="shared" si="498"/>
        <v>94.37914286</v>
      </c>
    </row>
    <row r="3294" ht="14.25" hidden="1" customHeight="1">
      <c r="L3294" s="251"/>
      <c r="M3294" s="272">
        <v>20.6</v>
      </c>
      <c r="N3294" s="273">
        <f t="shared" si="495"/>
        <v>87.62</v>
      </c>
      <c r="O3294" s="273">
        <f t="shared" si="496"/>
        <v>89.66</v>
      </c>
      <c r="P3294" s="273">
        <f t="shared" ref="P3294:Q3294" si="706">P3293+0.0011428571428571</f>
        <v>91.44</v>
      </c>
      <c r="Q3294" s="273">
        <f t="shared" si="706"/>
        <v>92.84</v>
      </c>
      <c r="R3294" s="273">
        <f t="shared" si="498"/>
        <v>94.38</v>
      </c>
    </row>
    <row r="3295" ht="14.25" hidden="1" customHeight="1">
      <c r="L3295" s="251"/>
      <c r="M3295" s="272">
        <v>20.61</v>
      </c>
      <c r="N3295" s="273">
        <f t="shared" si="495"/>
        <v>87.622</v>
      </c>
      <c r="O3295" s="273">
        <f t="shared" si="496"/>
        <v>89.66171429</v>
      </c>
      <c r="P3295" s="273">
        <f t="shared" ref="P3295:Q3295" si="707">P3294+0.0011428571428571</f>
        <v>91.44114286</v>
      </c>
      <c r="Q3295" s="273">
        <f t="shared" si="707"/>
        <v>92.84114286</v>
      </c>
      <c r="R3295" s="273">
        <f t="shared" si="498"/>
        <v>94.38085714</v>
      </c>
    </row>
    <row r="3296" ht="14.25" hidden="1" customHeight="1">
      <c r="L3296" s="251"/>
      <c r="M3296" s="272">
        <v>20.62</v>
      </c>
      <c r="N3296" s="273">
        <f t="shared" si="495"/>
        <v>87.624</v>
      </c>
      <c r="O3296" s="273">
        <f t="shared" si="496"/>
        <v>89.66342857</v>
      </c>
      <c r="P3296" s="273">
        <f t="shared" ref="P3296:Q3296" si="708">P3295+0.0011428571428571</f>
        <v>91.44228571</v>
      </c>
      <c r="Q3296" s="273">
        <f t="shared" si="708"/>
        <v>92.84228571</v>
      </c>
      <c r="R3296" s="273">
        <f t="shared" si="498"/>
        <v>94.38171429</v>
      </c>
    </row>
    <row r="3297" ht="14.25" hidden="1" customHeight="1">
      <c r="L3297" s="251"/>
      <c r="M3297" s="272">
        <v>20.63</v>
      </c>
      <c r="N3297" s="273">
        <f t="shared" si="495"/>
        <v>87.626</v>
      </c>
      <c r="O3297" s="273">
        <f t="shared" si="496"/>
        <v>89.66514286</v>
      </c>
      <c r="P3297" s="273">
        <f t="shared" ref="P3297:Q3297" si="709">P3296+0.0011428571428571</f>
        <v>91.44342857</v>
      </c>
      <c r="Q3297" s="273">
        <f t="shared" si="709"/>
        <v>92.84342857</v>
      </c>
      <c r="R3297" s="273">
        <f t="shared" si="498"/>
        <v>94.38257143</v>
      </c>
    </row>
    <row r="3298" ht="14.25" hidden="1" customHeight="1">
      <c r="L3298" s="251"/>
      <c r="M3298" s="272">
        <v>20.64</v>
      </c>
      <c r="N3298" s="273">
        <f t="shared" si="495"/>
        <v>87.628</v>
      </c>
      <c r="O3298" s="273">
        <f t="shared" si="496"/>
        <v>89.66685714</v>
      </c>
      <c r="P3298" s="273">
        <f t="shared" ref="P3298:Q3298" si="710">P3297+0.0011428571428571</f>
        <v>91.44457143</v>
      </c>
      <c r="Q3298" s="273">
        <f t="shared" si="710"/>
        <v>92.84457143</v>
      </c>
      <c r="R3298" s="273">
        <f t="shared" si="498"/>
        <v>94.38342857</v>
      </c>
    </row>
    <row r="3299" ht="14.25" hidden="1" customHeight="1">
      <c r="L3299" s="251"/>
      <c r="M3299" s="272">
        <v>20.65</v>
      </c>
      <c r="N3299" s="273">
        <f t="shared" si="495"/>
        <v>87.63</v>
      </c>
      <c r="O3299" s="273">
        <f t="shared" si="496"/>
        <v>89.66857143</v>
      </c>
      <c r="P3299" s="273">
        <f t="shared" ref="P3299:Q3299" si="711">P3298+0.0011428571428571</f>
        <v>91.44571429</v>
      </c>
      <c r="Q3299" s="273">
        <f t="shared" si="711"/>
        <v>92.84571429</v>
      </c>
      <c r="R3299" s="273">
        <f t="shared" si="498"/>
        <v>94.38428571</v>
      </c>
    </row>
    <row r="3300" ht="14.25" hidden="1" customHeight="1">
      <c r="L3300" s="251"/>
      <c r="M3300" s="272">
        <v>20.66</v>
      </c>
      <c r="N3300" s="273">
        <f t="shared" si="495"/>
        <v>87.632</v>
      </c>
      <c r="O3300" s="273">
        <f t="shared" si="496"/>
        <v>89.67028571</v>
      </c>
      <c r="P3300" s="273">
        <f t="shared" ref="P3300:Q3300" si="712">P3299+0.0011428571428571</f>
        <v>91.44685714</v>
      </c>
      <c r="Q3300" s="273">
        <f t="shared" si="712"/>
        <v>92.84685714</v>
      </c>
      <c r="R3300" s="273">
        <f t="shared" si="498"/>
        <v>94.38514286</v>
      </c>
    </row>
    <row r="3301" ht="14.25" hidden="1" customHeight="1">
      <c r="L3301" s="251"/>
      <c r="M3301" s="272">
        <v>20.67</v>
      </c>
      <c r="N3301" s="273">
        <f t="shared" si="495"/>
        <v>87.634</v>
      </c>
      <c r="O3301" s="273">
        <f t="shared" si="496"/>
        <v>89.672</v>
      </c>
      <c r="P3301" s="273">
        <f t="shared" ref="P3301:Q3301" si="713">P3300+0.0011428571428571</f>
        <v>91.448</v>
      </c>
      <c r="Q3301" s="273">
        <f t="shared" si="713"/>
        <v>92.848</v>
      </c>
      <c r="R3301" s="273">
        <f t="shared" si="498"/>
        <v>94.386</v>
      </c>
    </row>
    <row r="3302" ht="14.25" hidden="1" customHeight="1">
      <c r="L3302" s="251"/>
      <c r="M3302" s="272">
        <v>20.68</v>
      </c>
      <c r="N3302" s="273">
        <f t="shared" si="495"/>
        <v>87.636</v>
      </c>
      <c r="O3302" s="273">
        <f t="shared" si="496"/>
        <v>89.67371429</v>
      </c>
      <c r="P3302" s="273">
        <f t="shared" ref="P3302:Q3302" si="714">P3301+0.0011428571428571</f>
        <v>91.44914286</v>
      </c>
      <c r="Q3302" s="273">
        <f t="shared" si="714"/>
        <v>92.84914286</v>
      </c>
      <c r="R3302" s="273">
        <f t="shared" si="498"/>
        <v>94.38685714</v>
      </c>
    </row>
    <row r="3303" ht="14.25" hidden="1" customHeight="1">
      <c r="L3303" s="251"/>
      <c r="M3303" s="272">
        <v>20.69</v>
      </c>
      <c r="N3303" s="273">
        <f t="shared" si="495"/>
        <v>87.638</v>
      </c>
      <c r="O3303" s="273">
        <f t="shared" si="496"/>
        <v>89.67542857</v>
      </c>
      <c r="P3303" s="273">
        <f t="shared" ref="P3303:Q3303" si="715">P3302+0.0011428571428571</f>
        <v>91.45028571</v>
      </c>
      <c r="Q3303" s="273">
        <f t="shared" si="715"/>
        <v>92.85028571</v>
      </c>
      <c r="R3303" s="273">
        <f t="shared" si="498"/>
        <v>94.38771429</v>
      </c>
    </row>
    <row r="3304" ht="14.25" hidden="1" customHeight="1">
      <c r="L3304" s="251"/>
      <c r="M3304" s="272">
        <v>20.7</v>
      </c>
      <c r="N3304" s="273">
        <f t="shared" si="495"/>
        <v>87.64</v>
      </c>
      <c r="O3304" s="273">
        <f t="shared" si="496"/>
        <v>89.67714286</v>
      </c>
      <c r="P3304" s="273">
        <f t="shared" ref="P3304:Q3304" si="716">P3303+0.0011428571428571</f>
        <v>91.45142857</v>
      </c>
      <c r="Q3304" s="273">
        <f t="shared" si="716"/>
        <v>92.85142857</v>
      </c>
      <c r="R3304" s="273">
        <f t="shared" si="498"/>
        <v>94.38857143</v>
      </c>
    </row>
    <row r="3305" ht="14.25" hidden="1" customHeight="1">
      <c r="L3305" s="251"/>
      <c r="M3305" s="272">
        <v>20.71</v>
      </c>
      <c r="N3305" s="273">
        <f t="shared" si="495"/>
        <v>87.642</v>
      </c>
      <c r="O3305" s="273">
        <f t="shared" si="496"/>
        <v>89.67885714</v>
      </c>
      <c r="P3305" s="273">
        <f t="shared" ref="P3305:Q3305" si="717">P3304+0.0011428571428571</f>
        <v>91.45257143</v>
      </c>
      <c r="Q3305" s="273">
        <f t="shared" si="717"/>
        <v>92.85257143</v>
      </c>
      <c r="R3305" s="273">
        <f t="shared" si="498"/>
        <v>94.38942857</v>
      </c>
    </row>
    <row r="3306" ht="14.25" hidden="1" customHeight="1">
      <c r="L3306" s="251"/>
      <c r="M3306" s="272">
        <v>20.72</v>
      </c>
      <c r="N3306" s="273">
        <f t="shared" si="495"/>
        <v>87.644</v>
      </c>
      <c r="O3306" s="273">
        <f t="shared" si="496"/>
        <v>89.68057143</v>
      </c>
      <c r="P3306" s="273">
        <f t="shared" ref="P3306:Q3306" si="718">P3305+0.0011428571428571</f>
        <v>91.45371429</v>
      </c>
      <c r="Q3306" s="273">
        <f t="shared" si="718"/>
        <v>92.85371429</v>
      </c>
      <c r="R3306" s="273">
        <f t="shared" si="498"/>
        <v>94.39028571</v>
      </c>
    </row>
    <row r="3307" ht="14.25" hidden="1" customHeight="1">
      <c r="L3307" s="251"/>
      <c r="M3307" s="272">
        <v>20.73</v>
      </c>
      <c r="N3307" s="273">
        <f t="shared" si="495"/>
        <v>87.646</v>
      </c>
      <c r="O3307" s="273">
        <f t="shared" si="496"/>
        <v>89.68228571</v>
      </c>
      <c r="P3307" s="273">
        <f t="shared" ref="P3307:Q3307" si="719">P3306+0.0011428571428571</f>
        <v>91.45485714</v>
      </c>
      <c r="Q3307" s="273">
        <f t="shared" si="719"/>
        <v>92.85485714</v>
      </c>
      <c r="R3307" s="273">
        <f t="shared" si="498"/>
        <v>94.39114286</v>
      </c>
    </row>
    <row r="3308" ht="14.25" hidden="1" customHeight="1">
      <c r="L3308" s="251"/>
      <c r="M3308" s="272">
        <v>20.74</v>
      </c>
      <c r="N3308" s="273">
        <f t="shared" si="495"/>
        <v>87.648</v>
      </c>
      <c r="O3308" s="273">
        <f t="shared" si="496"/>
        <v>89.684</v>
      </c>
      <c r="P3308" s="273">
        <f t="shared" ref="P3308:Q3308" si="720">P3307+0.0011428571428571</f>
        <v>91.456</v>
      </c>
      <c r="Q3308" s="273">
        <f t="shared" si="720"/>
        <v>92.856</v>
      </c>
      <c r="R3308" s="273">
        <f t="shared" si="498"/>
        <v>94.392</v>
      </c>
    </row>
    <row r="3309" ht="14.25" hidden="1" customHeight="1">
      <c r="L3309" s="251"/>
      <c r="M3309" s="272">
        <v>20.75</v>
      </c>
      <c r="N3309" s="273">
        <f t="shared" si="495"/>
        <v>87.65</v>
      </c>
      <c r="O3309" s="273">
        <f t="shared" si="496"/>
        <v>89.68571429</v>
      </c>
      <c r="P3309" s="273">
        <f t="shared" ref="P3309:Q3309" si="721">P3308+0.0011428571428571</f>
        <v>91.45714286</v>
      </c>
      <c r="Q3309" s="273">
        <f t="shared" si="721"/>
        <v>92.85714286</v>
      </c>
      <c r="R3309" s="273">
        <f t="shared" si="498"/>
        <v>94.39285714</v>
      </c>
    </row>
    <row r="3310" ht="14.25" hidden="1" customHeight="1">
      <c r="L3310" s="251"/>
      <c r="M3310" s="272">
        <v>20.76</v>
      </c>
      <c r="N3310" s="273">
        <f t="shared" si="495"/>
        <v>87.652</v>
      </c>
      <c r="O3310" s="273">
        <f t="shared" si="496"/>
        <v>89.68742857</v>
      </c>
      <c r="P3310" s="273">
        <f t="shared" ref="P3310:Q3310" si="722">P3309+0.0011428571428571</f>
        <v>91.45828571</v>
      </c>
      <c r="Q3310" s="273">
        <f t="shared" si="722"/>
        <v>92.85828571</v>
      </c>
      <c r="R3310" s="273">
        <f t="shared" si="498"/>
        <v>94.39371429</v>
      </c>
    </row>
    <row r="3311" ht="14.25" hidden="1" customHeight="1">
      <c r="L3311" s="251"/>
      <c r="M3311" s="272">
        <v>20.77</v>
      </c>
      <c r="N3311" s="273">
        <f t="shared" si="495"/>
        <v>87.654</v>
      </c>
      <c r="O3311" s="273">
        <f t="shared" si="496"/>
        <v>89.68914286</v>
      </c>
      <c r="P3311" s="273">
        <f t="shared" ref="P3311:Q3311" si="723">P3310+0.0011428571428571</f>
        <v>91.45942857</v>
      </c>
      <c r="Q3311" s="273">
        <f t="shared" si="723"/>
        <v>92.85942857</v>
      </c>
      <c r="R3311" s="273">
        <f t="shared" si="498"/>
        <v>94.39457143</v>
      </c>
    </row>
    <row r="3312" ht="14.25" hidden="1" customHeight="1">
      <c r="L3312" s="251"/>
      <c r="M3312" s="272">
        <v>20.78</v>
      </c>
      <c r="N3312" s="273">
        <f t="shared" si="495"/>
        <v>87.656</v>
      </c>
      <c r="O3312" s="273">
        <f t="shared" si="496"/>
        <v>89.69085714</v>
      </c>
      <c r="P3312" s="273">
        <f t="shared" ref="P3312:Q3312" si="724">P3311+0.0011428571428571</f>
        <v>91.46057143</v>
      </c>
      <c r="Q3312" s="273">
        <f t="shared" si="724"/>
        <v>92.86057143</v>
      </c>
      <c r="R3312" s="273">
        <f t="shared" si="498"/>
        <v>94.39542857</v>
      </c>
    </row>
    <row r="3313" ht="14.25" hidden="1" customHeight="1">
      <c r="L3313" s="251"/>
      <c r="M3313" s="272">
        <v>20.79</v>
      </c>
      <c r="N3313" s="273">
        <f t="shared" si="495"/>
        <v>87.658</v>
      </c>
      <c r="O3313" s="273">
        <f t="shared" si="496"/>
        <v>89.69257143</v>
      </c>
      <c r="P3313" s="273">
        <f t="shared" ref="P3313:Q3313" si="725">P3312+0.0011428571428571</f>
        <v>91.46171429</v>
      </c>
      <c r="Q3313" s="273">
        <f t="shared" si="725"/>
        <v>92.86171429</v>
      </c>
      <c r="R3313" s="273">
        <f t="shared" si="498"/>
        <v>94.39628571</v>
      </c>
    </row>
    <row r="3314" ht="14.25" hidden="1" customHeight="1">
      <c r="L3314" s="251"/>
      <c r="M3314" s="272">
        <v>20.8</v>
      </c>
      <c r="N3314" s="273">
        <f t="shared" si="495"/>
        <v>87.66</v>
      </c>
      <c r="O3314" s="273">
        <f t="shared" si="496"/>
        <v>89.69428571</v>
      </c>
      <c r="P3314" s="273">
        <f t="shared" ref="P3314:Q3314" si="726">P3313+0.0011428571428571</f>
        <v>91.46285714</v>
      </c>
      <c r="Q3314" s="273">
        <f t="shared" si="726"/>
        <v>92.86285714</v>
      </c>
      <c r="R3314" s="273">
        <f t="shared" si="498"/>
        <v>94.39714286</v>
      </c>
    </row>
    <row r="3315" ht="14.25" hidden="1" customHeight="1">
      <c r="L3315" s="251"/>
      <c r="M3315" s="272">
        <v>20.81</v>
      </c>
      <c r="N3315" s="273">
        <f t="shared" si="495"/>
        <v>87.662</v>
      </c>
      <c r="O3315" s="273">
        <f t="shared" si="496"/>
        <v>89.696</v>
      </c>
      <c r="P3315" s="273">
        <f t="shared" ref="P3315:Q3315" si="727">P3314+0.0011428571428571</f>
        <v>91.464</v>
      </c>
      <c r="Q3315" s="273">
        <f t="shared" si="727"/>
        <v>92.864</v>
      </c>
      <c r="R3315" s="273">
        <f t="shared" si="498"/>
        <v>94.398</v>
      </c>
    </row>
    <row r="3316" ht="14.25" hidden="1" customHeight="1">
      <c r="L3316" s="251"/>
      <c r="M3316" s="272">
        <v>20.82</v>
      </c>
      <c r="N3316" s="273">
        <f t="shared" si="495"/>
        <v>87.664</v>
      </c>
      <c r="O3316" s="273">
        <f t="shared" si="496"/>
        <v>89.69771429</v>
      </c>
      <c r="P3316" s="273">
        <f t="shared" ref="P3316:Q3316" si="728">P3315+0.0011428571428571</f>
        <v>91.46514286</v>
      </c>
      <c r="Q3316" s="273">
        <f t="shared" si="728"/>
        <v>92.86514286</v>
      </c>
      <c r="R3316" s="273">
        <f t="shared" si="498"/>
        <v>94.39885714</v>
      </c>
    </row>
    <row r="3317" ht="14.25" hidden="1" customHeight="1">
      <c r="L3317" s="251"/>
      <c r="M3317" s="272">
        <v>20.83</v>
      </c>
      <c r="N3317" s="273">
        <f t="shared" si="495"/>
        <v>87.666</v>
      </c>
      <c r="O3317" s="273">
        <f t="shared" si="496"/>
        <v>89.69942857</v>
      </c>
      <c r="P3317" s="273">
        <f t="shared" ref="P3317:Q3317" si="729">P3316+0.0011428571428571</f>
        <v>91.46628571</v>
      </c>
      <c r="Q3317" s="273">
        <f t="shared" si="729"/>
        <v>92.86628571</v>
      </c>
      <c r="R3317" s="273">
        <f t="shared" si="498"/>
        <v>94.39971429</v>
      </c>
    </row>
    <row r="3318" ht="14.25" hidden="1" customHeight="1">
      <c r="L3318" s="251"/>
      <c r="M3318" s="272">
        <v>20.84</v>
      </c>
      <c r="N3318" s="273">
        <f t="shared" si="495"/>
        <v>87.668</v>
      </c>
      <c r="O3318" s="273">
        <f t="shared" si="496"/>
        <v>89.70114286</v>
      </c>
      <c r="P3318" s="273">
        <f t="shared" ref="P3318:Q3318" si="730">P3317+0.0011428571428571</f>
        <v>91.46742857</v>
      </c>
      <c r="Q3318" s="273">
        <f t="shared" si="730"/>
        <v>92.86742857</v>
      </c>
      <c r="R3318" s="273">
        <f t="shared" si="498"/>
        <v>94.40057143</v>
      </c>
    </row>
    <row r="3319" ht="14.25" hidden="1" customHeight="1">
      <c r="L3319" s="251"/>
      <c r="M3319" s="272">
        <v>20.85</v>
      </c>
      <c r="N3319" s="273">
        <f t="shared" si="495"/>
        <v>87.67</v>
      </c>
      <c r="O3319" s="273">
        <f t="shared" si="496"/>
        <v>89.70285714</v>
      </c>
      <c r="P3319" s="273">
        <f t="shared" ref="P3319:Q3319" si="731">P3318+0.0011428571428571</f>
        <v>91.46857143</v>
      </c>
      <c r="Q3319" s="273">
        <f t="shared" si="731"/>
        <v>92.86857143</v>
      </c>
      <c r="R3319" s="273">
        <f t="shared" si="498"/>
        <v>94.40142857</v>
      </c>
    </row>
    <row r="3320" ht="14.25" hidden="1" customHeight="1">
      <c r="L3320" s="251"/>
      <c r="M3320" s="272">
        <v>20.86</v>
      </c>
      <c r="N3320" s="273">
        <f t="shared" si="495"/>
        <v>87.672</v>
      </c>
      <c r="O3320" s="273">
        <f t="shared" si="496"/>
        <v>89.70457143</v>
      </c>
      <c r="P3320" s="273">
        <f t="shared" ref="P3320:Q3320" si="732">P3319+0.0011428571428571</f>
        <v>91.46971429</v>
      </c>
      <c r="Q3320" s="273">
        <f t="shared" si="732"/>
        <v>92.86971429</v>
      </c>
      <c r="R3320" s="273">
        <f t="shared" si="498"/>
        <v>94.40228571</v>
      </c>
    </row>
    <row r="3321" ht="14.25" hidden="1" customHeight="1">
      <c r="L3321" s="251"/>
      <c r="M3321" s="272">
        <v>20.87</v>
      </c>
      <c r="N3321" s="273">
        <f t="shared" si="495"/>
        <v>87.674</v>
      </c>
      <c r="O3321" s="273">
        <f t="shared" si="496"/>
        <v>89.70628571</v>
      </c>
      <c r="P3321" s="273">
        <f t="shared" ref="P3321:Q3321" si="733">P3320+0.0011428571428571</f>
        <v>91.47085714</v>
      </c>
      <c r="Q3321" s="273">
        <f t="shared" si="733"/>
        <v>92.87085714</v>
      </c>
      <c r="R3321" s="273">
        <f t="shared" si="498"/>
        <v>94.40314286</v>
      </c>
    </row>
    <row r="3322" ht="14.25" hidden="1" customHeight="1">
      <c r="L3322" s="251"/>
      <c r="M3322" s="272">
        <v>20.88</v>
      </c>
      <c r="N3322" s="273">
        <f t="shared" si="495"/>
        <v>87.676</v>
      </c>
      <c r="O3322" s="273">
        <f t="shared" si="496"/>
        <v>89.708</v>
      </c>
      <c r="P3322" s="273">
        <f t="shared" ref="P3322:Q3322" si="734">P3321+0.0011428571428571</f>
        <v>91.472</v>
      </c>
      <c r="Q3322" s="273">
        <f t="shared" si="734"/>
        <v>92.872</v>
      </c>
      <c r="R3322" s="273">
        <f t="shared" si="498"/>
        <v>94.404</v>
      </c>
    </row>
    <row r="3323" ht="14.25" hidden="1" customHeight="1">
      <c r="L3323" s="251"/>
      <c r="M3323" s="272">
        <v>20.89</v>
      </c>
      <c r="N3323" s="273">
        <f t="shared" si="495"/>
        <v>87.678</v>
      </c>
      <c r="O3323" s="273">
        <f t="shared" si="496"/>
        <v>89.70971429</v>
      </c>
      <c r="P3323" s="273">
        <f t="shared" ref="P3323:Q3323" si="735">P3322+0.0011428571428571</f>
        <v>91.47314286</v>
      </c>
      <c r="Q3323" s="273">
        <f t="shared" si="735"/>
        <v>92.87314286</v>
      </c>
      <c r="R3323" s="273">
        <f t="shared" si="498"/>
        <v>94.40485714</v>
      </c>
    </row>
    <row r="3324" ht="14.25" hidden="1" customHeight="1">
      <c r="L3324" s="251"/>
      <c r="M3324" s="272">
        <v>20.9</v>
      </c>
      <c r="N3324" s="273">
        <f t="shared" si="495"/>
        <v>87.68</v>
      </c>
      <c r="O3324" s="273">
        <f t="shared" si="496"/>
        <v>89.71142857</v>
      </c>
      <c r="P3324" s="273">
        <f t="shared" ref="P3324:Q3324" si="736">P3323+0.0011428571428571</f>
        <v>91.47428571</v>
      </c>
      <c r="Q3324" s="273">
        <f t="shared" si="736"/>
        <v>92.87428571</v>
      </c>
      <c r="R3324" s="273">
        <f t="shared" si="498"/>
        <v>94.40571429</v>
      </c>
    </row>
    <row r="3325" ht="14.25" hidden="1" customHeight="1">
      <c r="L3325" s="251"/>
      <c r="M3325" s="272">
        <v>20.91</v>
      </c>
      <c r="N3325" s="273">
        <f t="shared" si="495"/>
        <v>87.682</v>
      </c>
      <c r="O3325" s="273">
        <f t="shared" si="496"/>
        <v>89.71314286</v>
      </c>
      <c r="P3325" s="273">
        <f t="shared" ref="P3325:Q3325" si="737">P3324+0.0011428571428571</f>
        <v>91.47542857</v>
      </c>
      <c r="Q3325" s="273">
        <f t="shared" si="737"/>
        <v>92.87542857</v>
      </c>
      <c r="R3325" s="273">
        <f t="shared" si="498"/>
        <v>94.40657143</v>
      </c>
    </row>
    <row r="3326" ht="14.25" hidden="1" customHeight="1">
      <c r="L3326" s="251"/>
      <c r="M3326" s="272">
        <v>20.92</v>
      </c>
      <c r="N3326" s="273">
        <f t="shared" si="495"/>
        <v>87.684</v>
      </c>
      <c r="O3326" s="273">
        <f t="shared" si="496"/>
        <v>89.71485714</v>
      </c>
      <c r="P3326" s="273">
        <f t="shared" ref="P3326:Q3326" si="738">P3325+0.0011428571428571</f>
        <v>91.47657143</v>
      </c>
      <c r="Q3326" s="273">
        <f t="shared" si="738"/>
        <v>92.87657143</v>
      </c>
      <c r="R3326" s="273">
        <f t="shared" si="498"/>
        <v>94.40742857</v>
      </c>
    </row>
    <row r="3327" ht="14.25" hidden="1" customHeight="1">
      <c r="L3327" s="251"/>
      <c r="M3327" s="272">
        <v>20.93</v>
      </c>
      <c r="N3327" s="273">
        <f t="shared" si="495"/>
        <v>87.686</v>
      </c>
      <c r="O3327" s="273">
        <f t="shared" si="496"/>
        <v>89.71657143</v>
      </c>
      <c r="P3327" s="273">
        <f t="shared" ref="P3327:Q3327" si="739">P3326+0.0011428571428571</f>
        <v>91.47771429</v>
      </c>
      <c r="Q3327" s="273">
        <f t="shared" si="739"/>
        <v>92.87771429</v>
      </c>
      <c r="R3327" s="273">
        <f t="shared" si="498"/>
        <v>94.40828571</v>
      </c>
    </row>
    <row r="3328" ht="14.25" hidden="1" customHeight="1">
      <c r="L3328" s="251"/>
      <c r="M3328" s="272">
        <v>20.94</v>
      </c>
      <c r="N3328" s="273">
        <f t="shared" si="495"/>
        <v>87.688</v>
      </c>
      <c r="O3328" s="273">
        <f t="shared" si="496"/>
        <v>89.71828571</v>
      </c>
      <c r="P3328" s="273">
        <f t="shared" ref="P3328:Q3328" si="740">P3327+0.0011428571428571</f>
        <v>91.47885714</v>
      </c>
      <c r="Q3328" s="273">
        <f t="shared" si="740"/>
        <v>92.87885714</v>
      </c>
      <c r="R3328" s="273">
        <f t="shared" si="498"/>
        <v>94.40914286</v>
      </c>
    </row>
    <row r="3329" ht="14.25" hidden="1" customHeight="1">
      <c r="L3329" s="251"/>
      <c r="M3329" s="272">
        <v>20.95</v>
      </c>
      <c r="N3329" s="273">
        <f t="shared" si="495"/>
        <v>87.69</v>
      </c>
      <c r="O3329" s="273">
        <f t="shared" si="496"/>
        <v>89.72</v>
      </c>
      <c r="P3329" s="273">
        <f t="shared" ref="P3329:Q3329" si="741">P3328+0.0011428571428571</f>
        <v>91.48</v>
      </c>
      <c r="Q3329" s="273">
        <f t="shared" si="741"/>
        <v>92.88</v>
      </c>
      <c r="R3329" s="273">
        <f t="shared" si="498"/>
        <v>94.41</v>
      </c>
    </row>
    <row r="3330" ht="14.25" hidden="1" customHeight="1">
      <c r="L3330" s="251"/>
      <c r="M3330" s="272">
        <v>20.96</v>
      </c>
      <c r="N3330" s="273">
        <f t="shared" si="495"/>
        <v>87.692</v>
      </c>
      <c r="O3330" s="273">
        <f t="shared" si="496"/>
        <v>89.72171429</v>
      </c>
      <c r="P3330" s="273">
        <f t="shared" ref="P3330:Q3330" si="742">P3329+0.0011428571428571</f>
        <v>91.48114286</v>
      </c>
      <c r="Q3330" s="273">
        <f t="shared" si="742"/>
        <v>92.88114286</v>
      </c>
      <c r="R3330" s="273">
        <f t="shared" si="498"/>
        <v>94.41085714</v>
      </c>
    </row>
    <row r="3331" ht="14.25" hidden="1" customHeight="1">
      <c r="L3331" s="251"/>
      <c r="M3331" s="272">
        <v>20.97</v>
      </c>
      <c r="N3331" s="273">
        <f t="shared" si="495"/>
        <v>87.694</v>
      </c>
      <c r="O3331" s="273">
        <f t="shared" si="496"/>
        <v>89.72342857</v>
      </c>
      <c r="P3331" s="273">
        <f t="shared" ref="P3331:Q3331" si="743">P3330+0.0011428571428571</f>
        <v>91.48228571</v>
      </c>
      <c r="Q3331" s="273">
        <f t="shared" si="743"/>
        <v>92.88228571</v>
      </c>
      <c r="R3331" s="273">
        <f t="shared" si="498"/>
        <v>94.41171429</v>
      </c>
    </row>
    <row r="3332" ht="14.25" hidden="1" customHeight="1">
      <c r="L3332" s="251"/>
      <c r="M3332" s="272">
        <v>20.98</v>
      </c>
      <c r="N3332" s="273">
        <f t="shared" si="495"/>
        <v>87.696</v>
      </c>
      <c r="O3332" s="273">
        <f t="shared" si="496"/>
        <v>89.72514286</v>
      </c>
      <c r="P3332" s="273">
        <f t="shared" ref="P3332:Q3332" si="744">P3331+0.0011428571428571</f>
        <v>91.48342857</v>
      </c>
      <c r="Q3332" s="273">
        <f t="shared" si="744"/>
        <v>92.88342857</v>
      </c>
      <c r="R3332" s="273">
        <f t="shared" si="498"/>
        <v>94.41257143</v>
      </c>
    </row>
    <row r="3333" ht="14.25" hidden="1" customHeight="1">
      <c r="L3333" s="251"/>
      <c r="M3333" s="272">
        <v>20.99</v>
      </c>
      <c r="N3333" s="273">
        <f t="shared" si="495"/>
        <v>87.698</v>
      </c>
      <c r="O3333" s="273">
        <f t="shared" si="496"/>
        <v>89.72685714</v>
      </c>
      <c r="P3333" s="273">
        <f t="shared" ref="P3333:Q3333" si="745">P3332+0.0011428571428571</f>
        <v>91.48457143</v>
      </c>
      <c r="Q3333" s="273">
        <f t="shared" si="745"/>
        <v>92.88457143</v>
      </c>
      <c r="R3333" s="273">
        <f t="shared" si="498"/>
        <v>94.41342857</v>
      </c>
    </row>
    <row r="3334" ht="14.25" hidden="1" customHeight="1">
      <c r="L3334" s="251"/>
      <c r="M3334" s="272">
        <v>21.0</v>
      </c>
      <c r="N3334" s="273">
        <f t="shared" si="495"/>
        <v>87.7</v>
      </c>
      <c r="O3334" s="273">
        <f t="shared" si="496"/>
        <v>89.72857143</v>
      </c>
      <c r="P3334" s="273">
        <f t="shared" ref="P3334:Q3334" si="746">P3333+0.0011428571428571</f>
        <v>91.48571429</v>
      </c>
      <c r="Q3334" s="273">
        <f t="shared" si="746"/>
        <v>92.88571429</v>
      </c>
      <c r="R3334" s="273">
        <f t="shared" si="498"/>
        <v>94.41428571</v>
      </c>
    </row>
    <row r="3335" ht="14.25" hidden="1" customHeight="1">
      <c r="L3335" s="251"/>
      <c r="M3335" s="272">
        <v>21.01</v>
      </c>
      <c r="N3335" s="273">
        <f t="shared" si="495"/>
        <v>87.702</v>
      </c>
      <c r="O3335" s="273">
        <f t="shared" si="496"/>
        <v>89.73028571</v>
      </c>
      <c r="P3335" s="273">
        <f t="shared" ref="P3335:Q3335" si="747">P3334+0.0011428571428571</f>
        <v>91.48685714</v>
      </c>
      <c r="Q3335" s="273">
        <f t="shared" si="747"/>
        <v>92.88685714</v>
      </c>
      <c r="R3335" s="273">
        <f t="shared" si="498"/>
        <v>94.41514286</v>
      </c>
    </row>
    <row r="3336" ht="14.25" hidden="1" customHeight="1">
      <c r="L3336" s="251"/>
      <c r="M3336" s="272">
        <v>21.02</v>
      </c>
      <c r="N3336" s="273">
        <f t="shared" si="495"/>
        <v>87.704</v>
      </c>
      <c r="O3336" s="273">
        <f t="shared" si="496"/>
        <v>89.732</v>
      </c>
      <c r="P3336" s="273">
        <f t="shared" ref="P3336:Q3336" si="748">P3335+0.0011428571428571</f>
        <v>91.488</v>
      </c>
      <c r="Q3336" s="273">
        <f t="shared" si="748"/>
        <v>92.888</v>
      </c>
      <c r="R3336" s="273">
        <f t="shared" si="498"/>
        <v>94.416</v>
      </c>
    </row>
    <row r="3337" ht="14.25" hidden="1" customHeight="1">
      <c r="L3337" s="251"/>
      <c r="M3337" s="272">
        <v>21.03</v>
      </c>
      <c r="N3337" s="273">
        <f t="shared" si="495"/>
        <v>87.706</v>
      </c>
      <c r="O3337" s="273">
        <f t="shared" si="496"/>
        <v>89.73371429</v>
      </c>
      <c r="P3337" s="273">
        <f t="shared" ref="P3337:Q3337" si="749">P3336+0.0011428571428571</f>
        <v>91.48914286</v>
      </c>
      <c r="Q3337" s="273">
        <f t="shared" si="749"/>
        <v>92.88914286</v>
      </c>
      <c r="R3337" s="273">
        <f t="shared" si="498"/>
        <v>94.41685714</v>
      </c>
    </row>
    <row r="3338" ht="14.25" hidden="1" customHeight="1">
      <c r="L3338" s="251"/>
      <c r="M3338" s="272">
        <v>21.04</v>
      </c>
      <c r="N3338" s="273">
        <f t="shared" si="495"/>
        <v>87.708</v>
      </c>
      <c r="O3338" s="273">
        <f t="shared" si="496"/>
        <v>89.73542857</v>
      </c>
      <c r="P3338" s="273">
        <f t="shared" ref="P3338:Q3338" si="750">P3337+0.0011428571428571</f>
        <v>91.49028571</v>
      </c>
      <c r="Q3338" s="273">
        <f t="shared" si="750"/>
        <v>92.89028571</v>
      </c>
      <c r="R3338" s="273">
        <f t="shared" si="498"/>
        <v>94.41771429</v>
      </c>
    </row>
    <row r="3339" ht="14.25" hidden="1" customHeight="1">
      <c r="L3339" s="251"/>
      <c r="M3339" s="272">
        <v>21.05</v>
      </c>
      <c r="N3339" s="273">
        <f t="shared" si="495"/>
        <v>87.71</v>
      </c>
      <c r="O3339" s="273">
        <f t="shared" si="496"/>
        <v>89.73714286</v>
      </c>
      <c r="P3339" s="273">
        <f t="shared" ref="P3339:Q3339" si="751">P3338+0.0011428571428571</f>
        <v>91.49142857</v>
      </c>
      <c r="Q3339" s="273">
        <f t="shared" si="751"/>
        <v>92.89142857</v>
      </c>
      <c r="R3339" s="273">
        <f t="shared" si="498"/>
        <v>94.41857143</v>
      </c>
    </row>
    <row r="3340" ht="14.25" hidden="1" customHeight="1">
      <c r="L3340" s="251"/>
      <c r="M3340" s="272">
        <v>21.06</v>
      </c>
      <c r="N3340" s="273">
        <f t="shared" si="495"/>
        <v>87.712</v>
      </c>
      <c r="O3340" s="273">
        <f t="shared" si="496"/>
        <v>89.73885714</v>
      </c>
      <c r="P3340" s="273">
        <f t="shared" ref="P3340:Q3340" si="752">P3339+0.0011428571428571</f>
        <v>91.49257143</v>
      </c>
      <c r="Q3340" s="273">
        <f t="shared" si="752"/>
        <v>92.89257143</v>
      </c>
      <c r="R3340" s="273">
        <f t="shared" si="498"/>
        <v>94.41942857</v>
      </c>
    </row>
    <row r="3341" ht="14.25" hidden="1" customHeight="1">
      <c r="L3341" s="251"/>
      <c r="M3341" s="272">
        <v>21.07</v>
      </c>
      <c r="N3341" s="273">
        <f t="shared" si="495"/>
        <v>87.714</v>
      </c>
      <c r="O3341" s="273">
        <f t="shared" si="496"/>
        <v>89.74057143</v>
      </c>
      <c r="P3341" s="273">
        <f t="shared" ref="P3341:Q3341" si="753">P3340+0.0011428571428571</f>
        <v>91.49371429</v>
      </c>
      <c r="Q3341" s="273">
        <f t="shared" si="753"/>
        <v>92.89371429</v>
      </c>
      <c r="R3341" s="273">
        <f t="shared" si="498"/>
        <v>94.42028571</v>
      </c>
    </row>
    <row r="3342" ht="14.25" hidden="1" customHeight="1">
      <c r="L3342" s="251"/>
      <c r="M3342" s="272">
        <v>21.08</v>
      </c>
      <c r="N3342" s="273">
        <f t="shared" si="495"/>
        <v>87.716</v>
      </c>
      <c r="O3342" s="273">
        <f t="shared" si="496"/>
        <v>89.74228571</v>
      </c>
      <c r="P3342" s="273">
        <f t="shared" ref="P3342:Q3342" si="754">P3341+0.0011428571428571</f>
        <v>91.49485714</v>
      </c>
      <c r="Q3342" s="273">
        <f t="shared" si="754"/>
        <v>92.89485714</v>
      </c>
      <c r="R3342" s="273">
        <f t="shared" si="498"/>
        <v>94.42114286</v>
      </c>
    </row>
    <row r="3343" ht="14.25" hidden="1" customHeight="1">
      <c r="L3343" s="251"/>
      <c r="M3343" s="272">
        <v>21.09</v>
      </c>
      <c r="N3343" s="273">
        <f t="shared" si="495"/>
        <v>87.718</v>
      </c>
      <c r="O3343" s="273">
        <f t="shared" si="496"/>
        <v>89.744</v>
      </c>
      <c r="P3343" s="273">
        <f t="shared" ref="P3343:Q3343" si="755">P3342+0.0011428571428571</f>
        <v>91.496</v>
      </c>
      <c r="Q3343" s="273">
        <f t="shared" si="755"/>
        <v>92.896</v>
      </c>
      <c r="R3343" s="273">
        <f t="shared" si="498"/>
        <v>94.422</v>
      </c>
    </row>
    <row r="3344" ht="14.25" hidden="1" customHeight="1">
      <c r="L3344" s="251"/>
      <c r="M3344" s="272">
        <v>21.1</v>
      </c>
      <c r="N3344" s="273">
        <f t="shared" si="495"/>
        <v>87.72</v>
      </c>
      <c r="O3344" s="273">
        <f t="shared" si="496"/>
        <v>89.74571429</v>
      </c>
      <c r="P3344" s="273">
        <f t="shared" ref="P3344:Q3344" si="756">P3343+0.0011428571428571</f>
        <v>91.49714286</v>
      </c>
      <c r="Q3344" s="273">
        <f t="shared" si="756"/>
        <v>92.89714286</v>
      </c>
      <c r="R3344" s="273">
        <f t="shared" si="498"/>
        <v>94.42285714</v>
      </c>
    </row>
    <row r="3345" ht="14.25" hidden="1" customHeight="1">
      <c r="L3345" s="251"/>
      <c r="M3345" s="272">
        <v>21.11</v>
      </c>
      <c r="N3345" s="273">
        <f t="shared" si="495"/>
        <v>87.722</v>
      </c>
      <c r="O3345" s="273">
        <f t="shared" si="496"/>
        <v>89.74742857</v>
      </c>
      <c r="P3345" s="273">
        <f t="shared" ref="P3345:Q3345" si="757">P3344+0.0011428571428571</f>
        <v>91.49828571</v>
      </c>
      <c r="Q3345" s="273">
        <f t="shared" si="757"/>
        <v>92.89828571</v>
      </c>
      <c r="R3345" s="273">
        <f t="shared" si="498"/>
        <v>94.42371429</v>
      </c>
    </row>
    <row r="3346" ht="14.25" hidden="1" customHeight="1">
      <c r="L3346" s="251"/>
      <c r="M3346" s="272">
        <v>21.12</v>
      </c>
      <c r="N3346" s="273">
        <f t="shared" si="495"/>
        <v>87.724</v>
      </c>
      <c r="O3346" s="273">
        <f t="shared" si="496"/>
        <v>89.74914286</v>
      </c>
      <c r="P3346" s="273">
        <f t="shared" ref="P3346:Q3346" si="758">P3345+0.0011428571428571</f>
        <v>91.49942857</v>
      </c>
      <c r="Q3346" s="273">
        <f t="shared" si="758"/>
        <v>92.89942857</v>
      </c>
      <c r="R3346" s="273">
        <f t="shared" si="498"/>
        <v>94.42457143</v>
      </c>
    </row>
    <row r="3347" ht="14.25" hidden="1" customHeight="1">
      <c r="L3347" s="251"/>
      <c r="M3347" s="272">
        <v>21.13</v>
      </c>
      <c r="N3347" s="273">
        <f t="shared" si="495"/>
        <v>87.726</v>
      </c>
      <c r="O3347" s="273">
        <f t="shared" si="496"/>
        <v>89.75085714</v>
      </c>
      <c r="P3347" s="273">
        <f t="shared" ref="P3347:Q3347" si="759">P3346+0.0011428571428571</f>
        <v>91.50057143</v>
      </c>
      <c r="Q3347" s="273">
        <f t="shared" si="759"/>
        <v>92.90057143</v>
      </c>
      <c r="R3347" s="273">
        <f t="shared" si="498"/>
        <v>94.42542857</v>
      </c>
    </row>
    <row r="3348" ht="14.25" hidden="1" customHeight="1">
      <c r="L3348" s="251"/>
      <c r="M3348" s="272">
        <v>21.14</v>
      </c>
      <c r="N3348" s="273">
        <f t="shared" si="495"/>
        <v>87.728</v>
      </c>
      <c r="O3348" s="273">
        <f t="shared" si="496"/>
        <v>89.75257143</v>
      </c>
      <c r="P3348" s="273">
        <f t="shared" ref="P3348:Q3348" si="760">P3347+0.0011428571428571</f>
        <v>91.50171429</v>
      </c>
      <c r="Q3348" s="273">
        <f t="shared" si="760"/>
        <v>92.90171429</v>
      </c>
      <c r="R3348" s="273">
        <f t="shared" si="498"/>
        <v>94.42628571</v>
      </c>
    </row>
    <row r="3349" ht="14.25" hidden="1" customHeight="1">
      <c r="L3349" s="251"/>
      <c r="M3349" s="272">
        <v>21.15</v>
      </c>
      <c r="N3349" s="273">
        <f t="shared" si="495"/>
        <v>87.73</v>
      </c>
      <c r="O3349" s="273">
        <f t="shared" si="496"/>
        <v>89.75428571</v>
      </c>
      <c r="P3349" s="273">
        <f t="shared" ref="P3349:Q3349" si="761">P3348+0.0011428571428571</f>
        <v>91.50285714</v>
      </c>
      <c r="Q3349" s="273">
        <f t="shared" si="761"/>
        <v>92.90285714</v>
      </c>
      <c r="R3349" s="273">
        <f t="shared" si="498"/>
        <v>94.42714286</v>
      </c>
    </row>
    <row r="3350" ht="14.25" hidden="1" customHeight="1">
      <c r="L3350" s="251"/>
      <c r="M3350" s="272">
        <v>21.16</v>
      </c>
      <c r="N3350" s="273">
        <f t="shared" si="495"/>
        <v>87.732</v>
      </c>
      <c r="O3350" s="273">
        <f t="shared" si="496"/>
        <v>89.756</v>
      </c>
      <c r="P3350" s="273">
        <f t="shared" ref="P3350:Q3350" si="762">P3349+0.0011428571428571</f>
        <v>91.504</v>
      </c>
      <c r="Q3350" s="273">
        <f t="shared" si="762"/>
        <v>92.904</v>
      </c>
      <c r="R3350" s="273">
        <f t="shared" si="498"/>
        <v>94.428</v>
      </c>
    </row>
    <row r="3351" ht="14.25" hidden="1" customHeight="1">
      <c r="L3351" s="251"/>
      <c r="M3351" s="272">
        <v>21.17</v>
      </c>
      <c r="N3351" s="273">
        <f t="shared" si="495"/>
        <v>87.734</v>
      </c>
      <c r="O3351" s="273">
        <f t="shared" si="496"/>
        <v>89.75771429</v>
      </c>
      <c r="P3351" s="273">
        <f t="shared" ref="P3351:Q3351" si="763">P3350+0.0011428571428571</f>
        <v>91.50514286</v>
      </c>
      <c r="Q3351" s="273">
        <f t="shared" si="763"/>
        <v>92.90514286</v>
      </c>
      <c r="R3351" s="273">
        <f t="shared" si="498"/>
        <v>94.42885714</v>
      </c>
    </row>
    <row r="3352" ht="14.25" hidden="1" customHeight="1">
      <c r="L3352" s="251"/>
      <c r="M3352" s="272">
        <v>21.18</v>
      </c>
      <c r="N3352" s="273">
        <f t="shared" si="495"/>
        <v>87.736</v>
      </c>
      <c r="O3352" s="273">
        <f t="shared" si="496"/>
        <v>89.75942857</v>
      </c>
      <c r="P3352" s="273">
        <f t="shared" ref="P3352:Q3352" si="764">P3351+0.0011428571428571</f>
        <v>91.50628571</v>
      </c>
      <c r="Q3352" s="273">
        <f t="shared" si="764"/>
        <v>92.90628571</v>
      </c>
      <c r="R3352" s="273">
        <f t="shared" si="498"/>
        <v>94.42971429</v>
      </c>
    </row>
    <row r="3353" ht="14.25" hidden="1" customHeight="1">
      <c r="L3353" s="251"/>
      <c r="M3353" s="272">
        <v>21.19</v>
      </c>
      <c r="N3353" s="273">
        <f t="shared" si="495"/>
        <v>87.738</v>
      </c>
      <c r="O3353" s="273">
        <f t="shared" si="496"/>
        <v>89.76114286</v>
      </c>
      <c r="P3353" s="273">
        <f t="shared" ref="P3353:Q3353" si="765">P3352+0.0011428571428571</f>
        <v>91.50742857</v>
      </c>
      <c r="Q3353" s="273">
        <f t="shared" si="765"/>
        <v>92.90742857</v>
      </c>
      <c r="R3353" s="273">
        <f t="shared" si="498"/>
        <v>94.43057143</v>
      </c>
    </row>
    <row r="3354" ht="14.25" hidden="1" customHeight="1">
      <c r="L3354" s="251"/>
      <c r="M3354" s="272">
        <v>21.2</v>
      </c>
      <c r="N3354" s="273">
        <f t="shared" si="495"/>
        <v>87.74</v>
      </c>
      <c r="O3354" s="273">
        <f t="shared" si="496"/>
        <v>89.76285714</v>
      </c>
      <c r="P3354" s="273">
        <f t="shared" ref="P3354:Q3354" si="766">P3353+0.0011428571428571</f>
        <v>91.50857143</v>
      </c>
      <c r="Q3354" s="273">
        <f t="shared" si="766"/>
        <v>92.90857143</v>
      </c>
      <c r="R3354" s="273">
        <f t="shared" si="498"/>
        <v>94.43142857</v>
      </c>
    </row>
    <row r="3355" ht="14.25" hidden="1" customHeight="1">
      <c r="L3355" s="251"/>
      <c r="M3355" s="272">
        <v>21.21</v>
      </c>
      <c r="N3355" s="273">
        <f t="shared" si="495"/>
        <v>87.742</v>
      </c>
      <c r="O3355" s="273">
        <f t="shared" si="496"/>
        <v>89.76457143</v>
      </c>
      <c r="P3355" s="273">
        <f t="shared" ref="P3355:Q3355" si="767">P3354+0.0011428571428571</f>
        <v>91.50971429</v>
      </c>
      <c r="Q3355" s="273">
        <f t="shared" si="767"/>
        <v>92.90971429</v>
      </c>
      <c r="R3355" s="273">
        <f t="shared" si="498"/>
        <v>94.43228571</v>
      </c>
    </row>
    <row r="3356" ht="14.25" hidden="1" customHeight="1">
      <c r="L3356" s="251"/>
      <c r="M3356" s="272">
        <v>21.22</v>
      </c>
      <c r="N3356" s="273">
        <f t="shared" si="495"/>
        <v>87.744</v>
      </c>
      <c r="O3356" s="273">
        <f t="shared" si="496"/>
        <v>89.76628571</v>
      </c>
      <c r="P3356" s="273">
        <f t="shared" ref="P3356:Q3356" si="768">P3355+0.0011428571428571</f>
        <v>91.51085714</v>
      </c>
      <c r="Q3356" s="273">
        <f t="shared" si="768"/>
        <v>92.91085714</v>
      </c>
      <c r="R3356" s="273">
        <f t="shared" si="498"/>
        <v>94.43314286</v>
      </c>
    </row>
    <row r="3357" ht="14.25" hidden="1" customHeight="1">
      <c r="L3357" s="251"/>
      <c r="M3357" s="272">
        <v>21.23</v>
      </c>
      <c r="N3357" s="273">
        <f t="shared" si="495"/>
        <v>87.746</v>
      </c>
      <c r="O3357" s="273">
        <f t="shared" si="496"/>
        <v>89.768</v>
      </c>
      <c r="P3357" s="273">
        <f t="shared" ref="P3357:Q3357" si="769">P3356+0.0011428571428571</f>
        <v>91.512</v>
      </c>
      <c r="Q3357" s="273">
        <f t="shared" si="769"/>
        <v>92.912</v>
      </c>
      <c r="R3357" s="273">
        <f t="shared" si="498"/>
        <v>94.434</v>
      </c>
    </row>
    <row r="3358" ht="14.25" hidden="1" customHeight="1">
      <c r="L3358" s="251"/>
      <c r="M3358" s="272">
        <v>21.24</v>
      </c>
      <c r="N3358" s="273">
        <f t="shared" si="495"/>
        <v>87.748</v>
      </c>
      <c r="O3358" s="273">
        <f t="shared" si="496"/>
        <v>89.76971429</v>
      </c>
      <c r="P3358" s="273">
        <f t="shared" ref="P3358:Q3358" si="770">P3357+0.0011428571428571</f>
        <v>91.51314286</v>
      </c>
      <c r="Q3358" s="273">
        <f t="shared" si="770"/>
        <v>92.91314286</v>
      </c>
      <c r="R3358" s="273">
        <f t="shared" si="498"/>
        <v>94.43485714</v>
      </c>
    </row>
    <row r="3359" ht="14.25" hidden="1" customHeight="1">
      <c r="L3359" s="251"/>
      <c r="M3359" s="272">
        <v>21.25</v>
      </c>
      <c r="N3359" s="273">
        <f t="shared" si="495"/>
        <v>87.75</v>
      </c>
      <c r="O3359" s="273">
        <f t="shared" si="496"/>
        <v>89.77142857</v>
      </c>
      <c r="P3359" s="273">
        <f t="shared" ref="P3359:Q3359" si="771">P3358+0.0011428571428571</f>
        <v>91.51428571</v>
      </c>
      <c r="Q3359" s="273">
        <f t="shared" si="771"/>
        <v>92.91428571</v>
      </c>
      <c r="R3359" s="273">
        <f t="shared" si="498"/>
        <v>94.43571429</v>
      </c>
    </row>
    <row r="3360" ht="14.25" hidden="1" customHeight="1">
      <c r="L3360" s="251"/>
      <c r="M3360" s="272">
        <v>21.26</v>
      </c>
      <c r="N3360" s="273">
        <f t="shared" si="495"/>
        <v>87.752</v>
      </c>
      <c r="O3360" s="273">
        <f t="shared" si="496"/>
        <v>89.77314286</v>
      </c>
      <c r="P3360" s="273">
        <f t="shared" ref="P3360:Q3360" si="772">P3359+0.0011428571428571</f>
        <v>91.51542857</v>
      </c>
      <c r="Q3360" s="273">
        <f t="shared" si="772"/>
        <v>92.91542857</v>
      </c>
      <c r="R3360" s="273">
        <f t="shared" si="498"/>
        <v>94.43657143</v>
      </c>
    </row>
    <row r="3361" ht="14.25" hidden="1" customHeight="1">
      <c r="L3361" s="251"/>
      <c r="M3361" s="272">
        <v>21.27</v>
      </c>
      <c r="N3361" s="273">
        <f t="shared" si="495"/>
        <v>87.754</v>
      </c>
      <c r="O3361" s="273">
        <f t="shared" si="496"/>
        <v>89.77485714</v>
      </c>
      <c r="P3361" s="273">
        <f t="shared" ref="P3361:Q3361" si="773">P3360+0.0011428571428571</f>
        <v>91.51657143</v>
      </c>
      <c r="Q3361" s="273">
        <f t="shared" si="773"/>
        <v>92.91657143</v>
      </c>
      <c r="R3361" s="273">
        <f t="shared" si="498"/>
        <v>94.43742857</v>
      </c>
    </row>
    <row r="3362" ht="14.25" hidden="1" customHeight="1">
      <c r="L3362" s="251"/>
      <c r="M3362" s="272">
        <v>21.28</v>
      </c>
      <c r="N3362" s="273">
        <f t="shared" si="495"/>
        <v>87.756</v>
      </c>
      <c r="O3362" s="273">
        <f t="shared" si="496"/>
        <v>89.77657143</v>
      </c>
      <c r="P3362" s="273">
        <f t="shared" ref="P3362:Q3362" si="774">P3361+0.0011428571428571</f>
        <v>91.51771429</v>
      </c>
      <c r="Q3362" s="273">
        <f t="shared" si="774"/>
        <v>92.91771429</v>
      </c>
      <c r="R3362" s="273">
        <f t="shared" si="498"/>
        <v>94.43828571</v>
      </c>
    </row>
    <row r="3363" ht="14.25" hidden="1" customHeight="1">
      <c r="L3363" s="251"/>
      <c r="M3363" s="272">
        <v>21.29</v>
      </c>
      <c r="N3363" s="273">
        <f t="shared" si="495"/>
        <v>87.758</v>
      </c>
      <c r="O3363" s="273">
        <f t="shared" si="496"/>
        <v>89.77828571</v>
      </c>
      <c r="P3363" s="273">
        <f t="shared" ref="P3363:Q3363" si="775">P3362+0.0011428571428571</f>
        <v>91.51885714</v>
      </c>
      <c r="Q3363" s="273">
        <f t="shared" si="775"/>
        <v>92.91885714</v>
      </c>
      <c r="R3363" s="273">
        <f t="shared" si="498"/>
        <v>94.43914286</v>
      </c>
    </row>
    <row r="3364" ht="14.25" hidden="1" customHeight="1">
      <c r="L3364" s="251"/>
      <c r="M3364" s="272">
        <v>21.3</v>
      </c>
      <c r="N3364" s="273">
        <f t="shared" si="495"/>
        <v>87.76</v>
      </c>
      <c r="O3364" s="273">
        <f t="shared" si="496"/>
        <v>89.78</v>
      </c>
      <c r="P3364" s="273">
        <f t="shared" ref="P3364:Q3364" si="776">P3363+0.0011428571428571</f>
        <v>91.52</v>
      </c>
      <c r="Q3364" s="273">
        <f t="shared" si="776"/>
        <v>92.92</v>
      </c>
      <c r="R3364" s="273">
        <f t="shared" si="498"/>
        <v>94.44</v>
      </c>
    </row>
    <row r="3365" ht="14.25" hidden="1" customHeight="1">
      <c r="L3365" s="251"/>
      <c r="M3365" s="272">
        <v>21.31</v>
      </c>
      <c r="N3365" s="273">
        <f t="shared" si="495"/>
        <v>87.762</v>
      </c>
      <c r="O3365" s="273">
        <f t="shared" si="496"/>
        <v>89.78171429</v>
      </c>
      <c r="P3365" s="273">
        <f t="shared" ref="P3365:Q3365" si="777">P3364+0.0011428571428571</f>
        <v>91.52114286</v>
      </c>
      <c r="Q3365" s="273">
        <f t="shared" si="777"/>
        <v>92.92114286</v>
      </c>
      <c r="R3365" s="273">
        <f t="shared" si="498"/>
        <v>94.44085714</v>
      </c>
    </row>
    <row r="3366" ht="14.25" hidden="1" customHeight="1">
      <c r="L3366" s="251"/>
      <c r="M3366" s="272">
        <v>21.32</v>
      </c>
      <c r="N3366" s="273">
        <f t="shared" si="495"/>
        <v>87.764</v>
      </c>
      <c r="O3366" s="273">
        <f t="shared" si="496"/>
        <v>89.78342857</v>
      </c>
      <c r="P3366" s="273">
        <f t="shared" ref="P3366:Q3366" si="778">P3365+0.0011428571428571</f>
        <v>91.52228571</v>
      </c>
      <c r="Q3366" s="273">
        <f t="shared" si="778"/>
        <v>92.92228571</v>
      </c>
      <c r="R3366" s="273">
        <f t="shared" si="498"/>
        <v>94.44171429</v>
      </c>
    </row>
    <row r="3367" ht="14.25" hidden="1" customHeight="1">
      <c r="L3367" s="251"/>
      <c r="M3367" s="272">
        <v>21.33</v>
      </c>
      <c r="N3367" s="273">
        <f t="shared" si="495"/>
        <v>87.766</v>
      </c>
      <c r="O3367" s="273">
        <f t="shared" si="496"/>
        <v>89.78514286</v>
      </c>
      <c r="P3367" s="273">
        <f t="shared" ref="P3367:Q3367" si="779">P3366+0.0011428571428571</f>
        <v>91.52342857</v>
      </c>
      <c r="Q3367" s="273">
        <f t="shared" si="779"/>
        <v>92.92342857</v>
      </c>
      <c r="R3367" s="273">
        <f t="shared" si="498"/>
        <v>94.44257143</v>
      </c>
    </row>
    <row r="3368" ht="14.25" hidden="1" customHeight="1">
      <c r="L3368" s="251"/>
      <c r="M3368" s="272">
        <v>21.34</v>
      </c>
      <c r="N3368" s="273">
        <f t="shared" si="495"/>
        <v>87.768</v>
      </c>
      <c r="O3368" s="273">
        <f t="shared" si="496"/>
        <v>89.78685714</v>
      </c>
      <c r="P3368" s="273">
        <f t="shared" ref="P3368:Q3368" si="780">P3367+0.0011428571428571</f>
        <v>91.52457143</v>
      </c>
      <c r="Q3368" s="273">
        <f t="shared" si="780"/>
        <v>92.92457143</v>
      </c>
      <c r="R3368" s="273">
        <f t="shared" si="498"/>
        <v>94.44342857</v>
      </c>
    </row>
    <row r="3369" ht="14.25" hidden="1" customHeight="1">
      <c r="L3369" s="251"/>
      <c r="M3369" s="272">
        <v>21.35</v>
      </c>
      <c r="N3369" s="273">
        <f t="shared" si="495"/>
        <v>87.77</v>
      </c>
      <c r="O3369" s="273">
        <f t="shared" si="496"/>
        <v>89.78857143</v>
      </c>
      <c r="P3369" s="273">
        <f t="shared" ref="P3369:Q3369" si="781">P3368+0.0011428571428571</f>
        <v>91.52571429</v>
      </c>
      <c r="Q3369" s="273">
        <f t="shared" si="781"/>
        <v>92.92571429</v>
      </c>
      <c r="R3369" s="273">
        <f t="shared" si="498"/>
        <v>94.44428571</v>
      </c>
    </row>
    <row r="3370" ht="14.25" hidden="1" customHeight="1">
      <c r="L3370" s="251"/>
      <c r="M3370" s="272">
        <v>21.36</v>
      </c>
      <c r="N3370" s="273">
        <f t="shared" si="495"/>
        <v>87.772</v>
      </c>
      <c r="O3370" s="273">
        <f t="shared" si="496"/>
        <v>89.79028571</v>
      </c>
      <c r="P3370" s="273">
        <f t="shared" ref="P3370:Q3370" si="782">P3369+0.0011428571428571</f>
        <v>91.52685714</v>
      </c>
      <c r="Q3370" s="273">
        <f t="shared" si="782"/>
        <v>92.92685714</v>
      </c>
      <c r="R3370" s="273">
        <f t="shared" si="498"/>
        <v>94.44514286</v>
      </c>
    </row>
    <row r="3371" ht="14.25" hidden="1" customHeight="1">
      <c r="L3371" s="251"/>
      <c r="M3371" s="272">
        <v>21.37</v>
      </c>
      <c r="N3371" s="273">
        <f t="shared" si="495"/>
        <v>87.774</v>
      </c>
      <c r="O3371" s="273">
        <f t="shared" si="496"/>
        <v>89.792</v>
      </c>
      <c r="P3371" s="273">
        <f t="shared" ref="P3371:Q3371" si="783">P3370+0.0011428571428571</f>
        <v>91.528</v>
      </c>
      <c r="Q3371" s="273">
        <f t="shared" si="783"/>
        <v>92.928</v>
      </c>
      <c r="R3371" s="273">
        <f t="shared" si="498"/>
        <v>94.446</v>
      </c>
    </row>
    <row r="3372" ht="14.25" hidden="1" customHeight="1">
      <c r="L3372" s="251"/>
      <c r="M3372" s="272">
        <v>21.38</v>
      </c>
      <c r="N3372" s="273">
        <f t="shared" si="495"/>
        <v>87.776</v>
      </c>
      <c r="O3372" s="273">
        <f t="shared" si="496"/>
        <v>89.79371429</v>
      </c>
      <c r="P3372" s="273">
        <f t="shared" ref="P3372:Q3372" si="784">P3371+0.0011428571428571</f>
        <v>91.52914286</v>
      </c>
      <c r="Q3372" s="273">
        <f t="shared" si="784"/>
        <v>92.92914286</v>
      </c>
      <c r="R3372" s="273">
        <f t="shared" si="498"/>
        <v>94.44685714</v>
      </c>
    </row>
    <row r="3373" ht="14.25" hidden="1" customHeight="1">
      <c r="L3373" s="251"/>
      <c r="M3373" s="272">
        <v>21.39</v>
      </c>
      <c r="N3373" s="273">
        <f t="shared" si="495"/>
        <v>87.778</v>
      </c>
      <c r="O3373" s="273">
        <f t="shared" si="496"/>
        <v>89.79542857</v>
      </c>
      <c r="P3373" s="273">
        <f t="shared" ref="P3373:Q3373" si="785">P3372+0.0011428571428571</f>
        <v>91.53028571</v>
      </c>
      <c r="Q3373" s="273">
        <f t="shared" si="785"/>
        <v>92.93028571</v>
      </c>
      <c r="R3373" s="273">
        <f t="shared" si="498"/>
        <v>94.44771429</v>
      </c>
    </row>
    <row r="3374" ht="14.25" hidden="1" customHeight="1">
      <c r="L3374" s="251"/>
      <c r="M3374" s="272">
        <v>21.4</v>
      </c>
      <c r="N3374" s="273">
        <f t="shared" si="495"/>
        <v>87.78</v>
      </c>
      <c r="O3374" s="273">
        <f t="shared" si="496"/>
        <v>89.79714286</v>
      </c>
      <c r="P3374" s="273">
        <f t="shared" ref="P3374:Q3374" si="786">P3373+0.0011428571428571</f>
        <v>91.53142857</v>
      </c>
      <c r="Q3374" s="273">
        <f t="shared" si="786"/>
        <v>92.93142857</v>
      </c>
      <c r="R3374" s="273">
        <f t="shared" si="498"/>
        <v>94.44857143</v>
      </c>
    </row>
    <row r="3375" ht="14.25" hidden="1" customHeight="1">
      <c r="L3375" s="251"/>
      <c r="M3375" s="272">
        <v>21.41</v>
      </c>
      <c r="N3375" s="273">
        <f t="shared" si="495"/>
        <v>87.782</v>
      </c>
      <c r="O3375" s="273">
        <f t="shared" si="496"/>
        <v>89.79885714</v>
      </c>
      <c r="P3375" s="273">
        <f t="shared" ref="P3375:Q3375" si="787">P3374+0.0011428571428571</f>
        <v>91.53257143</v>
      </c>
      <c r="Q3375" s="273">
        <f t="shared" si="787"/>
        <v>92.93257143</v>
      </c>
      <c r="R3375" s="273">
        <f t="shared" si="498"/>
        <v>94.44942857</v>
      </c>
    </row>
    <row r="3376" ht="14.25" hidden="1" customHeight="1">
      <c r="L3376" s="251"/>
      <c r="M3376" s="272">
        <v>21.42</v>
      </c>
      <c r="N3376" s="273">
        <f t="shared" si="495"/>
        <v>87.784</v>
      </c>
      <c r="O3376" s="273">
        <f t="shared" si="496"/>
        <v>89.80057143</v>
      </c>
      <c r="P3376" s="273">
        <f t="shared" ref="P3376:Q3376" si="788">P3375+0.0011428571428571</f>
        <v>91.53371429</v>
      </c>
      <c r="Q3376" s="273">
        <f t="shared" si="788"/>
        <v>92.93371429</v>
      </c>
      <c r="R3376" s="273">
        <f t="shared" si="498"/>
        <v>94.45028571</v>
      </c>
    </row>
    <row r="3377" ht="14.25" hidden="1" customHeight="1">
      <c r="L3377" s="251"/>
      <c r="M3377" s="272">
        <v>21.43</v>
      </c>
      <c r="N3377" s="273">
        <f t="shared" si="495"/>
        <v>87.786</v>
      </c>
      <c r="O3377" s="273">
        <f t="shared" si="496"/>
        <v>89.80228571</v>
      </c>
      <c r="P3377" s="273">
        <f t="shared" ref="P3377:Q3377" si="789">P3376+0.0011428571428571</f>
        <v>91.53485714</v>
      </c>
      <c r="Q3377" s="273">
        <f t="shared" si="789"/>
        <v>92.93485714</v>
      </c>
      <c r="R3377" s="273">
        <f t="shared" si="498"/>
        <v>94.45114286</v>
      </c>
    </row>
    <row r="3378" ht="14.25" hidden="1" customHeight="1">
      <c r="L3378" s="251"/>
      <c r="M3378" s="272">
        <v>21.44</v>
      </c>
      <c r="N3378" s="273">
        <f t="shared" si="495"/>
        <v>87.788</v>
      </c>
      <c r="O3378" s="273">
        <f t="shared" si="496"/>
        <v>89.804</v>
      </c>
      <c r="P3378" s="273">
        <f t="shared" ref="P3378:Q3378" si="790">P3377+0.0011428571428571</f>
        <v>91.536</v>
      </c>
      <c r="Q3378" s="273">
        <f t="shared" si="790"/>
        <v>92.936</v>
      </c>
      <c r="R3378" s="273">
        <f t="shared" si="498"/>
        <v>94.452</v>
      </c>
    </row>
    <row r="3379" ht="14.25" hidden="1" customHeight="1">
      <c r="L3379" s="251"/>
      <c r="M3379" s="272">
        <v>21.45</v>
      </c>
      <c r="N3379" s="273">
        <f t="shared" si="495"/>
        <v>87.79</v>
      </c>
      <c r="O3379" s="273">
        <f t="shared" si="496"/>
        <v>89.80571429</v>
      </c>
      <c r="P3379" s="273">
        <f t="shared" ref="P3379:Q3379" si="791">P3378+0.0011428571428571</f>
        <v>91.53714286</v>
      </c>
      <c r="Q3379" s="273">
        <f t="shared" si="791"/>
        <v>92.93714286</v>
      </c>
      <c r="R3379" s="273">
        <f t="shared" si="498"/>
        <v>94.45285714</v>
      </c>
    </row>
    <row r="3380" ht="14.25" hidden="1" customHeight="1">
      <c r="L3380" s="251"/>
      <c r="M3380" s="272">
        <v>21.46</v>
      </c>
      <c r="N3380" s="273">
        <f t="shared" si="495"/>
        <v>87.792</v>
      </c>
      <c r="O3380" s="273">
        <f t="shared" si="496"/>
        <v>89.80742857</v>
      </c>
      <c r="P3380" s="273">
        <f t="shared" ref="P3380:Q3380" si="792">P3379+0.0011428571428571</f>
        <v>91.53828571</v>
      </c>
      <c r="Q3380" s="273">
        <f t="shared" si="792"/>
        <v>92.93828571</v>
      </c>
      <c r="R3380" s="273">
        <f t="shared" si="498"/>
        <v>94.45371429</v>
      </c>
    </row>
    <row r="3381" ht="14.25" hidden="1" customHeight="1">
      <c r="L3381" s="251"/>
      <c r="M3381" s="272">
        <v>21.47</v>
      </c>
      <c r="N3381" s="273">
        <f t="shared" si="495"/>
        <v>87.794</v>
      </c>
      <c r="O3381" s="273">
        <f t="shared" si="496"/>
        <v>89.80914286</v>
      </c>
      <c r="P3381" s="273">
        <f t="shared" ref="P3381:Q3381" si="793">P3380+0.0011428571428571</f>
        <v>91.53942857</v>
      </c>
      <c r="Q3381" s="273">
        <f t="shared" si="793"/>
        <v>92.93942857</v>
      </c>
      <c r="R3381" s="273">
        <f t="shared" si="498"/>
        <v>94.45457143</v>
      </c>
    </row>
    <row r="3382" ht="14.25" hidden="1" customHeight="1">
      <c r="L3382" s="251"/>
      <c r="M3382" s="272">
        <v>21.48</v>
      </c>
      <c r="N3382" s="273">
        <f t="shared" si="495"/>
        <v>87.796</v>
      </c>
      <c r="O3382" s="273">
        <f t="shared" si="496"/>
        <v>89.81085714</v>
      </c>
      <c r="P3382" s="273">
        <f t="shared" ref="P3382:Q3382" si="794">P3381+0.0011428571428571</f>
        <v>91.54057143</v>
      </c>
      <c r="Q3382" s="273">
        <f t="shared" si="794"/>
        <v>92.94057143</v>
      </c>
      <c r="R3382" s="273">
        <f t="shared" si="498"/>
        <v>94.45542857</v>
      </c>
    </row>
    <row r="3383" ht="14.25" hidden="1" customHeight="1">
      <c r="L3383" s="251"/>
      <c r="M3383" s="272">
        <v>21.49</v>
      </c>
      <c r="N3383" s="273">
        <f t="shared" si="495"/>
        <v>87.798</v>
      </c>
      <c r="O3383" s="273">
        <f t="shared" si="496"/>
        <v>89.81257143</v>
      </c>
      <c r="P3383" s="273">
        <f t="shared" ref="P3383:Q3383" si="795">P3382+0.0011428571428571</f>
        <v>91.54171429</v>
      </c>
      <c r="Q3383" s="273">
        <f t="shared" si="795"/>
        <v>92.94171429</v>
      </c>
      <c r="R3383" s="273">
        <f t="shared" si="498"/>
        <v>94.45628571</v>
      </c>
    </row>
    <row r="3384" ht="14.25" hidden="1" customHeight="1">
      <c r="L3384" s="251"/>
      <c r="M3384" s="272">
        <v>21.5</v>
      </c>
      <c r="N3384" s="273">
        <f t="shared" si="495"/>
        <v>87.8</v>
      </c>
      <c r="O3384" s="273">
        <f t="shared" si="496"/>
        <v>89.81428571</v>
      </c>
      <c r="P3384" s="273">
        <f t="shared" ref="P3384:Q3384" si="796">P3383+0.0011428571428571</f>
        <v>91.54285714</v>
      </c>
      <c r="Q3384" s="273">
        <f t="shared" si="796"/>
        <v>92.94285714</v>
      </c>
      <c r="R3384" s="273">
        <f t="shared" si="498"/>
        <v>94.45714286</v>
      </c>
    </row>
    <row r="3385" ht="14.25" hidden="1" customHeight="1">
      <c r="L3385" s="251"/>
      <c r="M3385" s="272">
        <v>21.51</v>
      </c>
      <c r="N3385" s="273">
        <f t="shared" si="495"/>
        <v>87.802</v>
      </c>
      <c r="O3385" s="273">
        <f t="shared" si="496"/>
        <v>89.816</v>
      </c>
      <c r="P3385" s="273">
        <f t="shared" ref="P3385:Q3385" si="797">P3384+0.0011428571428571</f>
        <v>91.544</v>
      </c>
      <c r="Q3385" s="273">
        <f t="shared" si="797"/>
        <v>92.944</v>
      </c>
      <c r="R3385" s="273">
        <f t="shared" si="498"/>
        <v>94.458</v>
      </c>
    </row>
    <row r="3386" ht="14.25" hidden="1" customHeight="1">
      <c r="L3386" s="251"/>
      <c r="M3386" s="272">
        <v>21.52</v>
      </c>
      <c r="N3386" s="273">
        <f t="shared" si="495"/>
        <v>87.804</v>
      </c>
      <c r="O3386" s="273">
        <f t="shared" si="496"/>
        <v>89.81771429</v>
      </c>
      <c r="P3386" s="273">
        <f t="shared" ref="P3386:Q3386" si="798">P3385+0.0011428571428571</f>
        <v>91.54514286</v>
      </c>
      <c r="Q3386" s="273">
        <f t="shared" si="798"/>
        <v>92.94514286</v>
      </c>
      <c r="R3386" s="273">
        <f t="shared" si="498"/>
        <v>94.45885714</v>
      </c>
    </row>
    <row r="3387" ht="14.25" hidden="1" customHeight="1">
      <c r="L3387" s="251"/>
      <c r="M3387" s="272">
        <v>21.53</v>
      </c>
      <c r="N3387" s="273">
        <f t="shared" si="495"/>
        <v>87.806</v>
      </c>
      <c r="O3387" s="273">
        <f t="shared" si="496"/>
        <v>89.81942857</v>
      </c>
      <c r="P3387" s="273">
        <f t="shared" ref="P3387:Q3387" si="799">P3386+0.0011428571428571</f>
        <v>91.54628571</v>
      </c>
      <c r="Q3387" s="273">
        <f t="shared" si="799"/>
        <v>92.94628571</v>
      </c>
      <c r="R3387" s="273">
        <f t="shared" si="498"/>
        <v>94.45971429</v>
      </c>
    </row>
    <row r="3388" ht="14.25" hidden="1" customHeight="1">
      <c r="L3388" s="251"/>
      <c r="M3388" s="272">
        <v>21.54</v>
      </c>
      <c r="N3388" s="273">
        <f t="shared" si="495"/>
        <v>87.808</v>
      </c>
      <c r="O3388" s="273">
        <f t="shared" si="496"/>
        <v>89.82114286</v>
      </c>
      <c r="P3388" s="273">
        <f t="shared" ref="P3388:Q3388" si="800">P3387+0.0011428571428571</f>
        <v>91.54742857</v>
      </c>
      <c r="Q3388" s="273">
        <f t="shared" si="800"/>
        <v>92.94742857</v>
      </c>
      <c r="R3388" s="273">
        <f t="shared" si="498"/>
        <v>94.46057143</v>
      </c>
    </row>
    <row r="3389" ht="14.25" hidden="1" customHeight="1">
      <c r="L3389" s="251"/>
      <c r="M3389" s="272">
        <v>21.55</v>
      </c>
      <c r="N3389" s="273">
        <f t="shared" si="495"/>
        <v>87.81</v>
      </c>
      <c r="O3389" s="273">
        <f t="shared" si="496"/>
        <v>89.82285714</v>
      </c>
      <c r="P3389" s="273">
        <f t="shared" ref="P3389:Q3389" si="801">P3388+0.0011428571428571</f>
        <v>91.54857143</v>
      </c>
      <c r="Q3389" s="273">
        <f t="shared" si="801"/>
        <v>92.94857143</v>
      </c>
      <c r="R3389" s="273">
        <f t="shared" si="498"/>
        <v>94.46142857</v>
      </c>
    </row>
    <row r="3390" ht="14.25" hidden="1" customHeight="1">
      <c r="L3390" s="251"/>
      <c r="M3390" s="272">
        <v>21.56</v>
      </c>
      <c r="N3390" s="273">
        <f t="shared" si="495"/>
        <v>87.812</v>
      </c>
      <c r="O3390" s="273">
        <f t="shared" si="496"/>
        <v>89.82457143</v>
      </c>
      <c r="P3390" s="273">
        <f t="shared" ref="P3390:Q3390" si="802">P3389+0.0011428571428571</f>
        <v>91.54971429</v>
      </c>
      <c r="Q3390" s="273">
        <f t="shared" si="802"/>
        <v>92.94971429</v>
      </c>
      <c r="R3390" s="273">
        <f t="shared" si="498"/>
        <v>94.46228571</v>
      </c>
    </row>
    <row r="3391" ht="14.25" hidden="1" customHeight="1">
      <c r="L3391" s="251"/>
      <c r="M3391" s="272">
        <v>21.57</v>
      </c>
      <c r="N3391" s="273">
        <f t="shared" si="495"/>
        <v>87.814</v>
      </c>
      <c r="O3391" s="273">
        <f t="shared" si="496"/>
        <v>89.82628571</v>
      </c>
      <c r="P3391" s="273">
        <f t="shared" ref="P3391:Q3391" si="803">P3390+0.0011428571428571</f>
        <v>91.55085714</v>
      </c>
      <c r="Q3391" s="273">
        <f t="shared" si="803"/>
        <v>92.95085714</v>
      </c>
      <c r="R3391" s="273">
        <f t="shared" si="498"/>
        <v>94.46314286</v>
      </c>
    </row>
    <row r="3392" ht="14.25" hidden="1" customHeight="1">
      <c r="L3392" s="251"/>
      <c r="M3392" s="272">
        <v>21.58</v>
      </c>
      <c r="N3392" s="273">
        <f t="shared" si="495"/>
        <v>87.816</v>
      </c>
      <c r="O3392" s="273">
        <f t="shared" si="496"/>
        <v>89.828</v>
      </c>
      <c r="P3392" s="273">
        <f t="shared" ref="P3392:Q3392" si="804">P3391+0.0011428571428571</f>
        <v>91.552</v>
      </c>
      <c r="Q3392" s="273">
        <f t="shared" si="804"/>
        <v>92.952</v>
      </c>
      <c r="R3392" s="273">
        <f t="shared" si="498"/>
        <v>94.464</v>
      </c>
    </row>
    <row r="3393" ht="14.25" hidden="1" customHeight="1">
      <c r="L3393" s="251"/>
      <c r="M3393" s="272">
        <v>21.59</v>
      </c>
      <c r="N3393" s="273">
        <f t="shared" si="495"/>
        <v>87.818</v>
      </c>
      <c r="O3393" s="273">
        <f t="shared" si="496"/>
        <v>89.82971429</v>
      </c>
      <c r="P3393" s="273">
        <f t="shared" ref="P3393:Q3393" si="805">P3392+0.0011428571428571</f>
        <v>91.55314286</v>
      </c>
      <c r="Q3393" s="273">
        <f t="shared" si="805"/>
        <v>92.95314286</v>
      </c>
      <c r="R3393" s="273">
        <f t="shared" si="498"/>
        <v>94.46485714</v>
      </c>
    </row>
    <row r="3394" ht="14.25" hidden="1" customHeight="1">
      <c r="L3394" s="251"/>
      <c r="M3394" s="272">
        <v>21.6</v>
      </c>
      <c r="N3394" s="273">
        <f t="shared" si="495"/>
        <v>87.82</v>
      </c>
      <c r="O3394" s="273">
        <f t="shared" si="496"/>
        <v>89.83142857</v>
      </c>
      <c r="P3394" s="273">
        <f t="shared" ref="P3394:Q3394" si="806">P3393+0.0011428571428571</f>
        <v>91.55428571</v>
      </c>
      <c r="Q3394" s="273">
        <f t="shared" si="806"/>
        <v>92.95428571</v>
      </c>
      <c r="R3394" s="273">
        <f t="shared" si="498"/>
        <v>94.46571429</v>
      </c>
    </row>
    <row r="3395" ht="14.25" hidden="1" customHeight="1">
      <c r="L3395" s="251"/>
      <c r="M3395" s="272">
        <v>21.61</v>
      </c>
      <c r="N3395" s="273">
        <f t="shared" si="495"/>
        <v>87.822</v>
      </c>
      <c r="O3395" s="273">
        <f t="shared" si="496"/>
        <v>89.83314286</v>
      </c>
      <c r="P3395" s="273">
        <f t="shared" ref="P3395:Q3395" si="807">P3394+0.0011428571428571</f>
        <v>91.55542857</v>
      </c>
      <c r="Q3395" s="273">
        <f t="shared" si="807"/>
        <v>92.95542857</v>
      </c>
      <c r="R3395" s="273">
        <f t="shared" si="498"/>
        <v>94.46657143</v>
      </c>
    </row>
    <row r="3396" ht="14.25" hidden="1" customHeight="1">
      <c r="L3396" s="251"/>
      <c r="M3396" s="272">
        <v>21.62</v>
      </c>
      <c r="N3396" s="273">
        <f t="shared" si="495"/>
        <v>87.824</v>
      </c>
      <c r="O3396" s="273">
        <f t="shared" si="496"/>
        <v>89.83485714</v>
      </c>
      <c r="P3396" s="273">
        <f t="shared" ref="P3396:Q3396" si="808">P3395+0.0011428571428571</f>
        <v>91.55657143</v>
      </c>
      <c r="Q3396" s="273">
        <f t="shared" si="808"/>
        <v>92.95657143</v>
      </c>
      <c r="R3396" s="273">
        <f t="shared" si="498"/>
        <v>94.46742857</v>
      </c>
    </row>
    <row r="3397" ht="14.25" hidden="1" customHeight="1">
      <c r="L3397" s="251"/>
      <c r="M3397" s="272">
        <v>21.63</v>
      </c>
      <c r="N3397" s="273">
        <f t="shared" si="495"/>
        <v>87.826</v>
      </c>
      <c r="O3397" s="273">
        <f t="shared" si="496"/>
        <v>89.83657143</v>
      </c>
      <c r="P3397" s="273">
        <f t="shared" ref="P3397:Q3397" si="809">P3396+0.0011428571428571</f>
        <v>91.55771429</v>
      </c>
      <c r="Q3397" s="273">
        <f t="shared" si="809"/>
        <v>92.95771429</v>
      </c>
      <c r="R3397" s="273">
        <f t="shared" si="498"/>
        <v>94.46828571</v>
      </c>
    </row>
    <row r="3398" ht="14.25" hidden="1" customHeight="1">
      <c r="L3398" s="251"/>
      <c r="M3398" s="272">
        <v>21.64</v>
      </c>
      <c r="N3398" s="273">
        <f t="shared" si="495"/>
        <v>87.828</v>
      </c>
      <c r="O3398" s="273">
        <f t="shared" si="496"/>
        <v>89.83828571</v>
      </c>
      <c r="P3398" s="273">
        <f t="shared" ref="P3398:Q3398" si="810">P3397+0.0011428571428571</f>
        <v>91.55885714</v>
      </c>
      <c r="Q3398" s="273">
        <f t="shared" si="810"/>
        <v>92.95885714</v>
      </c>
      <c r="R3398" s="273">
        <f t="shared" si="498"/>
        <v>94.46914286</v>
      </c>
    </row>
    <row r="3399" ht="14.25" hidden="1" customHeight="1">
      <c r="L3399" s="251"/>
      <c r="M3399" s="272">
        <v>21.65</v>
      </c>
      <c r="N3399" s="273">
        <f t="shared" si="495"/>
        <v>87.83</v>
      </c>
      <c r="O3399" s="273">
        <f t="shared" si="496"/>
        <v>89.84</v>
      </c>
      <c r="P3399" s="273">
        <f t="shared" ref="P3399:Q3399" si="811">P3398+0.0011428571428571</f>
        <v>91.56</v>
      </c>
      <c r="Q3399" s="273">
        <f t="shared" si="811"/>
        <v>92.96</v>
      </c>
      <c r="R3399" s="273">
        <f t="shared" si="498"/>
        <v>94.47</v>
      </c>
    </row>
    <row r="3400" ht="14.25" hidden="1" customHeight="1">
      <c r="L3400" s="251"/>
      <c r="M3400" s="272">
        <v>21.66</v>
      </c>
      <c r="N3400" s="273">
        <f t="shared" si="495"/>
        <v>87.832</v>
      </c>
      <c r="O3400" s="273">
        <f t="shared" si="496"/>
        <v>89.84171429</v>
      </c>
      <c r="P3400" s="273">
        <f t="shared" ref="P3400:Q3400" si="812">P3399+0.0011428571428571</f>
        <v>91.56114286</v>
      </c>
      <c r="Q3400" s="273">
        <f t="shared" si="812"/>
        <v>92.96114286</v>
      </c>
      <c r="R3400" s="273">
        <f t="shared" si="498"/>
        <v>94.47085714</v>
      </c>
    </row>
    <row r="3401" ht="14.25" hidden="1" customHeight="1">
      <c r="L3401" s="251"/>
      <c r="M3401" s="272">
        <v>21.67</v>
      </c>
      <c r="N3401" s="273">
        <f t="shared" si="495"/>
        <v>87.834</v>
      </c>
      <c r="O3401" s="273">
        <f t="shared" si="496"/>
        <v>89.84342857</v>
      </c>
      <c r="P3401" s="273">
        <f t="shared" ref="P3401:Q3401" si="813">P3400+0.0011428571428571</f>
        <v>91.56228571</v>
      </c>
      <c r="Q3401" s="273">
        <f t="shared" si="813"/>
        <v>92.96228571</v>
      </c>
      <c r="R3401" s="273">
        <f t="shared" si="498"/>
        <v>94.47171429</v>
      </c>
    </row>
    <row r="3402" ht="14.25" hidden="1" customHeight="1">
      <c r="L3402" s="251"/>
      <c r="M3402" s="272">
        <v>21.68</v>
      </c>
      <c r="N3402" s="273">
        <f t="shared" si="495"/>
        <v>87.836</v>
      </c>
      <c r="O3402" s="273">
        <f t="shared" si="496"/>
        <v>89.84514286</v>
      </c>
      <c r="P3402" s="273">
        <f t="shared" ref="P3402:Q3402" si="814">P3401+0.0011428571428571</f>
        <v>91.56342857</v>
      </c>
      <c r="Q3402" s="273">
        <f t="shared" si="814"/>
        <v>92.96342857</v>
      </c>
      <c r="R3402" s="273">
        <f t="shared" si="498"/>
        <v>94.47257143</v>
      </c>
    </row>
    <row r="3403" ht="14.25" hidden="1" customHeight="1">
      <c r="L3403" s="251"/>
      <c r="M3403" s="272">
        <v>21.69</v>
      </c>
      <c r="N3403" s="273">
        <f t="shared" si="495"/>
        <v>87.838</v>
      </c>
      <c r="O3403" s="273">
        <f t="shared" si="496"/>
        <v>89.84685714</v>
      </c>
      <c r="P3403" s="273">
        <f t="shared" ref="P3403:Q3403" si="815">P3402+0.0011428571428571</f>
        <v>91.56457143</v>
      </c>
      <c r="Q3403" s="273">
        <f t="shared" si="815"/>
        <v>92.96457143</v>
      </c>
      <c r="R3403" s="273">
        <f t="shared" si="498"/>
        <v>94.47342857</v>
      </c>
    </row>
    <row r="3404" ht="14.25" hidden="1" customHeight="1">
      <c r="L3404" s="251"/>
      <c r="M3404" s="272">
        <v>21.7</v>
      </c>
      <c r="N3404" s="273">
        <f t="shared" si="495"/>
        <v>87.84</v>
      </c>
      <c r="O3404" s="273">
        <f t="shared" si="496"/>
        <v>89.84857143</v>
      </c>
      <c r="P3404" s="273">
        <f t="shared" ref="P3404:Q3404" si="816">P3403+0.0011428571428571</f>
        <v>91.56571429</v>
      </c>
      <c r="Q3404" s="273">
        <f t="shared" si="816"/>
        <v>92.96571429</v>
      </c>
      <c r="R3404" s="273">
        <f t="shared" si="498"/>
        <v>94.47428571</v>
      </c>
    </row>
    <row r="3405" ht="14.25" hidden="1" customHeight="1">
      <c r="L3405" s="251"/>
      <c r="M3405" s="272">
        <v>21.71</v>
      </c>
      <c r="N3405" s="273">
        <f t="shared" si="495"/>
        <v>87.842</v>
      </c>
      <c r="O3405" s="273">
        <f t="shared" si="496"/>
        <v>89.85028571</v>
      </c>
      <c r="P3405" s="273">
        <f t="shared" ref="P3405:Q3405" si="817">P3404+0.0011428571428571</f>
        <v>91.56685714</v>
      </c>
      <c r="Q3405" s="273">
        <f t="shared" si="817"/>
        <v>92.96685714</v>
      </c>
      <c r="R3405" s="273">
        <f t="shared" si="498"/>
        <v>94.47514286</v>
      </c>
    </row>
    <row r="3406" ht="14.25" hidden="1" customHeight="1">
      <c r="L3406" s="251"/>
      <c r="M3406" s="272">
        <v>21.72</v>
      </c>
      <c r="N3406" s="273">
        <f t="shared" si="495"/>
        <v>87.844</v>
      </c>
      <c r="O3406" s="273">
        <f t="shared" si="496"/>
        <v>89.852</v>
      </c>
      <c r="P3406" s="273">
        <f t="shared" ref="P3406:Q3406" si="818">P3405+0.0011428571428571</f>
        <v>91.568</v>
      </c>
      <c r="Q3406" s="273">
        <f t="shared" si="818"/>
        <v>92.968</v>
      </c>
      <c r="R3406" s="273">
        <f t="shared" si="498"/>
        <v>94.476</v>
      </c>
    </row>
    <row r="3407" ht="14.25" hidden="1" customHeight="1">
      <c r="L3407" s="251"/>
      <c r="M3407" s="272">
        <v>21.73</v>
      </c>
      <c r="N3407" s="273">
        <f t="shared" si="495"/>
        <v>87.846</v>
      </c>
      <c r="O3407" s="273">
        <f t="shared" si="496"/>
        <v>89.85371429</v>
      </c>
      <c r="P3407" s="273">
        <f t="shared" ref="P3407:Q3407" si="819">P3406+0.0011428571428571</f>
        <v>91.56914286</v>
      </c>
      <c r="Q3407" s="273">
        <f t="shared" si="819"/>
        <v>92.96914286</v>
      </c>
      <c r="R3407" s="273">
        <f t="shared" si="498"/>
        <v>94.47685714</v>
      </c>
    </row>
    <row r="3408" ht="14.25" hidden="1" customHeight="1">
      <c r="L3408" s="251"/>
      <c r="M3408" s="272">
        <v>21.74</v>
      </c>
      <c r="N3408" s="273">
        <f t="shared" si="495"/>
        <v>87.848</v>
      </c>
      <c r="O3408" s="273">
        <f t="shared" si="496"/>
        <v>89.85542857</v>
      </c>
      <c r="P3408" s="273">
        <f t="shared" ref="P3408:Q3408" si="820">P3407+0.0011428571428571</f>
        <v>91.57028571</v>
      </c>
      <c r="Q3408" s="273">
        <f t="shared" si="820"/>
        <v>92.97028571</v>
      </c>
      <c r="R3408" s="273">
        <f t="shared" si="498"/>
        <v>94.47771429</v>
      </c>
    </row>
    <row r="3409" ht="14.25" hidden="1" customHeight="1">
      <c r="L3409" s="251"/>
      <c r="M3409" s="272">
        <v>21.75</v>
      </c>
      <c r="N3409" s="273">
        <f t="shared" si="495"/>
        <v>87.85</v>
      </c>
      <c r="O3409" s="273">
        <f t="shared" si="496"/>
        <v>89.85714286</v>
      </c>
      <c r="P3409" s="273">
        <f t="shared" ref="P3409:Q3409" si="821">P3408+0.0011428571428571</f>
        <v>91.57142857</v>
      </c>
      <c r="Q3409" s="273">
        <f t="shared" si="821"/>
        <v>92.97142857</v>
      </c>
      <c r="R3409" s="273">
        <f t="shared" si="498"/>
        <v>94.47857143</v>
      </c>
    </row>
    <row r="3410" ht="14.25" hidden="1" customHeight="1">
      <c r="L3410" s="251"/>
      <c r="M3410" s="272">
        <v>21.76</v>
      </c>
      <c r="N3410" s="273">
        <f t="shared" si="495"/>
        <v>87.852</v>
      </c>
      <c r="O3410" s="273">
        <f t="shared" si="496"/>
        <v>89.85885714</v>
      </c>
      <c r="P3410" s="273">
        <f t="shared" ref="P3410:Q3410" si="822">P3409+0.0011428571428571</f>
        <v>91.57257143</v>
      </c>
      <c r="Q3410" s="273">
        <f t="shared" si="822"/>
        <v>92.97257143</v>
      </c>
      <c r="R3410" s="273">
        <f t="shared" si="498"/>
        <v>94.47942857</v>
      </c>
    </row>
    <row r="3411" ht="14.25" hidden="1" customHeight="1">
      <c r="L3411" s="251"/>
      <c r="M3411" s="272">
        <v>21.77</v>
      </c>
      <c r="N3411" s="273">
        <f t="shared" si="495"/>
        <v>87.854</v>
      </c>
      <c r="O3411" s="273">
        <f t="shared" si="496"/>
        <v>89.86057143</v>
      </c>
      <c r="P3411" s="273">
        <f t="shared" ref="P3411:Q3411" si="823">P3410+0.0011428571428571</f>
        <v>91.57371429</v>
      </c>
      <c r="Q3411" s="273">
        <f t="shared" si="823"/>
        <v>92.97371429</v>
      </c>
      <c r="R3411" s="273">
        <f t="shared" si="498"/>
        <v>94.48028571</v>
      </c>
    </row>
    <row r="3412" ht="14.25" hidden="1" customHeight="1">
      <c r="L3412" s="251"/>
      <c r="M3412" s="272">
        <v>21.78</v>
      </c>
      <c r="N3412" s="273">
        <f t="shared" si="495"/>
        <v>87.856</v>
      </c>
      <c r="O3412" s="273">
        <f t="shared" si="496"/>
        <v>89.86228571</v>
      </c>
      <c r="P3412" s="273">
        <f t="shared" ref="P3412:Q3412" si="824">P3411+0.0011428571428571</f>
        <v>91.57485714</v>
      </c>
      <c r="Q3412" s="273">
        <f t="shared" si="824"/>
        <v>92.97485714</v>
      </c>
      <c r="R3412" s="273">
        <f t="shared" si="498"/>
        <v>94.48114286</v>
      </c>
    </row>
    <row r="3413" ht="14.25" hidden="1" customHeight="1">
      <c r="L3413" s="251"/>
      <c r="M3413" s="272">
        <v>21.79</v>
      </c>
      <c r="N3413" s="273">
        <f t="shared" si="495"/>
        <v>87.858</v>
      </c>
      <c r="O3413" s="273">
        <f t="shared" si="496"/>
        <v>89.864</v>
      </c>
      <c r="P3413" s="273">
        <f t="shared" ref="P3413:Q3413" si="825">P3412+0.0011428571428571</f>
        <v>91.576</v>
      </c>
      <c r="Q3413" s="273">
        <f t="shared" si="825"/>
        <v>92.976</v>
      </c>
      <c r="R3413" s="273">
        <f t="shared" si="498"/>
        <v>94.482</v>
      </c>
    </row>
    <row r="3414" ht="14.25" hidden="1" customHeight="1">
      <c r="L3414" s="251"/>
      <c r="M3414" s="272">
        <v>21.8</v>
      </c>
      <c r="N3414" s="273">
        <f t="shared" si="495"/>
        <v>87.86</v>
      </c>
      <c r="O3414" s="273">
        <f t="shared" si="496"/>
        <v>89.86571429</v>
      </c>
      <c r="P3414" s="273">
        <f t="shared" ref="P3414:Q3414" si="826">P3413+0.0011428571428571</f>
        <v>91.57714286</v>
      </c>
      <c r="Q3414" s="273">
        <f t="shared" si="826"/>
        <v>92.97714286</v>
      </c>
      <c r="R3414" s="273">
        <f t="shared" si="498"/>
        <v>94.48285714</v>
      </c>
    </row>
    <row r="3415" ht="14.25" hidden="1" customHeight="1">
      <c r="L3415" s="251"/>
      <c r="M3415" s="272">
        <v>21.81</v>
      </c>
      <c r="N3415" s="273">
        <f t="shared" si="495"/>
        <v>87.862</v>
      </c>
      <c r="O3415" s="273">
        <f t="shared" si="496"/>
        <v>89.86742857</v>
      </c>
      <c r="P3415" s="273">
        <f t="shared" ref="P3415:Q3415" si="827">P3414+0.0011428571428571</f>
        <v>91.57828571</v>
      </c>
      <c r="Q3415" s="273">
        <f t="shared" si="827"/>
        <v>92.97828571</v>
      </c>
      <c r="R3415" s="273">
        <f t="shared" si="498"/>
        <v>94.48371429</v>
      </c>
    </row>
    <row r="3416" ht="14.25" hidden="1" customHeight="1">
      <c r="L3416" s="251"/>
      <c r="M3416" s="272">
        <v>21.82</v>
      </c>
      <c r="N3416" s="273">
        <f t="shared" si="495"/>
        <v>87.864</v>
      </c>
      <c r="O3416" s="273">
        <f t="shared" si="496"/>
        <v>89.86914286</v>
      </c>
      <c r="P3416" s="273">
        <f t="shared" ref="P3416:Q3416" si="828">P3415+0.0011428571428571</f>
        <v>91.57942857</v>
      </c>
      <c r="Q3416" s="273">
        <f t="shared" si="828"/>
        <v>92.97942857</v>
      </c>
      <c r="R3416" s="273">
        <f t="shared" si="498"/>
        <v>94.48457143</v>
      </c>
    </row>
    <row r="3417" ht="14.25" hidden="1" customHeight="1">
      <c r="L3417" s="251"/>
      <c r="M3417" s="272">
        <v>21.83</v>
      </c>
      <c r="N3417" s="273">
        <f t="shared" si="495"/>
        <v>87.866</v>
      </c>
      <c r="O3417" s="273">
        <f t="shared" si="496"/>
        <v>89.87085714</v>
      </c>
      <c r="P3417" s="273">
        <f t="shared" ref="P3417:Q3417" si="829">P3416+0.0011428571428571</f>
        <v>91.58057143</v>
      </c>
      <c r="Q3417" s="273">
        <f t="shared" si="829"/>
        <v>92.98057143</v>
      </c>
      <c r="R3417" s="273">
        <f t="shared" si="498"/>
        <v>94.48542857</v>
      </c>
    </row>
    <row r="3418" ht="14.25" hidden="1" customHeight="1">
      <c r="L3418" s="251"/>
      <c r="M3418" s="272">
        <v>21.84</v>
      </c>
      <c r="N3418" s="273">
        <f t="shared" si="495"/>
        <v>87.868</v>
      </c>
      <c r="O3418" s="273">
        <f t="shared" si="496"/>
        <v>89.87257143</v>
      </c>
      <c r="P3418" s="273">
        <f t="shared" ref="P3418:Q3418" si="830">P3417+0.0011428571428571</f>
        <v>91.58171429</v>
      </c>
      <c r="Q3418" s="273">
        <f t="shared" si="830"/>
        <v>92.98171429</v>
      </c>
      <c r="R3418" s="273">
        <f t="shared" si="498"/>
        <v>94.48628571</v>
      </c>
    </row>
    <row r="3419" ht="14.25" hidden="1" customHeight="1">
      <c r="L3419" s="251"/>
      <c r="M3419" s="272">
        <v>21.85</v>
      </c>
      <c r="N3419" s="273">
        <f t="shared" si="495"/>
        <v>87.87</v>
      </c>
      <c r="O3419" s="273">
        <f t="shared" si="496"/>
        <v>89.87428571</v>
      </c>
      <c r="P3419" s="273">
        <f t="shared" ref="P3419:Q3419" si="831">P3418+0.0011428571428571</f>
        <v>91.58285714</v>
      </c>
      <c r="Q3419" s="273">
        <f t="shared" si="831"/>
        <v>92.98285714</v>
      </c>
      <c r="R3419" s="273">
        <f t="shared" si="498"/>
        <v>94.48714286</v>
      </c>
    </row>
    <row r="3420" ht="14.25" hidden="1" customHeight="1">
      <c r="L3420" s="251"/>
      <c r="M3420" s="272">
        <v>21.86</v>
      </c>
      <c r="N3420" s="273">
        <f t="shared" si="495"/>
        <v>87.872</v>
      </c>
      <c r="O3420" s="273">
        <f t="shared" si="496"/>
        <v>89.876</v>
      </c>
      <c r="P3420" s="273">
        <f t="shared" ref="P3420:Q3420" si="832">P3419+0.0011428571428571</f>
        <v>91.584</v>
      </c>
      <c r="Q3420" s="273">
        <f t="shared" si="832"/>
        <v>92.984</v>
      </c>
      <c r="R3420" s="273">
        <f t="shared" si="498"/>
        <v>94.488</v>
      </c>
    </row>
    <row r="3421" ht="14.25" hidden="1" customHeight="1">
      <c r="L3421" s="251"/>
      <c r="M3421" s="272">
        <v>21.87</v>
      </c>
      <c r="N3421" s="273">
        <f t="shared" si="495"/>
        <v>87.874</v>
      </c>
      <c r="O3421" s="273">
        <f t="shared" si="496"/>
        <v>89.87771429</v>
      </c>
      <c r="P3421" s="273">
        <f t="shared" ref="P3421:Q3421" si="833">P3420+0.0011428571428571</f>
        <v>91.58514286</v>
      </c>
      <c r="Q3421" s="273">
        <f t="shared" si="833"/>
        <v>92.98514286</v>
      </c>
      <c r="R3421" s="273">
        <f t="shared" si="498"/>
        <v>94.48885714</v>
      </c>
    </row>
    <row r="3422" ht="14.25" hidden="1" customHeight="1">
      <c r="L3422" s="251"/>
      <c r="M3422" s="272">
        <v>21.88</v>
      </c>
      <c r="N3422" s="273">
        <f t="shared" si="495"/>
        <v>87.876</v>
      </c>
      <c r="O3422" s="273">
        <f t="shared" si="496"/>
        <v>89.87942857</v>
      </c>
      <c r="P3422" s="273">
        <f t="shared" ref="P3422:Q3422" si="834">P3421+0.0011428571428571</f>
        <v>91.58628571</v>
      </c>
      <c r="Q3422" s="273">
        <f t="shared" si="834"/>
        <v>92.98628571</v>
      </c>
      <c r="R3422" s="273">
        <f t="shared" si="498"/>
        <v>94.48971429</v>
      </c>
    </row>
    <row r="3423" ht="14.25" hidden="1" customHeight="1">
      <c r="L3423" s="251"/>
      <c r="M3423" s="272">
        <v>21.89</v>
      </c>
      <c r="N3423" s="273">
        <f t="shared" si="495"/>
        <v>87.878</v>
      </c>
      <c r="O3423" s="273">
        <f t="shared" si="496"/>
        <v>89.88114286</v>
      </c>
      <c r="P3423" s="273">
        <f t="shared" ref="P3423:Q3423" si="835">P3422+0.0011428571428571</f>
        <v>91.58742857</v>
      </c>
      <c r="Q3423" s="273">
        <f t="shared" si="835"/>
        <v>92.98742857</v>
      </c>
      <c r="R3423" s="273">
        <f t="shared" si="498"/>
        <v>94.49057143</v>
      </c>
    </row>
    <row r="3424" ht="14.25" hidden="1" customHeight="1">
      <c r="L3424" s="251"/>
      <c r="M3424" s="272">
        <v>21.9</v>
      </c>
      <c r="N3424" s="273">
        <f t="shared" si="495"/>
        <v>87.88</v>
      </c>
      <c r="O3424" s="273">
        <f t="shared" si="496"/>
        <v>89.88285714</v>
      </c>
      <c r="P3424" s="273">
        <f t="shared" ref="P3424:Q3424" si="836">P3423+0.0011428571428571</f>
        <v>91.58857143</v>
      </c>
      <c r="Q3424" s="273">
        <f t="shared" si="836"/>
        <v>92.98857143</v>
      </c>
      <c r="R3424" s="273">
        <f t="shared" si="498"/>
        <v>94.49142857</v>
      </c>
    </row>
    <row r="3425" ht="14.25" hidden="1" customHeight="1">
      <c r="L3425" s="251"/>
      <c r="M3425" s="272">
        <v>21.91</v>
      </c>
      <c r="N3425" s="273">
        <f t="shared" si="495"/>
        <v>87.882</v>
      </c>
      <c r="O3425" s="273">
        <f t="shared" si="496"/>
        <v>89.88457143</v>
      </c>
      <c r="P3425" s="273">
        <f t="shared" ref="P3425:Q3425" si="837">P3424+0.0011428571428571</f>
        <v>91.58971429</v>
      </c>
      <c r="Q3425" s="273">
        <f t="shared" si="837"/>
        <v>92.98971429</v>
      </c>
      <c r="R3425" s="273">
        <f t="shared" si="498"/>
        <v>94.49228571</v>
      </c>
    </row>
    <row r="3426" ht="14.25" hidden="1" customHeight="1">
      <c r="L3426" s="251"/>
      <c r="M3426" s="272">
        <v>21.92</v>
      </c>
      <c r="N3426" s="273">
        <f t="shared" si="495"/>
        <v>87.884</v>
      </c>
      <c r="O3426" s="273">
        <f t="shared" si="496"/>
        <v>89.88628571</v>
      </c>
      <c r="P3426" s="273">
        <f t="shared" ref="P3426:Q3426" si="838">P3425+0.0011428571428571</f>
        <v>91.59085714</v>
      </c>
      <c r="Q3426" s="273">
        <f t="shared" si="838"/>
        <v>92.99085714</v>
      </c>
      <c r="R3426" s="273">
        <f t="shared" si="498"/>
        <v>94.49314286</v>
      </c>
    </row>
    <row r="3427" ht="14.25" hidden="1" customHeight="1">
      <c r="L3427" s="251"/>
      <c r="M3427" s="272">
        <v>21.93</v>
      </c>
      <c r="N3427" s="273">
        <f t="shared" si="495"/>
        <v>87.886</v>
      </c>
      <c r="O3427" s="273">
        <f t="shared" si="496"/>
        <v>89.888</v>
      </c>
      <c r="P3427" s="273">
        <f t="shared" ref="P3427:Q3427" si="839">P3426+0.0011428571428571</f>
        <v>91.592</v>
      </c>
      <c r="Q3427" s="273">
        <f t="shared" si="839"/>
        <v>92.992</v>
      </c>
      <c r="R3427" s="273">
        <f t="shared" si="498"/>
        <v>94.494</v>
      </c>
    </row>
    <row r="3428" ht="14.25" hidden="1" customHeight="1">
      <c r="L3428" s="251"/>
      <c r="M3428" s="272">
        <v>21.94</v>
      </c>
      <c r="N3428" s="273">
        <f t="shared" si="495"/>
        <v>87.888</v>
      </c>
      <c r="O3428" s="273">
        <f t="shared" si="496"/>
        <v>89.88971429</v>
      </c>
      <c r="P3428" s="273">
        <f t="shared" ref="P3428:Q3428" si="840">P3427+0.0011428571428571</f>
        <v>91.59314286</v>
      </c>
      <c r="Q3428" s="273">
        <f t="shared" si="840"/>
        <v>92.99314286</v>
      </c>
      <c r="R3428" s="273">
        <f t="shared" si="498"/>
        <v>94.49485714</v>
      </c>
    </row>
    <row r="3429" ht="14.25" hidden="1" customHeight="1">
      <c r="L3429" s="251"/>
      <c r="M3429" s="272">
        <v>21.95</v>
      </c>
      <c r="N3429" s="273">
        <f t="shared" si="495"/>
        <v>87.89</v>
      </c>
      <c r="O3429" s="273">
        <f t="shared" si="496"/>
        <v>89.89142857</v>
      </c>
      <c r="P3429" s="273">
        <f t="shared" ref="P3429:Q3429" si="841">P3428+0.0011428571428571</f>
        <v>91.59428571</v>
      </c>
      <c r="Q3429" s="273">
        <f t="shared" si="841"/>
        <v>92.99428571</v>
      </c>
      <c r="R3429" s="273">
        <f t="shared" si="498"/>
        <v>94.49571429</v>
      </c>
    </row>
    <row r="3430" ht="14.25" hidden="1" customHeight="1">
      <c r="L3430" s="251"/>
      <c r="M3430" s="272">
        <v>21.96</v>
      </c>
      <c r="N3430" s="273">
        <f t="shared" si="495"/>
        <v>87.892</v>
      </c>
      <c r="O3430" s="273">
        <f t="shared" si="496"/>
        <v>89.89314286</v>
      </c>
      <c r="P3430" s="273">
        <f t="shared" ref="P3430:Q3430" si="842">P3429+0.0011428571428571</f>
        <v>91.59542857</v>
      </c>
      <c r="Q3430" s="273">
        <f t="shared" si="842"/>
        <v>92.99542857</v>
      </c>
      <c r="R3430" s="273">
        <f t="shared" si="498"/>
        <v>94.49657143</v>
      </c>
    </row>
    <row r="3431" ht="14.25" hidden="1" customHeight="1">
      <c r="L3431" s="251"/>
      <c r="M3431" s="272">
        <v>21.97</v>
      </c>
      <c r="N3431" s="273">
        <f t="shared" si="495"/>
        <v>87.894</v>
      </c>
      <c r="O3431" s="273">
        <f t="shared" si="496"/>
        <v>89.89485714</v>
      </c>
      <c r="P3431" s="273">
        <f t="shared" ref="P3431:Q3431" si="843">P3430+0.0011428571428571</f>
        <v>91.59657143</v>
      </c>
      <c r="Q3431" s="273">
        <f t="shared" si="843"/>
        <v>92.99657143</v>
      </c>
      <c r="R3431" s="273">
        <f t="shared" si="498"/>
        <v>94.49742857</v>
      </c>
    </row>
    <row r="3432" ht="14.25" hidden="1" customHeight="1">
      <c r="L3432" s="251"/>
      <c r="M3432" s="272">
        <v>21.98</v>
      </c>
      <c r="N3432" s="273">
        <f t="shared" si="495"/>
        <v>87.896</v>
      </c>
      <c r="O3432" s="273">
        <f t="shared" si="496"/>
        <v>89.89657143</v>
      </c>
      <c r="P3432" s="273">
        <f t="shared" ref="P3432:Q3432" si="844">P3431+0.0011428571428571</f>
        <v>91.59771429</v>
      </c>
      <c r="Q3432" s="273">
        <f t="shared" si="844"/>
        <v>92.99771429</v>
      </c>
      <c r="R3432" s="273">
        <f t="shared" si="498"/>
        <v>94.49828571</v>
      </c>
    </row>
    <row r="3433" ht="14.25" hidden="1" customHeight="1">
      <c r="L3433" s="251"/>
      <c r="M3433" s="272">
        <v>21.99</v>
      </c>
      <c r="N3433" s="273">
        <f t="shared" si="495"/>
        <v>87.898</v>
      </c>
      <c r="O3433" s="273">
        <f t="shared" si="496"/>
        <v>89.89828571</v>
      </c>
      <c r="P3433" s="273">
        <f t="shared" ref="P3433:Q3433" si="845">P3432+0.0011428571428571</f>
        <v>91.59885714</v>
      </c>
      <c r="Q3433" s="273">
        <f t="shared" si="845"/>
        <v>92.99885714</v>
      </c>
      <c r="R3433" s="273">
        <f t="shared" si="498"/>
        <v>94.49914286</v>
      </c>
    </row>
    <row r="3434" ht="14.25" hidden="1" customHeight="1">
      <c r="L3434" s="251"/>
      <c r="M3434" s="272">
        <v>22.0</v>
      </c>
      <c r="N3434" s="273">
        <v>87.9</v>
      </c>
      <c r="O3434" s="273">
        <v>89.9</v>
      </c>
      <c r="P3434" s="273">
        <v>91.6</v>
      </c>
      <c r="Q3434" s="273">
        <v>93.0</v>
      </c>
      <c r="R3434" s="273">
        <v>94.5</v>
      </c>
    </row>
    <row r="3435" ht="14.25" hidden="1" customHeight="1">
      <c r="L3435" s="251"/>
      <c r="M3435" s="272">
        <v>22.01</v>
      </c>
      <c r="N3435" s="273">
        <f t="shared" ref="N3435:N4233" si="846">N3434+0.001125</f>
        <v>87.901125</v>
      </c>
      <c r="O3435" s="273">
        <f t="shared" ref="O3435:O4233" si="847">O3434+0.001</f>
        <v>89.901</v>
      </c>
      <c r="P3435" s="273">
        <f t="shared" ref="P3435:P4233" si="848">P3434+0.000875</f>
        <v>91.600875</v>
      </c>
      <c r="Q3435" s="273">
        <f t="shared" ref="Q3435:Q4233" si="849">Q3434+0.00075</f>
        <v>93.00075</v>
      </c>
      <c r="R3435" s="273">
        <f t="shared" ref="R3435:R4233" si="850">R3434+0.0005</f>
        <v>94.5005</v>
      </c>
    </row>
    <row r="3436" ht="14.25" hidden="1" customHeight="1">
      <c r="L3436" s="251"/>
      <c r="M3436" s="272">
        <v>22.02</v>
      </c>
      <c r="N3436" s="273">
        <f t="shared" si="846"/>
        <v>87.90225</v>
      </c>
      <c r="O3436" s="273">
        <f t="shared" si="847"/>
        <v>89.902</v>
      </c>
      <c r="P3436" s="273">
        <f t="shared" si="848"/>
        <v>91.60175</v>
      </c>
      <c r="Q3436" s="273">
        <f t="shared" si="849"/>
        <v>93.0015</v>
      </c>
      <c r="R3436" s="273">
        <f t="shared" si="850"/>
        <v>94.501</v>
      </c>
    </row>
    <row r="3437" ht="14.25" hidden="1" customHeight="1">
      <c r="L3437" s="251"/>
      <c r="M3437" s="272">
        <v>22.03</v>
      </c>
      <c r="N3437" s="273">
        <f t="shared" si="846"/>
        <v>87.903375</v>
      </c>
      <c r="O3437" s="273">
        <f t="shared" si="847"/>
        <v>89.903</v>
      </c>
      <c r="P3437" s="273">
        <f t="shared" si="848"/>
        <v>91.602625</v>
      </c>
      <c r="Q3437" s="273">
        <f t="shared" si="849"/>
        <v>93.00225</v>
      </c>
      <c r="R3437" s="273">
        <f t="shared" si="850"/>
        <v>94.5015</v>
      </c>
    </row>
    <row r="3438" ht="14.25" hidden="1" customHeight="1">
      <c r="L3438" s="251"/>
      <c r="M3438" s="272">
        <v>22.04</v>
      </c>
      <c r="N3438" s="273">
        <f t="shared" si="846"/>
        <v>87.9045</v>
      </c>
      <c r="O3438" s="273">
        <f t="shared" si="847"/>
        <v>89.904</v>
      </c>
      <c r="P3438" s="273">
        <f t="shared" si="848"/>
        <v>91.6035</v>
      </c>
      <c r="Q3438" s="273">
        <f t="shared" si="849"/>
        <v>93.003</v>
      </c>
      <c r="R3438" s="273">
        <f t="shared" si="850"/>
        <v>94.502</v>
      </c>
    </row>
    <row r="3439" ht="14.25" hidden="1" customHeight="1">
      <c r="L3439" s="251"/>
      <c r="M3439" s="272">
        <v>22.05</v>
      </c>
      <c r="N3439" s="273">
        <f t="shared" si="846"/>
        <v>87.905625</v>
      </c>
      <c r="O3439" s="273">
        <f t="shared" si="847"/>
        <v>89.905</v>
      </c>
      <c r="P3439" s="273">
        <f t="shared" si="848"/>
        <v>91.604375</v>
      </c>
      <c r="Q3439" s="273">
        <f t="shared" si="849"/>
        <v>93.00375</v>
      </c>
      <c r="R3439" s="273">
        <f t="shared" si="850"/>
        <v>94.5025</v>
      </c>
    </row>
    <row r="3440" ht="14.25" hidden="1" customHeight="1">
      <c r="L3440" s="251"/>
      <c r="M3440" s="272">
        <v>22.06</v>
      </c>
      <c r="N3440" s="273">
        <f t="shared" si="846"/>
        <v>87.90675</v>
      </c>
      <c r="O3440" s="273">
        <f t="shared" si="847"/>
        <v>89.906</v>
      </c>
      <c r="P3440" s="273">
        <f t="shared" si="848"/>
        <v>91.60525</v>
      </c>
      <c r="Q3440" s="273">
        <f t="shared" si="849"/>
        <v>93.0045</v>
      </c>
      <c r="R3440" s="273">
        <f t="shared" si="850"/>
        <v>94.503</v>
      </c>
    </row>
    <row r="3441" ht="14.25" hidden="1" customHeight="1">
      <c r="L3441" s="251"/>
      <c r="M3441" s="272">
        <v>22.07</v>
      </c>
      <c r="N3441" s="273">
        <f t="shared" si="846"/>
        <v>87.907875</v>
      </c>
      <c r="O3441" s="273">
        <f t="shared" si="847"/>
        <v>89.907</v>
      </c>
      <c r="P3441" s="273">
        <f t="shared" si="848"/>
        <v>91.606125</v>
      </c>
      <c r="Q3441" s="273">
        <f t="shared" si="849"/>
        <v>93.00525</v>
      </c>
      <c r="R3441" s="273">
        <f t="shared" si="850"/>
        <v>94.5035</v>
      </c>
    </row>
    <row r="3442" ht="14.25" hidden="1" customHeight="1">
      <c r="L3442" s="251"/>
      <c r="M3442" s="272">
        <v>22.08</v>
      </c>
      <c r="N3442" s="273">
        <f t="shared" si="846"/>
        <v>87.909</v>
      </c>
      <c r="O3442" s="273">
        <f t="shared" si="847"/>
        <v>89.908</v>
      </c>
      <c r="P3442" s="273">
        <f t="shared" si="848"/>
        <v>91.607</v>
      </c>
      <c r="Q3442" s="273">
        <f t="shared" si="849"/>
        <v>93.006</v>
      </c>
      <c r="R3442" s="273">
        <f t="shared" si="850"/>
        <v>94.504</v>
      </c>
    </row>
    <row r="3443" ht="14.25" hidden="1" customHeight="1">
      <c r="L3443" s="251"/>
      <c r="M3443" s="272">
        <v>22.09</v>
      </c>
      <c r="N3443" s="273">
        <f t="shared" si="846"/>
        <v>87.910125</v>
      </c>
      <c r="O3443" s="273">
        <f t="shared" si="847"/>
        <v>89.909</v>
      </c>
      <c r="P3443" s="273">
        <f t="shared" si="848"/>
        <v>91.607875</v>
      </c>
      <c r="Q3443" s="273">
        <f t="shared" si="849"/>
        <v>93.00675</v>
      </c>
      <c r="R3443" s="273">
        <f t="shared" si="850"/>
        <v>94.5045</v>
      </c>
    </row>
    <row r="3444" ht="14.25" hidden="1" customHeight="1">
      <c r="L3444" s="251"/>
      <c r="M3444" s="272">
        <v>22.1</v>
      </c>
      <c r="N3444" s="273">
        <f t="shared" si="846"/>
        <v>87.91125</v>
      </c>
      <c r="O3444" s="273">
        <f t="shared" si="847"/>
        <v>89.91</v>
      </c>
      <c r="P3444" s="273">
        <f t="shared" si="848"/>
        <v>91.60875</v>
      </c>
      <c r="Q3444" s="273">
        <f t="shared" si="849"/>
        <v>93.0075</v>
      </c>
      <c r="R3444" s="273">
        <f t="shared" si="850"/>
        <v>94.505</v>
      </c>
    </row>
    <row r="3445" ht="14.25" hidden="1" customHeight="1">
      <c r="L3445" s="251"/>
      <c r="M3445" s="272">
        <v>22.11</v>
      </c>
      <c r="N3445" s="273">
        <f t="shared" si="846"/>
        <v>87.912375</v>
      </c>
      <c r="O3445" s="273">
        <f t="shared" si="847"/>
        <v>89.911</v>
      </c>
      <c r="P3445" s="273">
        <f t="shared" si="848"/>
        <v>91.609625</v>
      </c>
      <c r="Q3445" s="273">
        <f t="shared" si="849"/>
        <v>93.00825</v>
      </c>
      <c r="R3445" s="273">
        <f t="shared" si="850"/>
        <v>94.5055</v>
      </c>
    </row>
    <row r="3446" ht="14.25" hidden="1" customHeight="1">
      <c r="L3446" s="251"/>
      <c r="M3446" s="272">
        <v>22.12</v>
      </c>
      <c r="N3446" s="273">
        <f t="shared" si="846"/>
        <v>87.9135</v>
      </c>
      <c r="O3446" s="273">
        <f t="shared" si="847"/>
        <v>89.912</v>
      </c>
      <c r="P3446" s="273">
        <f t="shared" si="848"/>
        <v>91.6105</v>
      </c>
      <c r="Q3446" s="273">
        <f t="shared" si="849"/>
        <v>93.009</v>
      </c>
      <c r="R3446" s="273">
        <f t="shared" si="850"/>
        <v>94.506</v>
      </c>
    </row>
    <row r="3447" ht="14.25" hidden="1" customHeight="1">
      <c r="L3447" s="251"/>
      <c r="M3447" s="272">
        <v>22.13</v>
      </c>
      <c r="N3447" s="273">
        <f t="shared" si="846"/>
        <v>87.914625</v>
      </c>
      <c r="O3447" s="273">
        <f t="shared" si="847"/>
        <v>89.913</v>
      </c>
      <c r="P3447" s="273">
        <f t="shared" si="848"/>
        <v>91.611375</v>
      </c>
      <c r="Q3447" s="273">
        <f t="shared" si="849"/>
        <v>93.00975</v>
      </c>
      <c r="R3447" s="273">
        <f t="shared" si="850"/>
        <v>94.5065</v>
      </c>
    </row>
    <row r="3448" ht="14.25" hidden="1" customHeight="1">
      <c r="L3448" s="251"/>
      <c r="M3448" s="272">
        <v>22.14</v>
      </c>
      <c r="N3448" s="273">
        <f t="shared" si="846"/>
        <v>87.91575</v>
      </c>
      <c r="O3448" s="273">
        <f t="shared" si="847"/>
        <v>89.914</v>
      </c>
      <c r="P3448" s="273">
        <f t="shared" si="848"/>
        <v>91.61225</v>
      </c>
      <c r="Q3448" s="273">
        <f t="shared" si="849"/>
        <v>93.0105</v>
      </c>
      <c r="R3448" s="273">
        <f t="shared" si="850"/>
        <v>94.507</v>
      </c>
    </row>
    <row r="3449" ht="14.25" hidden="1" customHeight="1">
      <c r="L3449" s="251"/>
      <c r="M3449" s="272">
        <v>22.15</v>
      </c>
      <c r="N3449" s="273">
        <f t="shared" si="846"/>
        <v>87.916875</v>
      </c>
      <c r="O3449" s="273">
        <f t="shared" si="847"/>
        <v>89.915</v>
      </c>
      <c r="P3449" s="273">
        <f t="shared" si="848"/>
        <v>91.613125</v>
      </c>
      <c r="Q3449" s="273">
        <f t="shared" si="849"/>
        <v>93.01125</v>
      </c>
      <c r="R3449" s="273">
        <f t="shared" si="850"/>
        <v>94.5075</v>
      </c>
    </row>
    <row r="3450" ht="14.25" hidden="1" customHeight="1">
      <c r="L3450" s="251"/>
      <c r="M3450" s="272">
        <v>22.16</v>
      </c>
      <c r="N3450" s="273">
        <f t="shared" si="846"/>
        <v>87.918</v>
      </c>
      <c r="O3450" s="273">
        <f t="shared" si="847"/>
        <v>89.916</v>
      </c>
      <c r="P3450" s="273">
        <f t="shared" si="848"/>
        <v>91.614</v>
      </c>
      <c r="Q3450" s="273">
        <f t="shared" si="849"/>
        <v>93.012</v>
      </c>
      <c r="R3450" s="273">
        <f t="shared" si="850"/>
        <v>94.508</v>
      </c>
    </row>
    <row r="3451" ht="14.25" hidden="1" customHeight="1">
      <c r="L3451" s="251"/>
      <c r="M3451" s="272">
        <v>22.17</v>
      </c>
      <c r="N3451" s="273">
        <f t="shared" si="846"/>
        <v>87.919125</v>
      </c>
      <c r="O3451" s="273">
        <f t="shared" si="847"/>
        <v>89.917</v>
      </c>
      <c r="P3451" s="273">
        <f t="shared" si="848"/>
        <v>91.614875</v>
      </c>
      <c r="Q3451" s="273">
        <f t="shared" si="849"/>
        <v>93.01275</v>
      </c>
      <c r="R3451" s="273">
        <f t="shared" si="850"/>
        <v>94.5085</v>
      </c>
    </row>
    <row r="3452" ht="14.25" hidden="1" customHeight="1">
      <c r="L3452" s="251"/>
      <c r="M3452" s="272">
        <v>22.18</v>
      </c>
      <c r="N3452" s="273">
        <f t="shared" si="846"/>
        <v>87.92025</v>
      </c>
      <c r="O3452" s="273">
        <f t="shared" si="847"/>
        <v>89.918</v>
      </c>
      <c r="P3452" s="273">
        <f t="shared" si="848"/>
        <v>91.61575</v>
      </c>
      <c r="Q3452" s="273">
        <f t="shared" si="849"/>
        <v>93.0135</v>
      </c>
      <c r="R3452" s="273">
        <f t="shared" si="850"/>
        <v>94.509</v>
      </c>
    </row>
    <row r="3453" ht="14.25" hidden="1" customHeight="1">
      <c r="L3453" s="251"/>
      <c r="M3453" s="272">
        <v>22.19</v>
      </c>
      <c r="N3453" s="273">
        <f t="shared" si="846"/>
        <v>87.921375</v>
      </c>
      <c r="O3453" s="273">
        <f t="shared" si="847"/>
        <v>89.919</v>
      </c>
      <c r="P3453" s="273">
        <f t="shared" si="848"/>
        <v>91.616625</v>
      </c>
      <c r="Q3453" s="273">
        <f t="shared" si="849"/>
        <v>93.01425</v>
      </c>
      <c r="R3453" s="273">
        <f t="shared" si="850"/>
        <v>94.5095</v>
      </c>
    </row>
    <row r="3454" ht="14.25" hidden="1" customHeight="1">
      <c r="L3454" s="251"/>
      <c r="M3454" s="272">
        <v>22.2</v>
      </c>
      <c r="N3454" s="273">
        <f t="shared" si="846"/>
        <v>87.9225</v>
      </c>
      <c r="O3454" s="273">
        <f t="shared" si="847"/>
        <v>89.92</v>
      </c>
      <c r="P3454" s="273">
        <f t="shared" si="848"/>
        <v>91.6175</v>
      </c>
      <c r="Q3454" s="273">
        <f t="shared" si="849"/>
        <v>93.015</v>
      </c>
      <c r="R3454" s="273">
        <f t="shared" si="850"/>
        <v>94.51</v>
      </c>
    </row>
    <row r="3455" ht="14.25" hidden="1" customHeight="1">
      <c r="L3455" s="251"/>
      <c r="M3455" s="272">
        <v>22.21</v>
      </c>
      <c r="N3455" s="273">
        <f t="shared" si="846"/>
        <v>87.923625</v>
      </c>
      <c r="O3455" s="273">
        <f t="shared" si="847"/>
        <v>89.921</v>
      </c>
      <c r="P3455" s="273">
        <f t="shared" si="848"/>
        <v>91.618375</v>
      </c>
      <c r="Q3455" s="273">
        <f t="shared" si="849"/>
        <v>93.01575</v>
      </c>
      <c r="R3455" s="273">
        <f t="shared" si="850"/>
        <v>94.5105</v>
      </c>
    </row>
    <row r="3456" ht="14.25" hidden="1" customHeight="1">
      <c r="L3456" s="251"/>
      <c r="M3456" s="272">
        <v>22.22</v>
      </c>
      <c r="N3456" s="273">
        <f t="shared" si="846"/>
        <v>87.92475</v>
      </c>
      <c r="O3456" s="273">
        <f t="shared" si="847"/>
        <v>89.922</v>
      </c>
      <c r="P3456" s="273">
        <f t="shared" si="848"/>
        <v>91.61925</v>
      </c>
      <c r="Q3456" s="273">
        <f t="shared" si="849"/>
        <v>93.0165</v>
      </c>
      <c r="R3456" s="273">
        <f t="shared" si="850"/>
        <v>94.511</v>
      </c>
    </row>
    <row r="3457" ht="14.25" hidden="1" customHeight="1">
      <c r="L3457" s="251"/>
      <c r="M3457" s="272">
        <v>22.23</v>
      </c>
      <c r="N3457" s="273">
        <f t="shared" si="846"/>
        <v>87.925875</v>
      </c>
      <c r="O3457" s="273">
        <f t="shared" si="847"/>
        <v>89.923</v>
      </c>
      <c r="P3457" s="273">
        <f t="shared" si="848"/>
        <v>91.620125</v>
      </c>
      <c r="Q3457" s="273">
        <f t="shared" si="849"/>
        <v>93.01725</v>
      </c>
      <c r="R3457" s="273">
        <f t="shared" si="850"/>
        <v>94.5115</v>
      </c>
    </row>
    <row r="3458" ht="14.25" hidden="1" customHeight="1">
      <c r="L3458" s="251"/>
      <c r="M3458" s="272">
        <v>22.24</v>
      </c>
      <c r="N3458" s="273">
        <f t="shared" si="846"/>
        <v>87.927</v>
      </c>
      <c r="O3458" s="273">
        <f t="shared" si="847"/>
        <v>89.924</v>
      </c>
      <c r="P3458" s="273">
        <f t="shared" si="848"/>
        <v>91.621</v>
      </c>
      <c r="Q3458" s="273">
        <f t="shared" si="849"/>
        <v>93.018</v>
      </c>
      <c r="R3458" s="273">
        <f t="shared" si="850"/>
        <v>94.512</v>
      </c>
    </row>
    <row r="3459" ht="14.25" hidden="1" customHeight="1">
      <c r="L3459" s="251"/>
      <c r="M3459" s="272">
        <v>22.25</v>
      </c>
      <c r="N3459" s="273">
        <f t="shared" si="846"/>
        <v>87.928125</v>
      </c>
      <c r="O3459" s="273">
        <f t="shared" si="847"/>
        <v>89.925</v>
      </c>
      <c r="P3459" s="273">
        <f t="shared" si="848"/>
        <v>91.621875</v>
      </c>
      <c r="Q3459" s="273">
        <f t="shared" si="849"/>
        <v>93.01875</v>
      </c>
      <c r="R3459" s="273">
        <f t="shared" si="850"/>
        <v>94.5125</v>
      </c>
    </row>
    <row r="3460" ht="14.25" hidden="1" customHeight="1">
      <c r="L3460" s="251"/>
      <c r="M3460" s="272">
        <v>22.26</v>
      </c>
      <c r="N3460" s="273">
        <f t="shared" si="846"/>
        <v>87.92925</v>
      </c>
      <c r="O3460" s="273">
        <f t="shared" si="847"/>
        <v>89.926</v>
      </c>
      <c r="P3460" s="273">
        <f t="shared" si="848"/>
        <v>91.62275</v>
      </c>
      <c r="Q3460" s="273">
        <f t="shared" si="849"/>
        <v>93.0195</v>
      </c>
      <c r="R3460" s="273">
        <f t="shared" si="850"/>
        <v>94.513</v>
      </c>
    </row>
    <row r="3461" ht="14.25" hidden="1" customHeight="1">
      <c r="L3461" s="251"/>
      <c r="M3461" s="272">
        <v>22.27</v>
      </c>
      <c r="N3461" s="273">
        <f t="shared" si="846"/>
        <v>87.930375</v>
      </c>
      <c r="O3461" s="273">
        <f t="shared" si="847"/>
        <v>89.927</v>
      </c>
      <c r="P3461" s="273">
        <f t="shared" si="848"/>
        <v>91.623625</v>
      </c>
      <c r="Q3461" s="273">
        <f t="shared" si="849"/>
        <v>93.02025</v>
      </c>
      <c r="R3461" s="273">
        <f t="shared" si="850"/>
        <v>94.5135</v>
      </c>
    </row>
    <row r="3462" ht="14.25" hidden="1" customHeight="1">
      <c r="L3462" s="251"/>
      <c r="M3462" s="272">
        <v>22.28</v>
      </c>
      <c r="N3462" s="273">
        <f t="shared" si="846"/>
        <v>87.9315</v>
      </c>
      <c r="O3462" s="273">
        <f t="shared" si="847"/>
        <v>89.928</v>
      </c>
      <c r="P3462" s="273">
        <f t="shared" si="848"/>
        <v>91.6245</v>
      </c>
      <c r="Q3462" s="273">
        <f t="shared" si="849"/>
        <v>93.021</v>
      </c>
      <c r="R3462" s="273">
        <f t="shared" si="850"/>
        <v>94.514</v>
      </c>
    </row>
    <row r="3463" ht="14.25" hidden="1" customHeight="1">
      <c r="L3463" s="251"/>
      <c r="M3463" s="272">
        <v>22.29</v>
      </c>
      <c r="N3463" s="273">
        <f t="shared" si="846"/>
        <v>87.932625</v>
      </c>
      <c r="O3463" s="273">
        <f t="shared" si="847"/>
        <v>89.929</v>
      </c>
      <c r="P3463" s="273">
        <f t="shared" si="848"/>
        <v>91.625375</v>
      </c>
      <c r="Q3463" s="273">
        <f t="shared" si="849"/>
        <v>93.02175</v>
      </c>
      <c r="R3463" s="273">
        <f t="shared" si="850"/>
        <v>94.5145</v>
      </c>
    </row>
    <row r="3464" ht="14.25" hidden="1" customHeight="1">
      <c r="L3464" s="251"/>
      <c r="M3464" s="272">
        <v>22.3</v>
      </c>
      <c r="N3464" s="273">
        <f t="shared" si="846"/>
        <v>87.93375</v>
      </c>
      <c r="O3464" s="273">
        <f t="shared" si="847"/>
        <v>89.93</v>
      </c>
      <c r="P3464" s="273">
        <f t="shared" si="848"/>
        <v>91.62625</v>
      </c>
      <c r="Q3464" s="273">
        <f t="shared" si="849"/>
        <v>93.0225</v>
      </c>
      <c r="R3464" s="273">
        <f t="shared" si="850"/>
        <v>94.515</v>
      </c>
    </row>
    <row r="3465" ht="14.25" hidden="1" customHeight="1">
      <c r="L3465" s="251"/>
      <c r="M3465" s="272">
        <v>22.31</v>
      </c>
      <c r="N3465" s="273">
        <f t="shared" si="846"/>
        <v>87.934875</v>
      </c>
      <c r="O3465" s="273">
        <f t="shared" si="847"/>
        <v>89.931</v>
      </c>
      <c r="P3465" s="273">
        <f t="shared" si="848"/>
        <v>91.627125</v>
      </c>
      <c r="Q3465" s="273">
        <f t="shared" si="849"/>
        <v>93.02325</v>
      </c>
      <c r="R3465" s="273">
        <f t="shared" si="850"/>
        <v>94.5155</v>
      </c>
    </row>
    <row r="3466" ht="14.25" hidden="1" customHeight="1">
      <c r="L3466" s="251"/>
      <c r="M3466" s="272">
        <v>22.32</v>
      </c>
      <c r="N3466" s="273">
        <f t="shared" si="846"/>
        <v>87.936</v>
      </c>
      <c r="O3466" s="273">
        <f t="shared" si="847"/>
        <v>89.932</v>
      </c>
      <c r="P3466" s="273">
        <f t="shared" si="848"/>
        <v>91.628</v>
      </c>
      <c r="Q3466" s="273">
        <f t="shared" si="849"/>
        <v>93.024</v>
      </c>
      <c r="R3466" s="273">
        <f t="shared" si="850"/>
        <v>94.516</v>
      </c>
    </row>
    <row r="3467" ht="14.25" hidden="1" customHeight="1">
      <c r="L3467" s="251"/>
      <c r="M3467" s="272">
        <v>22.33</v>
      </c>
      <c r="N3467" s="273">
        <f t="shared" si="846"/>
        <v>87.937125</v>
      </c>
      <c r="O3467" s="273">
        <f t="shared" si="847"/>
        <v>89.933</v>
      </c>
      <c r="P3467" s="273">
        <f t="shared" si="848"/>
        <v>91.628875</v>
      </c>
      <c r="Q3467" s="273">
        <f t="shared" si="849"/>
        <v>93.02475</v>
      </c>
      <c r="R3467" s="273">
        <f t="shared" si="850"/>
        <v>94.5165</v>
      </c>
    </row>
    <row r="3468" ht="14.25" hidden="1" customHeight="1">
      <c r="L3468" s="251"/>
      <c r="M3468" s="272">
        <v>22.34</v>
      </c>
      <c r="N3468" s="273">
        <f t="shared" si="846"/>
        <v>87.93825</v>
      </c>
      <c r="O3468" s="273">
        <f t="shared" si="847"/>
        <v>89.934</v>
      </c>
      <c r="P3468" s="273">
        <f t="shared" si="848"/>
        <v>91.62975</v>
      </c>
      <c r="Q3468" s="273">
        <f t="shared" si="849"/>
        <v>93.0255</v>
      </c>
      <c r="R3468" s="273">
        <f t="shared" si="850"/>
        <v>94.517</v>
      </c>
    </row>
    <row r="3469" ht="14.25" hidden="1" customHeight="1">
      <c r="L3469" s="251"/>
      <c r="M3469" s="272">
        <v>22.35</v>
      </c>
      <c r="N3469" s="273">
        <f t="shared" si="846"/>
        <v>87.939375</v>
      </c>
      <c r="O3469" s="273">
        <f t="shared" si="847"/>
        <v>89.935</v>
      </c>
      <c r="P3469" s="273">
        <f t="shared" si="848"/>
        <v>91.630625</v>
      </c>
      <c r="Q3469" s="273">
        <f t="shared" si="849"/>
        <v>93.02625</v>
      </c>
      <c r="R3469" s="273">
        <f t="shared" si="850"/>
        <v>94.5175</v>
      </c>
    </row>
    <row r="3470" ht="14.25" hidden="1" customHeight="1">
      <c r="L3470" s="251"/>
      <c r="M3470" s="272">
        <v>22.36</v>
      </c>
      <c r="N3470" s="273">
        <f t="shared" si="846"/>
        <v>87.9405</v>
      </c>
      <c r="O3470" s="273">
        <f t="shared" si="847"/>
        <v>89.936</v>
      </c>
      <c r="P3470" s="273">
        <f t="shared" si="848"/>
        <v>91.6315</v>
      </c>
      <c r="Q3470" s="273">
        <f t="shared" si="849"/>
        <v>93.027</v>
      </c>
      <c r="R3470" s="273">
        <f t="shared" si="850"/>
        <v>94.518</v>
      </c>
    </row>
    <row r="3471" ht="14.25" hidden="1" customHeight="1">
      <c r="L3471" s="251"/>
      <c r="M3471" s="272">
        <v>22.37</v>
      </c>
      <c r="N3471" s="273">
        <f t="shared" si="846"/>
        <v>87.941625</v>
      </c>
      <c r="O3471" s="273">
        <f t="shared" si="847"/>
        <v>89.937</v>
      </c>
      <c r="P3471" s="273">
        <f t="shared" si="848"/>
        <v>91.632375</v>
      </c>
      <c r="Q3471" s="273">
        <f t="shared" si="849"/>
        <v>93.02775</v>
      </c>
      <c r="R3471" s="273">
        <f t="shared" si="850"/>
        <v>94.5185</v>
      </c>
    </row>
    <row r="3472" ht="14.25" hidden="1" customHeight="1">
      <c r="L3472" s="251"/>
      <c r="M3472" s="272">
        <v>22.38</v>
      </c>
      <c r="N3472" s="273">
        <f t="shared" si="846"/>
        <v>87.94275</v>
      </c>
      <c r="O3472" s="273">
        <f t="shared" si="847"/>
        <v>89.938</v>
      </c>
      <c r="P3472" s="273">
        <f t="shared" si="848"/>
        <v>91.63325</v>
      </c>
      <c r="Q3472" s="273">
        <f t="shared" si="849"/>
        <v>93.0285</v>
      </c>
      <c r="R3472" s="273">
        <f t="shared" si="850"/>
        <v>94.519</v>
      </c>
    </row>
    <row r="3473" ht="14.25" hidden="1" customHeight="1">
      <c r="L3473" s="251"/>
      <c r="M3473" s="272">
        <v>22.39</v>
      </c>
      <c r="N3473" s="273">
        <f t="shared" si="846"/>
        <v>87.943875</v>
      </c>
      <c r="O3473" s="273">
        <f t="shared" si="847"/>
        <v>89.939</v>
      </c>
      <c r="P3473" s="273">
        <f t="shared" si="848"/>
        <v>91.634125</v>
      </c>
      <c r="Q3473" s="273">
        <f t="shared" si="849"/>
        <v>93.02925</v>
      </c>
      <c r="R3473" s="273">
        <f t="shared" si="850"/>
        <v>94.5195</v>
      </c>
    </row>
    <row r="3474" ht="14.25" hidden="1" customHeight="1">
      <c r="L3474" s="251"/>
      <c r="M3474" s="272">
        <v>22.4</v>
      </c>
      <c r="N3474" s="273">
        <f t="shared" si="846"/>
        <v>87.945</v>
      </c>
      <c r="O3474" s="273">
        <f t="shared" si="847"/>
        <v>89.94</v>
      </c>
      <c r="P3474" s="273">
        <f t="shared" si="848"/>
        <v>91.635</v>
      </c>
      <c r="Q3474" s="273">
        <f t="shared" si="849"/>
        <v>93.03</v>
      </c>
      <c r="R3474" s="273">
        <f t="shared" si="850"/>
        <v>94.52</v>
      </c>
    </row>
    <row r="3475" ht="14.25" hidden="1" customHeight="1">
      <c r="L3475" s="251"/>
      <c r="M3475" s="272">
        <v>22.41</v>
      </c>
      <c r="N3475" s="273">
        <f t="shared" si="846"/>
        <v>87.946125</v>
      </c>
      <c r="O3475" s="273">
        <f t="shared" si="847"/>
        <v>89.941</v>
      </c>
      <c r="P3475" s="273">
        <f t="shared" si="848"/>
        <v>91.635875</v>
      </c>
      <c r="Q3475" s="273">
        <f t="shared" si="849"/>
        <v>93.03075</v>
      </c>
      <c r="R3475" s="273">
        <f t="shared" si="850"/>
        <v>94.5205</v>
      </c>
    </row>
    <row r="3476" ht="14.25" hidden="1" customHeight="1">
      <c r="L3476" s="251"/>
      <c r="M3476" s="272">
        <v>22.42</v>
      </c>
      <c r="N3476" s="273">
        <f t="shared" si="846"/>
        <v>87.94725</v>
      </c>
      <c r="O3476" s="273">
        <f t="shared" si="847"/>
        <v>89.942</v>
      </c>
      <c r="P3476" s="273">
        <f t="shared" si="848"/>
        <v>91.63675</v>
      </c>
      <c r="Q3476" s="273">
        <f t="shared" si="849"/>
        <v>93.0315</v>
      </c>
      <c r="R3476" s="273">
        <f t="shared" si="850"/>
        <v>94.521</v>
      </c>
    </row>
    <row r="3477" ht="14.25" hidden="1" customHeight="1">
      <c r="L3477" s="251"/>
      <c r="M3477" s="272">
        <v>22.43</v>
      </c>
      <c r="N3477" s="273">
        <f t="shared" si="846"/>
        <v>87.948375</v>
      </c>
      <c r="O3477" s="273">
        <f t="shared" si="847"/>
        <v>89.943</v>
      </c>
      <c r="P3477" s="273">
        <f t="shared" si="848"/>
        <v>91.637625</v>
      </c>
      <c r="Q3477" s="273">
        <f t="shared" si="849"/>
        <v>93.03225</v>
      </c>
      <c r="R3477" s="273">
        <f t="shared" si="850"/>
        <v>94.5215</v>
      </c>
    </row>
    <row r="3478" ht="14.25" hidden="1" customHeight="1">
      <c r="L3478" s="251"/>
      <c r="M3478" s="272">
        <v>22.44</v>
      </c>
      <c r="N3478" s="273">
        <f t="shared" si="846"/>
        <v>87.9495</v>
      </c>
      <c r="O3478" s="273">
        <f t="shared" si="847"/>
        <v>89.944</v>
      </c>
      <c r="P3478" s="273">
        <f t="shared" si="848"/>
        <v>91.6385</v>
      </c>
      <c r="Q3478" s="273">
        <f t="shared" si="849"/>
        <v>93.033</v>
      </c>
      <c r="R3478" s="273">
        <f t="shared" si="850"/>
        <v>94.522</v>
      </c>
    </row>
    <row r="3479" ht="14.25" hidden="1" customHeight="1">
      <c r="L3479" s="251"/>
      <c r="M3479" s="272">
        <v>22.45</v>
      </c>
      <c r="N3479" s="273">
        <f t="shared" si="846"/>
        <v>87.950625</v>
      </c>
      <c r="O3479" s="273">
        <f t="shared" si="847"/>
        <v>89.945</v>
      </c>
      <c r="P3479" s="273">
        <f t="shared" si="848"/>
        <v>91.639375</v>
      </c>
      <c r="Q3479" s="273">
        <f t="shared" si="849"/>
        <v>93.03375</v>
      </c>
      <c r="R3479" s="273">
        <f t="shared" si="850"/>
        <v>94.5225</v>
      </c>
    </row>
    <row r="3480" ht="14.25" hidden="1" customHeight="1">
      <c r="L3480" s="251"/>
      <c r="M3480" s="272">
        <v>22.46</v>
      </c>
      <c r="N3480" s="273">
        <f t="shared" si="846"/>
        <v>87.95175</v>
      </c>
      <c r="O3480" s="273">
        <f t="shared" si="847"/>
        <v>89.946</v>
      </c>
      <c r="P3480" s="273">
        <f t="shared" si="848"/>
        <v>91.64025</v>
      </c>
      <c r="Q3480" s="273">
        <f t="shared" si="849"/>
        <v>93.0345</v>
      </c>
      <c r="R3480" s="273">
        <f t="shared" si="850"/>
        <v>94.523</v>
      </c>
    </row>
    <row r="3481" ht="14.25" hidden="1" customHeight="1">
      <c r="L3481" s="251"/>
      <c r="M3481" s="272">
        <v>22.47</v>
      </c>
      <c r="N3481" s="273">
        <f t="shared" si="846"/>
        <v>87.952875</v>
      </c>
      <c r="O3481" s="273">
        <f t="shared" si="847"/>
        <v>89.947</v>
      </c>
      <c r="P3481" s="273">
        <f t="shared" si="848"/>
        <v>91.641125</v>
      </c>
      <c r="Q3481" s="273">
        <f t="shared" si="849"/>
        <v>93.03525</v>
      </c>
      <c r="R3481" s="273">
        <f t="shared" si="850"/>
        <v>94.5235</v>
      </c>
    </row>
    <row r="3482" ht="14.25" hidden="1" customHeight="1">
      <c r="L3482" s="251"/>
      <c r="M3482" s="272">
        <v>22.48</v>
      </c>
      <c r="N3482" s="273">
        <f t="shared" si="846"/>
        <v>87.954</v>
      </c>
      <c r="O3482" s="273">
        <f t="shared" si="847"/>
        <v>89.948</v>
      </c>
      <c r="P3482" s="273">
        <f t="shared" si="848"/>
        <v>91.642</v>
      </c>
      <c r="Q3482" s="273">
        <f t="shared" si="849"/>
        <v>93.036</v>
      </c>
      <c r="R3482" s="273">
        <f t="shared" si="850"/>
        <v>94.524</v>
      </c>
    </row>
    <row r="3483" ht="14.25" hidden="1" customHeight="1">
      <c r="L3483" s="251"/>
      <c r="M3483" s="272">
        <v>22.49</v>
      </c>
      <c r="N3483" s="273">
        <f t="shared" si="846"/>
        <v>87.955125</v>
      </c>
      <c r="O3483" s="273">
        <f t="shared" si="847"/>
        <v>89.949</v>
      </c>
      <c r="P3483" s="273">
        <f t="shared" si="848"/>
        <v>91.642875</v>
      </c>
      <c r="Q3483" s="273">
        <f t="shared" si="849"/>
        <v>93.03675</v>
      </c>
      <c r="R3483" s="273">
        <f t="shared" si="850"/>
        <v>94.5245</v>
      </c>
    </row>
    <row r="3484" ht="14.25" hidden="1" customHeight="1">
      <c r="L3484" s="251"/>
      <c r="M3484" s="272">
        <v>22.5</v>
      </c>
      <c r="N3484" s="273">
        <f t="shared" si="846"/>
        <v>87.95625</v>
      </c>
      <c r="O3484" s="273">
        <f t="shared" si="847"/>
        <v>89.95</v>
      </c>
      <c r="P3484" s="273">
        <f t="shared" si="848"/>
        <v>91.64375</v>
      </c>
      <c r="Q3484" s="273">
        <f t="shared" si="849"/>
        <v>93.0375</v>
      </c>
      <c r="R3484" s="273">
        <f t="shared" si="850"/>
        <v>94.525</v>
      </c>
    </row>
    <row r="3485" ht="14.25" hidden="1" customHeight="1">
      <c r="L3485" s="251"/>
      <c r="M3485" s="272">
        <v>22.51</v>
      </c>
      <c r="N3485" s="273">
        <f t="shared" si="846"/>
        <v>87.957375</v>
      </c>
      <c r="O3485" s="273">
        <f t="shared" si="847"/>
        <v>89.951</v>
      </c>
      <c r="P3485" s="273">
        <f t="shared" si="848"/>
        <v>91.644625</v>
      </c>
      <c r="Q3485" s="273">
        <f t="shared" si="849"/>
        <v>93.03825</v>
      </c>
      <c r="R3485" s="273">
        <f t="shared" si="850"/>
        <v>94.5255</v>
      </c>
    </row>
    <row r="3486" ht="14.25" hidden="1" customHeight="1">
      <c r="L3486" s="251"/>
      <c r="M3486" s="272">
        <v>22.52</v>
      </c>
      <c r="N3486" s="273">
        <f t="shared" si="846"/>
        <v>87.9585</v>
      </c>
      <c r="O3486" s="273">
        <f t="shared" si="847"/>
        <v>89.952</v>
      </c>
      <c r="P3486" s="273">
        <f t="shared" si="848"/>
        <v>91.6455</v>
      </c>
      <c r="Q3486" s="273">
        <f t="shared" si="849"/>
        <v>93.039</v>
      </c>
      <c r="R3486" s="273">
        <f t="shared" si="850"/>
        <v>94.526</v>
      </c>
    </row>
    <row r="3487" ht="14.25" hidden="1" customHeight="1">
      <c r="L3487" s="251"/>
      <c r="M3487" s="272">
        <v>22.53</v>
      </c>
      <c r="N3487" s="273">
        <f t="shared" si="846"/>
        <v>87.959625</v>
      </c>
      <c r="O3487" s="273">
        <f t="shared" si="847"/>
        <v>89.953</v>
      </c>
      <c r="P3487" s="273">
        <f t="shared" si="848"/>
        <v>91.646375</v>
      </c>
      <c r="Q3487" s="273">
        <f t="shared" si="849"/>
        <v>93.03975</v>
      </c>
      <c r="R3487" s="273">
        <f t="shared" si="850"/>
        <v>94.5265</v>
      </c>
    </row>
    <row r="3488" ht="14.25" hidden="1" customHeight="1">
      <c r="L3488" s="251"/>
      <c r="M3488" s="272">
        <v>22.54</v>
      </c>
      <c r="N3488" s="273">
        <f t="shared" si="846"/>
        <v>87.96075</v>
      </c>
      <c r="O3488" s="273">
        <f t="shared" si="847"/>
        <v>89.954</v>
      </c>
      <c r="P3488" s="273">
        <f t="shared" si="848"/>
        <v>91.64725</v>
      </c>
      <c r="Q3488" s="273">
        <f t="shared" si="849"/>
        <v>93.0405</v>
      </c>
      <c r="R3488" s="273">
        <f t="shared" si="850"/>
        <v>94.527</v>
      </c>
    </row>
    <row r="3489" ht="14.25" hidden="1" customHeight="1">
      <c r="L3489" s="251"/>
      <c r="M3489" s="272">
        <v>22.55</v>
      </c>
      <c r="N3489" s="273">
        <f t="shared" si="846"/>
        <v>87.961875</v>
      </c>
      <c r="O3489" s="273">
        <f t="shared" si="847"/>
        <v>89.955</v>
      </c>
      <c r="P3489" s="273">
        <f t="shared" si="848"/>
        <v>91.648125</v>
      </c>
      <c r="Q3489" s="273">
        <f t="shared" si="849"/>
        <v>93.04125</v>
      </c>
      <c r="R3489" s="273">
        <f t="shared" si="850"/>
        <v>94.5275</v>
      </c>
    </row>
    <row r="3490" ht="14.25" hidden="1" customHeight="1">
      <c r="L3490" s="251"/>
      <c r="M3490" s="272">
        <v>22.56</v>
      </c>
      <c r="N3490" s="273">
        <f t="shared" si="846"/>
        <v>87.963</v>
      </c>
      <c r="O3490" s="273">
        <f t="shared" si="847"/>
        <v>89.956</v>
      </c>
      <c r="P3490" s="273">
        <f t="shared" si="848"/>
        <v>91.649</v>
      </c>
      <c r="Q3490" s="273">
        <f t="shared" si="849"/>
        <v>93.042</v>
      </c>
      <c r="R3490" s="273">
        <f t="shared" si="850"/>
        <v>94.528</v>
      </c>
    </row>
    <row r="3491" ht="14.25" hidden="1" customHeight="1">
      <c r="L3491" s="251"/>
      <c r="M3491" s="272">
        <v>22.57</v>
      </c>
      <c r="N3491" s="273">
        <f t="shared" si="846"/>
        <v>87.964125</v>
      </c>
      <c r="O3491" s="273">
        <f t="shared" si="847"/>
        <v>89.957</v>
      </c>
      <c r="P3491" s="273">
        <f t="shared" si="848"/>
        <v>91.649875</v>
      </c>
      <c r="Q3491" s="273">
        <f t="shared" si="849"/>
        <v>93.04275</v>
      </c>
      <c r="R3491" s="273">
        <f t="shared" si="850"/>
        <v>94.5285</v>
      </c>
    </row>
    <row r="3492" ht="14.25" hidden="1" customHeight="1">
      <c r="L3492" s="251"/>
      <c r="M3492" s="272">
        <v>22.58</v>
      </c>
      <c r="N3492" s="273">
        <f t="shared" si="846"/>
        <v>87.96525</v>
      </c>
      <c r="O3492" s="273">
        <f t="shared" si="847"/>
        <v>89.958</v>
      </c>
      <c r="P3492" s="273">
        <f t="shared" si="848"/>
        <v>91.65075</v>
      </c>
      <c r="Q3492" s="273">
        <f t="shared" si="849"/>
        <v>93.0435</v>
      </c>
      <c r="R3492" s="273">
        <f t="shared" si="850"/>
        <v>94.529</v>
      </c>
    </row>
    <row r="3493" ht="14.25" hidden="1" customHeight="1">
      <c r="L3493" s="251"/>
      <c r="M3493" s="272">
        <v>22.59</v>
      </c>
      <c r="N3493" s="273">
        <f t="shared" si="846"/>
        <v>87.966375</v>
      </c>
      <c r="O3493" s="273">
        <f t="shared" si="847"/>
        <v>89.959</v>
      </c>
      <c r="P3493" s="273">
        <f t="shared" si="848"/>
        <v>91.651625</v>
      </c>
      <c r="Q3493" s="273">
        <f t="shared" si="849"/>
        <v>93.04425</v>
      </c>
      <c r="R3493" s="273">
        <f t="shared" si="850"/>
        <v>94.5295</v>
      </c>
    </row>
    <row r="3494" ht="14.25" hidden="1" customHeight="1">
      <c r="L3494" s="251"/>
      <c r="M3494" s="272">
        <v>22.6</v>
      </c>
      <c r="N3494" s="273">
        <f t="shared" si="846"/>
        <v>87.9675</v>
      </c>
      <c r="O3494" s="273">
        <f t="shared" si="847"/>
        <v>89.96</v>
      </c>
      <c r="P3494" s="273">
        <f t="shared" si="848"/>
        <v>91.6525</v>
      </c>
      <c r="Q3494" s="273">
        <f t="shared" si="849"/>
        <v>93.045</v>
      </c>
      <c r="R3494" s="273">
        <f t="shared" si="850"/>
        <v>94.53</v>
      </c>
    </row>
    <row r="3495" ht="14.25" hidden="1" customHeight="1">
      <c r="L3495" s="251"/>
      <c r="M3495" s="272">
        <v>22.61</v>
      </c>
      <c r="N3495" s="273">
        <f t="shared" si="846"/>
        <v>87.968625</v>
      </c>
      <c r="O3495" s="273">
        <f t="shared" si="847"/>
        <v>89.961</v>
      </c>
      <c r="P3495" s="273">
        <f t="shared" si="848"/>
        <v>91.653375</v>
      </c>
      <c r="Q3495" s="273">
        <f t="shared" si="849"/>
        <v>93.04575</v>
      </c>
      <c r="R3495" s="273">
        <f t="shared" si="850"/>
        <v>94.5305</v>
      </c>
    </row>
    <row r="3496" ht="14.25" hidden="1" customHeight="1">
      <c r="L3496" s="251"/>
      <c r="M3496" s="272">
        <v>22.62</v>
      </c>
      <c r="N3496" s="273">
        <f t="shared" si="846"/>
        <v>87.96975</v>
      </c>
      <c r="O3496" s="273">
        <f t="shared" si="847"/>
        <v>89.962</v>
      </c>
      <c r="P3496" s="273">
        <f t="shared" si="848"/>
        <v>91.65425</v>
      </c>
      <c r="Q3496" s="273">
        <f t="shared" si="849"/>
        <v>93.0465</v>
      </c>
      <c r="R3496" s="273">
        <f t="shared" si="850"/>
        <v>94.531</v>
      </c>
    </row>
    <row r="3497" ht="14.25" hidden="1" customHeight="1">
      <c r="L3497" s="251"/>
      <c r="M3497" s="272">
        <v>22.63</v>
      </c>
      <c r="N3497" s="273">
        <f t="shared" si="846"/>
        <v>87.970875</v>
      </c>
      <c r="O3497" s="273">
        <f t="shared" si="847"/>
        <v>89.963</v>
      </c>
      <c r="P3497" s="273">
        <f t="shared" si="848"/>
        <v>91.655125</v>
      </c>
      <c r="Q3497" s="273">
        <f t="shared" si="849"/>
        <v>93.04725</v>
      </c>
      <c r="R3497" s="273">
        <f t="shared" si="850"/>
        <v>94.5315</v>
      </c>
    </row>
    <row r="3498" ht="14.25" hidden="1" customHeight="1">
      <c r="L3498" s="251"/>
      <c r="M3498" s="272">
        <v>22.64</v>
      </c>
      <c r="N3498" s="273">
        <f t="shared" si="846"/>
        <v>87.972</v>
      </c>
      <c r="O3498" s="273">
        <f t="shared" si="847"/>
        <v>89.964</v>
      </c>
      <c r="P3498" s="273">
        <f t="shared" si="848"/>
        <v>91.656</v>
      </c>
      <c r="Q3498" s="273">
        <f t="shared" si="849"/>
        <v>93.048</v>
      </c>
      <c r="R3498" s="273">
        <f t="shared" si="850"/>
        <v>94.532</v>
      </c>
    </row>
    <row r="3499" ht="14.25" hidden="1" customHeight="1">
      <c r="L3499" s="251"/>
      <c r="M3499" s="272">
        <v>22.65</v>
      </c>
      <c r="N3499" s="273">
        <f t="shared" si="846"/>
        <v>87.973125</v>
      </c>
      <c r="O3499" s="273">
        <f t="shared" si="847"/>
        <v>89.965</v>
      </c>
      <c r="P3499" s="273">
        <f t="shared" si="848"/>
        <v>91.656875</v>
      </c>
      <c r="Q3499" s="273">
        <f t="shared" si="849"/>
        <v>93.04875</v>
      </c>
      <c r="R3499" s="273">
        <f t="shared" si="850"/>
        <v>94.5325</v>
      </c>
    </row>
    <row r="3500" ht="14.25" hidden="1" customHeight="1">
      <c r="L3500" s="251"/>
      <c r="M3500" s="272">
        <v>22.66</v>
      </c>
      <c r="N3500" s="273">
        <f t="shared" si="846"/>
        <v>87.97425</v>
      </c>
      <c r="O3500" s="273">
        <f t="shared" si="847"/>
        <v>89.966</v>
      </c>
      <c r="P3500" s="273">
        <f t="shared" si="848"/>
        <v>91.65775</v>
      </c>
      <c r="Q3500" s="273">
        <f t="shared" si="849"/>
        <v>93.0495</v>
      </c>
      <c r="R3500" s="273">
        <f t="shared" si="850"/>
        <v>94.533</v>
      </c>
    </row>
    <row r="3501" ht="14.25" hidden="1" customHeight="1">
      <c r="L3501" s="251"/>
      <c r="M3501" s="272">
        <v>22.67</v>
      </c>
      <c r="N3501" s="273">
        <f t="shared" si="846"/>
        <v>87.975375</v>
      </c>
      <c r="O3501" s="273">
        <f t="shared" si="847"/>
        <v>89.967</v>
      </c>
      <c r="P3501" s="273">
        <f t="shared" si="848"/>
        <v>91.658625</v>
      </c>
      <c r="Q3501" s="273">
        <f t="shared" si="849"/>
        <v>93.05025</v>
      </c>
      <c r="R3501" s="273">
        <f t="shared" si="850"/>
        <v>94.5335</v>
      </c>
    </row>
    <row r="3502" ht="14.25" hidden="1" customHeight="1">
      <c r="L3502" s="251"/>
      <c r="M3502" s="272">
        <v>22.68</v>
      </c>
      <c r="N3502" s="273">
        <f t="shared" si="846"/>
        <v>87.9765</v>
      </c>
      <c r="O3502" s="273">
        <f t="shared" si="847"/>
        <v>89.968</v>
      </c>
      <c r="P3502" s="273">
        <f t="shared" si="848"/>
        <v>91.6595</v>
      </c>
      <c r="Q3502" s="273">
        <f t="shared" si="849"/>
        <v>93.051</v>
      </c>
      <c r="R3502" s="273">
        <f t="shared" si="850"/>
        <v>94.534</v>
      </c>
    </row>
    <row r="3503" ht="14.25" hidden="1" customHeight="1">
      <c r="L3503" s="251"/>
      <c r="M3503" s="272">
        <v>22.69</v>
      </c>
      <c r="N3503" s="273">
        <f t="shared" si="846"/>
        <v>87.977625</v>
      </c>
      <c r="O3503" s="273">
        <f t="shared" si="847"/>
        <v>89.969</v>
      </c>
      <c r="P3503" s="273">
        <f t="shared" si="848"/>
        <v>91.660375</v>
      </c>
      <c r="Q3503" s="273">
        <f t="shared" si="849"/>
        <v>93.05175</v>
      </c>
      <c r="R3503" s="273">
        <f t="shared" si="850"/>
        <v>94.5345</v>
      </c>
    </row>
    <row r="3504" ht="14.25" hidden="1" customHeight="1">
      <c r="L3504" s="251"/>
      <c r="M3504" s="272">
        <v>22.7</v>
      </c>
      <c r="N3504" s="273">
        <f t="shared" si="846"/>
        <v>87.97875</v>
      </c>
      <c r="O3504" s="273">
        <f t="shared" si="847"/>
        <v>89.97</v>
      </c>
      <c r="P3504" s="273">
        <f t="shared" si="848"/>
        <v>91.66125</v>
      </c>
      <c r="Q3504" s="273">
        <f t="shared" si="849"/>
        <v>93.0525</v>
      </c>
      <c r="R3504" s="273">
        <f t="shared" si="850"/>
        <v>94.535</v>
      </c>
    </row>
    <row r="3505" ht="14.25" hidden="1" customHeight="1">
      <c r="L3505" s="251"/>
      <c r="M3505" s="272">
        <v>22.71</v>
      </c>
      <c r="N3505" s="273">
        <f t="shared" si="846"/>
        <v>87.979875</v>
      </c>
      <c r="O3505" s="273">
        <f t="shared" si="847"/>
        <v>89.971</v>
      </c>
      <c r="P3505" s="273">
        <f t="shared" si="848"/>
        <v>91.662125</v>
      </c>
      <c r="Q3505" s="273">
        <f t="shared" si="849"/>
        <v>93.05325</v>
      </c>
      <c r="R3505" s="273">
        <f t="shared" si="850"/>
        <v>94.5355</v>
      </c>
    </row>
    <row r="3506" ht="14.25" hidden="1" customHeight="1">
      <c r="L3506" s="251"/>
      <c r="M3506" s="272">
        <v>22.72</v>
      </c>
      <c r="N3506" s="273">
        <f t="shared" si="846"/>
        <v>87.981</v>
      </c>
      <c r="O3506" s="273">
        <f t="shared" si="847"/>
        <v>89.972</v>
      </c>
      <c r="P3506" s="273">
        <f t="shared" si="848"/>
        <v>91.663</v>
      </c>
      <c r="Q3506" s="273">
        <f t="shared" si="849"/>
        <v>93.054</v>
      </c>
      <c r="R3506" s="273">
        <f t="shared" si="850"/>
        <v>94.536</v>
      </c>
    </row>
    <row r="3507" ht="14.25" hidden="1" customHeight="1">
      <c r="L3507" s="251"/>
      <c r="M3507" s="272">
        <v>22.73</v>
      </c>
      <c r="N3507" s="273">
        <f t="shared" si="846"/>
        <v>87.982125</v>
      </c>
      <c r="O3507" s="273">
        <f t="shared" si="847"/>
        <v>89.973</v>
      </c>
      <c r="P3507" s="273">
        <f t="shared" si="848"/>
        <v>91.663875</v>
      </c>
      <c r="Q3507" s="273">
        <f t="shared" si="849"/>
        <v>93.05475</v>
      </c>
      <c r="R3507" s="273">
        <f t="shared" si="850"/>
        <v>94.5365</v>
      </c>
    </row>
    <row r="3508" ht="14.25" hidden="1" customHeight="1">
      <c r="L3508" s="251"/>
      <c r="M3508" s="272">
        <v>22.74</v>
      </c>
      <c r="N3508" s="273">
        <f t="shared" si="846"/>
        <v>87.98325</v>
      </c>
      <c r="O3508" s="273">
        <f t="shared" si="847"/>
        <v>89.974</v>
      </c>
      <c r="P3508" s="273">
        <f t="shared" si="848"/>
        <v>91.66475</v>
      </c>
      <c r="Q3508" s="273">
        <f t="shared" si="849"/>
        <v>93.0555</v>
      </c>
      <c r="R3508" s="273">
        <f t="shared" si="850"/>
        <v>94.537</v>
      </c>
    </row>
    <row r="3509" ht="14.25" hidden="1" customHeight="1">
      <c r="L3509" s="251"/>
      <c r="M3509" s="272">
        <v>22.75</v>
      </c>
      <c r="N3509" s="273">
        <f t="shared" si="846"/>
        <v>87.984375</v>
      </c>
      <c r="O3509" s="273">
        <f t="shared" si="847"/>
        <v>89.975</v>
      </c>
      <c r="P3509" s="273">
        <f t="shared" si="848"/>
        <v>91.665625</v>
      </c>
      <c r="Q3509" s="273">
        <f t="shared" si="849"/>
        <v>93.05625</v>
      </c>
      <c r="R3509" s="273">
        <f t="shared" si="850"/>
        <v>94.5375</v>
      </c>
    </row>
    <row r="3510" ht="14.25" hidden="1" customHeight="1">
      <c r="L3510" s="251"/>
      <c r="M3510" s="272">
        <v>22.76</v>
      </c>
      <c r="N3510" s="273">
        <f t="shared" si="846"/>
        <v>87.9855</v>
      </c>
      <c r="O3510" s="273">
        <f t="shared" si="847"/>
        <v>89.976</v>
      </c>
      <c r="P3510" s="273">
        <f t="shared" si="848"/>
        <v>91.6665</v>
      </c>
      <c r="Q3510" s="273">
        <f t="shared" si="849"/>
        <v>93.057</v>
      </c>
      <c r="R3510" s="273">
        <f t="shared" si="850"/>
        <v>94.538</v>
      </c>
    </row>
    <row r="3511" ht="14.25" hidden="1" customHeight="1">
      <c r="L3511" s="251"/>
      <c r="M3511" s="272">
        <v>22.77</v>
      </c>
      <c r="N3511" s="273">
        <f t="shared" si="846"/>
        <v>87.986625</v>
      </c>
      <c r="O3511" s="273">
        <f t="shared" si="847"/>
        <v>89.977</v>
      </c>
      <c r="P3511" s="273">
        <f t="shared" si="848"/>
        <v>91.667375</v>
      </c>
      <c r="Q3511" s="273">
        <f t="shared" si="849"/>
        <v>93.05775</v>
      </c>
      <c r="R3511" s="273">
        <f t="shared" si="850"/>
        <v>94.5385</v>
      </c>
    </row>
    <row r="3512" ht="14.25" hidden="1" customHeight="1">
      <c r="L3512" s="251"/>
      <c r="M3512" s="272">
        <v>22.78</v>
      </c>
      <c r="N3512" s="273">
        <f t="shared" si="846"/>
        <v>87.98775</v>
      </c>
      <c r="O3512" s="273">
        <f t="shared" si="847"/>
        <v>89.978</v>
      </c>
      <c r="P3512" s="273">
        <f t="shared" si="848"/>
        <v>91.66825</v>
      </c>
      <c r="Q3512" s="273">
        <f t="shared" si="849"/>
        <v>93.0585</v>
      </c>
      <c r="R3512" s="273">
        <f t="shared" si="850"/>
        <v>94.539</v>
      </c>
    </row>
    <row r="3513" ht="14.25" hidden="1" customHeight="1">
      <c r="L3513" s="251"/>
      <c r="M3513" s="272">
        <v>22.79</v>
      </c>
      <c r="N3513" s="273">
        <f t="shared" si="846"/>
        <v>87.988875</v>
      </c>
      <c r="O3513" s="273">
        <f t="shared" si="847"/>
        <v>89.979</v>
      </c>
      <c r="P3513" s="273">
        <f t="shared" si="848"/>
        <v>91.669125</v>
      </c>
      <c r="Q3513" s="273">
        <f t="shared" si="849"/>
        <v>93.05925</v>
      </c>
      <c r="R3513" s="273">
        <f t="shared" si="850"/>
        <v>94.5395</v>
      </c>
    </row>
    <row r="3514" ht="14.25" hidden="1" customHeight="1">
      <c r="L3514" s="251"/>
      <c r="M3514" s="272">
        <v>22.8</v>
      </c>
      <c r="N3514" s="273">
        <f t="shared" si="846"/>
        <v>87.99</v>
      </c>
      <c r="O3514" s="273">
        <f t="shared" si="847"/>
        <v>89.98</v>
      </c>
      <c r="P3514" s="273">
        <f t="shared" si="848"/>
        <v>91.67</v>
      </c>
      <c r="Q3514" s="273">
        <f t="shared" si="849"/>
        <v>93.06</v>
      </c>
      <c r="R3514" s="273">
        <f t="shared" si="850"/>
        <v>94.54</v>
      </c>
    </row>
    <row r="3515" ht="14.25" hidden="1" customHeight="1">
      <c r="L3515" s="251"/>
      <c r="M3515" s="272">
        <v>22.81</v>
      </c>
      <c r="N3515" s="273">
        <f t="shared" si="846"/>
        <v>87.991125</v>
      </c>
      <c r="O3515" s="273">
        <f t="shared" si="847"/>
        <v>89.981</v>
      </c>
      <c r="P3515" s="273">
        <f t="shared" si="848"/>
        <v>91.670875</v>
      </c>
      <c r="Q3515" s="273">
        <f t="shared" si="849"/>
        <v>93.06075</v>
      </c>
      <c r="R3515" s="273">
        <f t="shared" si="850"/>
        <v>94.5405</v>
      </c>
    </row>
    <row r="3516" ht="14.25" hidden="1" customHeight="1">
      <c r="L3516" s="251"/>
      <c r="M3516" s="272">
        <v>22.82</v>
      </c>
      <c r="N3516" s="273">
        <f t="shared" si="846"/>
        <v>87.99225</v>
      </c>
      <c r="O3516" s="273">
        <f t="shared" si="847"/>
        <v>89.982</v>
      </c>
      <c r="P3516" s="273">
        <f t="shared" si="848"/>
        <v>91.67175</v>
      </c>
      <c r="Q3516" s="273">
        <f t="shared" si="849"/>
        <v>93.0615</v>
      </c>
      <c r="R3516" s="273">
        <f t="shared" si="850"/>
        <v>94.541</v>
      </c>
    </row>
    <row r="3517" ht="14.25" hidden="1" customHeight="1">
      <c r="L3517" s="251"/>
      <c r="M3517" s="272">
        <v>22.83</v>
      </c>
      <c r="N3517" s="273">
        <f t="shared" si="846"/>
        <v>87.993375</v>
      </c>
      <c r="O3517" s="273">
        <f t="shared" si="847"/>
        <v>89.983</v>
      </c>
      <c r="P3517" s="273">
        <f t="shared" si="848"/>
        <v>91.672625</v>
      </c>
      <c r="Q3517" s="273">
        <f t="shared" si="849"/>
        <v>93.06225</v>
      </c>
      <c r="R3517" s="273">
        <f t="shared" si="850"/>
        <v>94.5415</v>
      </c>
    </row>
    <row r="3518" ht="14.25" hidden="1" customHeight="1">
      <c r="L3518" s="251"/>
      <c r="M3518" s="272">
        <v>22.84</v>
      </c>
      <c r="N3518" s="273">
        <f t="shared" si="846"/>
        <v>87.9945</v>
      </c>
      <c r="O3518" s="273">
        <f t="shared" si="847"/>
        <v>89.984</v>
      </c>
      <c r="P3518" s="273">
        <f t="shared" si="848"/>
        <v>91.6735</v>
      </c>
      <c r="Q3518" s="273">
        <f t="shared" si="849"/>
        <v>93.063</v>
      </c>
      <c r="R3518" s="273">
        <f t="shared" si="850"/>
        <v>94.542</v>
      </c>
    </row>
    <row r="3519" ht="14.25" hidden="1" customHeight="1">
      <c r="L3519" s="251"/>
      <c r="M3519" s="272">
        <v>22.85</v>
      </c>
      <c r="N3519" s="273">
        <f t="shared" si="846"/>
        <v>87.995625</v>
      </c>
      <c r="O3519" s="273">
        <f t="shared" si="847"/>
        <v>89.985</v>
      </c>
      <c r="P3519" s="273">
        <f t="shared" si="848"/>
        <v>91.674375</v>
      </c>
      <c r="Q3519" s="273">
        <f t="shared" si="849"/>
        <v>93.06375</v>
      </c>
      <c r="R3519" s="273">
        <f t="shared" si="850"/>
        <v>94.5425</v>
      </c>
    </row>
    <row r="3520" ht="14.25" hidden="1" customHeight="1">
      <c r="L3520" s="251"/>
      <c r="M3520" s="272">
        <v>22.86</v>
      </c>
      <c r="N3520" s="273">
        <f t="shared" si="846"/>
        <v>87.99675</v>
      </c>
      <c r="O3520" s="273">
        <f t="shared" si="847"/>
        <v>89.986</v>
      </c>
      <c r="P3520" s="273">
        <f t="shared" si="848"/>
        <v>91.67525</v>
      </c>
      <c r="Q3520" s="273">
        <f t="shared" si="849"/>
        <v>93.0645</v>
      </c>
      <c r="R3520" s="273">
        <f t="shared" si="850"/>
        <v>94.543</v>
      </c>
    </row>
    <row r="3521" ht="14.25" hidden="1" customHeight="1">
      <c r="L3521" s="251"/>
      <c r="M3521" s="272">
        <v>22.87</v>
      </c>
      <c r="N3521" s="273">
        <f t="shared" si="846"/>
        <v>87.997875</v>
      </c>
      <c r="O3521" s="273">
        <f t="shared" si="847"/>
        <v>89.987</v>
      </c>
      <c r="P3521" s="273">
        <f t="shared" si="848"/>
        <v>91.676125</v>
      </c>
      <c r="Q3521" s="273">
        <f t="shared" si="849"/>
        <v>93.06525</v>
      </c>
      <c r="R3521" s="273">
        <f t="shared" si="850"/>
        <v>94.5435</v>
      </c>
    </row>
    <row r="3522" ht="14.25" hidden="1" customHeight="1">
      <c r="L3522" s="251"/>
      <c r="M3522" s="272">
        <v>22.88</v>
      </c>
      <c r="N3522" s="273">
        <f t="shared" si="846"/>
        <v>87.999</v>
      </c>
      <c r="O3522" s="273">
        <f t="shared" si="847"/>
        <v>89.988</v>
      </c>
      <c r="P3522" s="273">
        <f t="shared" si="848"/>
        <v>91.677</v>
      </c>
      <c r="Q3522" s="273">
        <f t="shared" si="849"/>
        <v>93.066</v>
      </c>
      <c r="R3522" s="273">
        <f t="shared" si="850"/>
        <v>94.544</v>
      </c>
    </row>
    <row r="3523" ht="14.25" hidden="1" customHeight="1">
      <c r="L3523" s="251"/>
      <c r="M3523" s="272">
        <v>22.89</v>
      </c>
      <c r="N3523" s="273">
        <f t="shared" si="846"/>
        <v>88.000125</v>
      </c>
      <c r="O3523" s="273">
        <f t="shared" si="847"/>
        <v>89.989</v>
      </c>
      <c r="P3523" s="273">
        <f t="shared" si="848"/>
        <v>91.677875</v>
      </c>
      <c r="Q3523" s="273">
        <f t="shared" si="849"/>
        <v>93.06675</v>
      </c>
      <c r="R3523" s="273">
        <f t="shared" si="850"/>
        <v>94.5445</v>
      </c>
    </row>
    <row r="3524" ht="14.25" hidden="1" customHeight="1">
      <c r="L3524" s="251"/>
      <c r="M3524" s="272">
        <v>22.9</v>
      </c>
      <c r="N3524" s="273">
        <f t="shared" si="846"/>
        <v>88.00125</v>
      </c>
      <c r="O3524" s="273">
        <f t="shared" si="847"/>
        <v>89.99</v>
      </c>
      <c r="P3524" s="273">
        <f t="shared" si="848"/>
        <v>91.67875</v>
      </c>
      <c r="Q3524" s="273">
        <f t="shared" si="849"/>
        <v>93.0675</v>
      </c>
      <c r="R3524" s="273">
        <f t="shared" si="850"/>
        <v>94.545</v>
      </c>
    </row>
    <row r="3525" ht="14.25" hidden="1" customHeight="1">
      <c r="L3525" s="251"/>
      <c r="M3525" s="272">
        <v>22.91</v>
      </c>
      <c r="N3525" s="273">
        <f t="shared" si="846"/>
        <v>88.002375</v>
      </c>
      <c r="O3525" s="273">
        <f t="shared" si="847"/>
        <v>89.991</v>
      </c>
      <c r="P3525" s="273">
        <f t="shared" si="848"/>
        <v>91.679625</v>
      </c>
      <c r="Q3525" s="273">
        <f t="shared" si="849"/>
        <v>93.06825</v>
      </c>
      <c r="R3525" s="273">
        <f t="shared" si="850"/>
        <v>94.5455</v>
      </c>
    </row>
    <row r="3526" ht="14.25" hidden="1" customHeight="1">
      <c r="L3526" s="251"/>
      <c r="M3526" s="272">
        <v>22.92</v>
      </c>
      <c r="N3526" s="273">
        <f t="shared" si="846"/>
        <v>88.0035</v>
      </c>
      <c r="O3526" s="273">
        <f t="shared" si="847"/>
        <v>89.992</v>
      </c>
      <c r="P3526" s="273">
        <f t="shared" si="848"/>
        <v>91.6805</v>
      </c>
      <c r="Q3526" s="273">
        <f t="shared" si="849"/>
        <v>93.069</v>
      </c>
      <c r="R3526" s="273">
        <f t="shared" si="850"/>
        <v>94.546</v>
      </c>
    </row>
    <row r="3527" ht="14.25" hidden="1" customHeight="1">
      <c r="L3527" s="251"/>
      <c r="M3527" s="272">
        <v>22.93</v>
      </c>
      <c r="N3527" s="273">
        <f t="shared" si="846"/>
        <v>88.004625</v>
      </c>
      <c r="O3527" s="273">
        <f t="shared" si="847"/>
        <v>89.993</v>
      </c>
      <c r="P3527" s="273">
        <f t="shared" si="848"/>
        <v>91.681375</v>
      </c>
      <c r="Q3527" s="273">
        <f t="shared" si="849"/>
        <v>93.06975</v>
      </c>
      <c r="R3527" s="273">
        <f t="shared" si="850"/>
        <v>94.5465</v>
      </c>
    </row>
    <row r="3528" ht="14.25" hidden="1" customHeight="1">
      <c r="L3528" s="251"/>
      <c r="M3528" s="272">
        <v>22.94</v>
      </c>
      <c r="N3528" s="273">
        <f t="shared" si="846"/>
        <v>88.00575</v>
      </c>
      <c r="O3528" s="273">
        <f t="shared" si="847"/>
        <v>89.994</v>
      </c>
      <c r="P3528" s="273">
        <f t="shared" si="848"/>
        <v>91.68225</v>
      </c>
      <c r="Q3528" s="273">
        <f t="shared" si="849"/>
        <v>93.0705</v>
      </c>
      <c r="R3528" s="273">
        <f t="shared" si="850"/>
        <v>94.547</v>
      </c>
    </row>
    <row r="3529" ht="14.25" hidden="1" customHeight="1">
      <c r="L3529" s="251"/>
      <c r="M3529" s="272">
        <v>22.95</v>
      </c>
      <c r="N3529" s="273">
        <f t="shared" si="846"/>
        <v>88.006875</v>
      </c>
      <c r="O3529" s="273">
        <f t="shared" si="847"/>
        <v>89.995</v>
      </c>
      <c r="P3529" s="273">
        <f t="shared" si="848"/>
        <v>91.683125</v>
      </c>
      <c r="Q3529" s="273">
        <f t="shared" si="849"/>
        <v>93.07125</v>
      </c>
      <c r="R3529" s="273">
        <f t="shared" si="850"/>
        <v>94.5475</v>
      </c>
    </row>
    <row r="3530" ht="14.25" hidden="1" customHeight="1">
      <c r="L3530" s="251"/>
      <c r="M3530" s="272">
        <v>22.96</v>
      </c>
      <c r="N3530" s="273">
        <f t="shared" si="846"/>
        <v>88.008</v>
      </c>
      <c r="O3530" s="273">
        <f t="shared" si="847"/>
        <v>89.996</v>
      </c>
      <c r="P3530" s="273">
        <f t="shared" si="848"/>
        <v>91.684</v>
      </c>
      <c r="Q3530" s="273">
        <f t="shared" si="849"/>
        <v>93.072</v>
      </c>
      <c r="R3530" s="273">
        <f t="shared" si="850"/>
        <v>94.548</v>
      </c>
    </row>
    <row r="3531" ht="14.25" hidden="1" customHeight="1">
      <c r="L3531" s="251"/>
      <c r="M3531" s="272">
        <v>22.97</v>
      </c>
      <c r="N3531" s="273">
        <f t="shared" si="846"/>
        <v>88.009125</v>
      </c>
      <c r="O3531" s="273">
        <f t="shared" si="847"/>
        <v>89.997</v>
      </c>
      <c r="P3531" s="273">
        <f t="shared" si="848"/>
        <v>91.684875</v>
      </c>
      <c r="Q3531" s="273">
        <f t="shared" si="849"/>
        <v>93.07275</v>
      </c>
      <c r="R3531" s="273">
        <f t="shared" si="850"/>
        <v>94.5485</v>
      </c>
    </row>
    <row r="3532" ht="14.25" hidden="1" customHeight="1">
      <c r="L3532" s="251"/>
      <c r="M3532" s="272">
        <v>22.98</v>
      </c>
      <c r="N3532" s="273">
        <f t="shared" si="846"/>
        <v>88.01025</v>
      </c>
      <c r="O3532" s="273">
        <f t="shared" si="847"/>
        <v>89.998</v>
      </c>
      <c r="P3532" s="273">
        <f t="shared" si="848"/>
        <v>91.68575</v>
      </c>
      <c r="Q3532" s="273">
        <f t="shared" si="849"/>
        <v>93.0735</v>
      </c>
      <c r="R3532" s="273">
        <f t="shared" si="850"/>
        <v>94.549</v>
      </c>
    </row>
    <row r="3533" ht="14.25" hidden="1" customHeight="1">
      <c r="L3533" s="251"/>
      <c r="M3533" s="272">
        <v>22.99</v>
      </c>
      <c r="N3533" s="273">
        <f t="shared" si="846"/>
        <v>88.011375</v>
      </c>
      <c r="O3533" s="273">
        <f t="shared" si="847"/>
        <v>89.999</v>
      </c>
      <c r="P3533" s="273">
        <f t="shared" si="848"/>
        <v>91.686625</v>
      </c>
      <c r="Q3533" s="273">
        <f t="shared" si="849"/>
        <v>93.07425</v>
      </c>
      <c r="R3533" s="273">
        <f t="shared" si="850"/>
        <v>94.5495</v>
      </c>
    </row>
    <row r="3534" ht="14.25" hidden="1" customHeight="1">
      <c r="L3534" s="251"/>
      <c r="M3534" s="272">
        <v>23.0</v>
      </c>
      <c r="N3534" s="273">
        <f t="shared" si="846"/>
        <v>88.0125</v>
      </c>
      <c r="O3534" s="273">
        <f t="shared" si="847"/>
        <v>90</v>
      </c>
      <c r="P3534" s="273">
        <f t="shared" si="848"/>
        <v>91.6875</v>
      </c>
      <c r="Q3534" s="273">
        <f t="shared" si="849"/>
        <v>93.075</v>
      </c>
      <c r="R3534" s="273">
        <f t="shared" si="850"/>
        <v>94.55</v>
      </c>
    </row>
    <row r="3535" ht="14.25" hidden="1" customHeight="1">
      <c r="L3535" s="251"/>
      <c r="M3535" s="272">
        <v>23.01</v>
      </c>
      <c r="N3535" s="273">
        <f t="shared" si="846"/>
        <v>88.013625</v>
      </c>
      <c r="O3535" s="273">
        <f t="shared" si="847"/>
        <v>90.001</v>
      </c>
      <c r="P3535" s="273">
        <f t="shared" si="848"/>
        <v>91.688375</v>
      </c>
      <c r="Q3535" s="273">
        <f t="shared" si="849"/>
        <v>93.07575</v>
      </c>
      <c r="R3535" s="273">
        <f t="shared" si="850"/>
        <v>94.5505</v>
      </c>
    </row>
    <row r="3536" ht="14.25" hidden="1" customHeight="1">
      <c r="L3536" s="251"/>
      <c r="M3536" s="272">
        <v>23.02</v>
      </c>
      <c r="N3536" s="273">
        <f t="shared" si="846"/>
        <v>88.01475</v>
      </c>
      <c r="O3536" s="273">
        <f t="shared" si="847"/>
        <v>90.002</v>
      </c>
      <c r="P3536" s="273">
        <f t="shared" si="848"/>
        <v>91.68925</v>
      </c>
      <c r="Q3536" s="273">
        <f t="shared" si="849"/>
        <v>93.0765</v>
      </c>
      <c r="R3536" s="273">
        <f t="shared" si="850"/>
        <v>94.551</v>
      </c>
    </row>
    <row r="3537" ht="14.25" hidden="1" customHeight="1">
      <c r="L3537" s="251"/>
      <c r="M3537" s="272">
        <v>23.03</v>
      </c>
      <c r="N3537" s="273">
        <f t="shared" si="846"/>
        <v>88.015875</v>
      </c>
      <c r="O3537" s="273">
        <f t="shared" si="847"/>
        <v>90.003</v>
      </c>
      <c r="P3537" s="273">
        <f t="shared" si="848"/>
        <v>91.690125</v>
      </c>
      <c r="Q3537" s="273">
        <f t="shared" si="849"/>
        <v>93.07725</v>
      </c>
      <c r="R3537" s="273">
        <f t="shared" si="850"/>
        <v>94.5515</v>
      </c>
    </row>
    <row r="3538" ht="14.25" hidden="1" customHeight="1">
      <c r="L3538" s="251"/>
      <c r="M3538" s="272">
        <v>23.04</v>
      </c>
      <c r="N3538" s="273">
        <f t="shared" si="846"/>
        <v>88.017</v>
      </c>
      <c r="O3538" s="273">
        <f t="shared" si="847"/>
        <v>90.004</v>
      </c>
      <c r="P3538" s="273">
        <f t="shared" si="848"/>
        <v>91.691</v>
      </c>
      <c r="Q3538" s="273">
        <f t="shared" si="849"/>
        <v>93.078</v>
      </c>
      <c r="R3538" s="273">
        <f t="shared" si="850"/>
        <v>94.552</v>
      </c>
    </row>
    <row r="3539" ht="14.25" hidden="1" customHeight="1">
      <c r="L3539" s="251"/>
      <c r="M3539" s="272">
        <v>23.05</v>
      </c>
      <c r="N3539" s="273">
        <f t="shared" si="846"/>
        <v>88.018125</v>
      </c>
      <c r="O3539" s="273">
        <f t="shared" si="847"/>
        <v>90.005</v>
      </c>
      <c r="P3539" s="273">
        <f t="shared" si="848"/>
        <v>91.691875</v>
      </c>
      <c r="Q3539" s="273">
        <f t="shared" si="849"/>
        <v>93.07875</v>
      </c>
      <c r="R3539" s="273">
        <f t="shared" si="850"/>
        <v>94.5525</v>
      </c>
    </row>
    <row r="3540" ht="14.25" hidden="1" customHeight="1">
      <c r="L3540" s="251"/>
      <c r="M3540" s="272">
        <v>23.06</v>
      </c>
      <c r="N3540" s="273">
        <f t="shared" si="846"/>
        <v>88.01925</v>
      </c>
      <c r="O3540" s="273">
        <f t="shared" si="847"/>
        <v>90.006</v>
      </c>
      <c r="P3540" s="273">
        <f t="shared" si="848"/>
        <v>91.69275</v>
      </c>
      <c r="Q3540" s="273">
        <f t="shared" si="849"/>
        <v>93.0795</v>
      </c>
      <c r="R3540" s="273">
        <f t="shared" si="850"/>
        <v>94.553</v>
      </c>
    </row>
    <row r="3541" ht="14.25" hidden="1" customHeight="1">
      <c r="L3541" s="251"/>
      <c r="M3541" s="272">
        <v>23.07</v>
      </c>
      <c r="N3541" s="273">
        <f t="shared" si="846"/>
        <v>88.020375</v>
      </c>
      <c r="O3541" s="273">
        <f t="shared" si="847"/>
        <v>90.007</v>
      </c>
      <c r="P3541" s="273">
        <f t="shared" si="848"/>
        <v>91.693625</v>
      </c>
      <c r="Q3541" s="273">
        <f t="shared" si="849"/>
        <v>93.08025</v>
      </c>
      <c r="R3541" s="273">
        <f t="shared" si="850"/>
        <v>94.5535</v>
      </c>
    </row>
    <row r="3542" ht="14.25" hidden="1" customHeight="1">
      <c r="L3542" s="251"/>
      <c r="M3542" s="272">
        <v>23.08</v>
      </c>
      <c r="N3542" s="273">
        <f t="shared" si="846"/>
        <v>88.0215</v>
      </c>
      <c r="O3542" s="273">
        <f t="shared" si="847"/>
        <v>90.008</v>
      </c>
      <c r="P3542" s="273">
        <f t="shared" si="848"/>
        <v>91.6945</v>
      </c>
      <c r="Q3542" s="273">
        <f t="shared" si="849"/>
        <v>93.081</v>
      </c>
      <c r="R3542" s="273">
        <f t="shared" si="850"/>
        <v>94.554</v>
      </c>
    </row>
    <row r="3543" ht="14.25" hidden="1" customHeight="1">
      <c r="L3543" s="251"/>
      <c r="M3543" s="272">
        <v>23.09</v>
      </c>
      <c r="N3543" s="273">
        <f t="shared" si="846"/>
        <v>88.022625</v>
      </c>
      <c r="O3543" s="273">
        <f t="shared" si="847"/>
        <v>90.009</v>
      </c>
      <c r="P3543" s="273">
        <f t="shared" si="848"/>
        <v>91.695375</v>
      </c>
      <c r="Q3543" s="273">
        <f t="shared" si="849"/>
        <v>93.08175</v>
      </c>
      <c r="R3543" s="273">
        <f t="shared" si="850"/>
        <v>94.5545</v>
      </c>
    </row>
    <row r="3544" ht="14.25" hidden="1" customHeight="1">
      <c r="L3544" s="251"/>
      <c r="M3544" s="272">
        <v>23.1</v>
      </c>
      <c r="N3544" s="273">
        <f t="shared" si="846"/>
        <v>88.02375</v>
      </c>
      <c r="O3544" s="273">
        <f t="shared" si="847"/>
        <v>90.01</v>
      </c>
      <c r="P3544" s="273">
        <f t="shared" si="848"/>
        <v>91.69625</v>
      </c>
      <c r="Q3544" s="273">
        <f t="shared" si="849"/>
        <v>93.0825</v>
      </c>
      <c r="R3544" s="273">
        <f t="shared" si="850"/>
        <v>94.555</v>
      </c>
    </row>
    <row r="3545" ht="14.25" hidden="1" customHeight="1">
      <c r="L3545" s="251"/>
      <c r="M3545" s="272">
        <v>23.11</v>
      </c>
      <c r="N3545" s="273">
        <f t="shared" si="846"/>
        <v>88.024875</v>
      </c>
      <c r="O3545" s="273">
        <f t="shared" si="847"/>
        <v>90.011</v>
      </c>
      <c r="P3545" s="273">
        <f t="shared" si="848"/>
        <v>91.697125</v>
      </c>
      <c r="Q3545" s="273">
        <f t="shared" si="849"/>
        <v>93.08325</v>
      </c>
      <c r="R3545" s="273">
        <f t="shared" si="850"/>
        <v>94.5555</v>
      </c>
    </row>
    <row r="3546" ht="14.25" hidden="1" customHeight="1">
      <c r="L3546" s="251"/>
      <c r="M3546" s="272">
        <v>23.12</v>
      </c>
      <c r="N3546" s="273">
        <f t="shared" si="846"/>
        <v>88.026</v>
      </c>
      <c r="O3546" s="273">
        <f t="shared" si="847"/>
        <v>90.012</v>
      </c>
      <c r="P3546" s="273">
        <f t="shared" si="848"/>
        <v>91.698</v>
      </c>
      <c r="Q3546" s="273">
        <f t="shared" si="849"/>
        <v>93.084</v>
      </c>
      <c r="R3546" s="273">
        <f t="shared" si="850"/>
        <v>94.556</v>
      </c>
    </row>
    <row r="3547" ht="14.25" hidden="1" customHeight="1">
      <c r="L3547" s="251"/>
      <c r="M3547" s="272">
        <v>23.13</v>
      </c>
      <c r="N3547" s="273">
        <f t="shared" si="846"/>
        <v>88.027125</v>
      </c>
      <c r="O3547" s="273">
        <f t="shared" si="847"/>
        <v>90.013</v>
      </c>
      <c r="P3547" s="273">
        <f t="shared" si="848"/>
        <v>91.698875</v>
      </c>
      <c r="Q3547" s="273">
        <f t="shared" si="849"/>
        <v>93.08475</v>
      </c>
      <c r="R3547" s="273">
        <f t="shared" si="850"/>
        <v>94.5565</v>
      </c>
    </row>
    <row r="3548" ht="14.25" hidden="1" customHeight="1">
      <c r="L3548" s="251"/>
      <c r="M3548" s="272">
        <v>23.14</v>
      </c>
      <c r="N3548" s="273">
        <f t="shared" si="846"/>
        <v>88.02825</v>
      </c>
      <c r="O3548" s="273">
        <f t="shared" si="847"/>
        <v>90.014</v>
      </c>
      <c r="P3548" s="273">
        <f t="shared" si="848"/>
        <v>91.69975</v>
      </c>
      <c r="Q3548" s="273">
        <f t="shared" si="849"/>
        <v>93.0855</v>
      </c>
      <c r="R3548" s="273">
        <f t="shared" si="850"/>
        <v>94.557</v>
      </c>
    </row>
    <row r="3549" ht="14.25" hidden="1" customHeight="1">
      <c r="L3549" s="251"/>
      <c r="M3549" s="272">
        <v>23.15</v>
      </c>
      <c r="N3549" s="273">
        <f t="shared" si="846"/>
        <v>88.029375</v>
      </c>
      <c r="O3549" s="273">
        <f t="shared" si="847"/>
        <v>90.015</v>
      </c>
      <c r="P3549" s="273">
        <f t="shared" si="848"/>
        <v>91.700625</v>
      </c>
      <c r="Q3549" s="273">
        <f t="shared" si="849"/>
        <v>93.08625</v>
      </c>
      <c r="R3549" s="273">
        <f t="shared" si="850"/>
        <v>94.5575</v>
      </c>
    </row>
    <row r="3550" ht="14.25" hidden="1" customHeight="1">
      <c r="L3550" s="251"/>
      <c r="M3550" s="272">
        <v>23.16</v>
      </c>
      <c r="N3550" s="273">
        <f t="shared" si="846"/>
        <v>88.0305</v>
      </c>
      <c r="O3550" s="273">
        <f t="shared" si="847"/>
        <v>90.016</v>
      </c>
      <c r="P3550" s="273">
        <f t="shared" si="848"/>
        <v>91.7015</v>
      </c>
      <c r="Q3550" s="273">
        <f t="shared" si="849"/>
        <v>93.087</v>
      </c>
      <c r="R3550" s="273">
        <f t="shared" si="850"/>
        <v>94.558</v>
      </c>
    </row>
    <row r="3551" ht="14.25" hidden="1" customHeight="1">
      <c r="L3551" s="251"/>
      <c r="M3551" s="272">
        <v>23.17</v>
      </c>
      <c r="N3551" s="273">
        <f t="shared" si="846"/>
        <v>88.031625</v>
      </c>
      <c r="O3551" s="273">
        <f t="shared" si="847"/>
        <v>90.017</v>
      </c>
      <c r="P3551" s="273">
        <f t="shared" si="848"/>
        <v>91.702375</v>
      </c>
      <c r="Q3551" s="273">
        <f t="shared" si="849"/>
        <v>93.08775</v>
      </c>
      <c r="R3551" s="273">
        <f t="shared" si="850"/>
        <v>94.5585</v>
      </c>
    </row>
    <row r="3552" ht="14.25" hidden="1" customHeight="1">
      <c r="L3552" s="251"/>
      <c r="M3552" s="272">
        <v>23.18</v>
      </c>
      <c r="N3552" s="273">
        <f t="shared" si="846"/>
        <v>88.03275</v>
      </c>
      <c r="O3552" s="273">
        <f t="shared" si="847"/>
        <v>90.018</v>
      </c>
      <c r="P3552" s="273">
        <f t="shared" si="848"/>
        <v>91.70325</v>
      </c>
      <c r="Q3552" s="273">
        <f t="shared" si="849"/>
        <v>93.0885</v>
      </c>
      <c r="R3552" s="273">
        <f t="shared" si="850"/>
        <v>94.559</v>
      </c>
    </row>
    <row r="3553" ht="14.25" hidden="1" customHeight="1">
      <c r="L3553" s="251"/>
      <c r="M3553" s="272">
        <v>23.19</v>
      </c>
      <c r="N3553" s="273">
        <f t="shared" si="846"/>
        <v>88.033875</v>
      </c>
      <c r="O3553" s="273">
        <f t="shared" si="847"/>
        <v>90.019</v>
      </c>
      <c r="P3553" s="273">
        <f t="shared" si="848"/>
        <v>91.704125</v>
      </c>
      <c r="Q3553" s="273">
        <f t="shared" si="849"/>
        <v>93.08925</v>
      </c>
      <c r="R3553" s="273">
        <f t="shared" si="850"/>
        <v>94.5595</v>
      </c>
    </row>
    <row r="3554" ht="14.25" hidden="1" customHeight="1">
      <c r="L3554" s="251"/>
      <c r="M3554" s="272">
        <v>23.2</v>
      </c>
      <c r="N3554" s="273">
        <f t="shared" si="846"/>
        <v>88.035</v>
      </c>
      <c r="O3554" s="273">
        <f t="shared" si="847"/>
        <v>90.02</v>
      </c>
      <c r="P3554" s="273">
        <f t="shared" si="848"/>
        <v>91.705</v>
      </c>
      <c r="Q3554" s="273">
        <f t="shared" si="849"/>
        <v>93.09</v>
      </c>
      <c r="R3554" s="273">
        <f t="shared" si="850"/>
        <v>94.56</v>
      </c>
    </row>
    <row r="3555" ht="14.25" hidden="1" customHeight="1">
      <c r="L3555" s="251"/>
      <c r="M3555" s="272">
        <v>23.21</v>
      </c>
      <c r="N3555" s="273">
        <f t="shared" si="846"/>
        <v>88.036125</v>
      </c>
      <c r="O3555" s="273">
        <f t="shared" si="847"/>
        <v>90.021</v>
      </c>
      <c r="P3555" s="273">
        <f t="shared" si="848"/>
        <v>91.705875</v>
      </c>
      <c r="Q3555" s="273">
        <f t="shared" si="849"/>
        <v>93.09075</v>
      </c>
      <c r="R3555" s="273">
        <f t="shared" si="850"/>
        <v>94.5605</v>
      </c>
    </row>
    <row r="3556" ht="14.25" hidden="1" customHeight="1">
      <c r="L3556" s="251"/>
      <c r="M3556" s="272">
        <v>23.22</v>
      </c>
      <c r="N3556" s="273">
        <f t="shared" si="846"/>
        <v>88.03725</v>
      </c>
      <c r="O3556" s="273">
        <f t="shared" si="847"/>
        <v>90.022</v>
      </c>
      <c r="P3556" s="273">
        <f t="shared" si="848"/>
        <v>91.70675</v>
      </c>
      <c r="Q3556" s="273">
        <f t="shared" si="849"/>
        <v>93.0915</v>
      </c>
      <c r="R3556" s="273">
        <f t="shared" si="850"/>
        <v>94.561</v>
      </c>
    </row>
    <row r="3557" ht="14.25" hidden="1" customHeight="1">
      <c r="L3557" s="251"/>
      <c r="M3557" s="272">
        <v>23.23</v>
      </c>
      <c r="N3557" s="273">
        <f t="shared" si="846"/>
        <v>88.038375</v>
      </c>
      <c r="O3557" s="273">
        <f t="shared" si="847"/>
        <v>90.023</v>
      </c>
      <c r="P3557" s="273">
        <f t="shared" si="848"/>
        <v>91.707625</v>
      </c>
      <c r="Q3557" s="273">
        <f t="shared" si="849"/>
        <v>93.09225</v>
      </c>
      <c r="R3557" s="273">
        <f t="shared" si="850"/>
        <v>94.5615</v>
      </c>
    </row>
    <row r="3558" ht="14.25" hidden="1" customHeight="1">
      <c r="L3558" s="251"/>
      <c r="M3558" s="272">
        <v>23.24</v>
      </c>
      <c r="N3558" s="273">
        <f t="shared" si="846"/>
        <v>88.0395</v>
      </c>
      <c r="O3558" s="273">
        <f t="shared" si="847"/>
        <v>90.024</v>
      </c>
      <c r="P3558" s="273">
        <f t="shared" si="848"/>
        <v>91.7085</v>
      </c>
      <c r="Q3558" s="273">
        <f t="shared" si="849"/>
        <v>93.093</v>
      </c>
      <c r="R3558" s="273">
        <f t="shared" si="850"/>
        <v>94.562</v>
      </c>
    </row>
    <row r="3559" ht="14.25" hidden="1" customHeight="1">
      <c r="L3559" s="251"/>
      <c r="M3559" s="272">
        <v>23.25</v>
      </c>
      <c r="N3559" s="273">
        <f t="shared" si="846"/>
        <v>88.040625</v>
      </c>
      <c r="O3559" s="273">
        <f t="shared" si="847"/>
        <v>90.025</v>
      </c>
      <c r="P3559" s="273">
        <f t="shared" si="848"/>
        <v>91.709375</v>
      </c>
      <c r="Q3559" s="273">
        <f t="shared" si="849"/>
        <v>93.09375</v>
      </c>
      <c r="R3559" s="273">
        <f t="shared" si="850"/>
        <v>94.5625</v>
      </c>
    </row>
    <row r="3560" ht="14.25" hidden="1" customHeight="1">
      <c r="L3560" s="251"/>
      <c r="M3560" s="272">
        <v>23.26</v>
      </c>
      <c r="N3560" s="273">
        <f t="shared" si="846"/>
        <v>88.04175</v>
      </c>
      <c r="O3560" s="273">
        <f t="shared" si="847"/>
        <v>90.026</v>
      </c>
      <c r="P3560" s="273">
        <f t="shared" si="848"/>
        <v>91.71025</v>
      </c>
      <c r="Q3560" s="273">
        <f t="shared" si="849"/>
        <v>93.0945</v>
      </c>
      <c r="R3560" s="273">
        <f t="shared" si="850"/>
        <v>94.563</v>
      </c>
    </row>
    <row r="3561" ht="14.25" hidden="1" customHeight="1">
      <c r="L3561" s="251"/>
      <c r="M3561" s="272">
        <v>23.27</v>
      </c>
      <c r="N3561" s="273">
        <f t="shared" si="846"/>
        <v>88.042875</v>
      </c>
      <c r="O3561" s="273">
        <f t="shared" si="847"/>
        <v>90.027</v>
      </c>
      <c r="P3561" s="273">
        <f t="shared" si="848"/>
        <v>91.711125</v>
      </c>
      <c r="Q3561" s="273">
        <f t="shared" si="849"/>
        <v>93.09525</v>
      </c>
      <c r="R3561" s="273">
        <f t="shared" si="850"/>
        <v>94.5635</v>
      </c>
    </row>
    <row r="3562" ht="14.25" hidden="1" customHeight="1">
      <c r="L3562" s="251"/>
      <c r="M3562" s="272">
        <v>23.28</v>
      </c>
      <c r="N3562" s="273">
        <f t="shared" si="846"/>
        <v>88.044</v>
      </c>
      <c r="O3562" s="273">
        <f t="shared" si="847"/>
        <v>90.028</v>
      </c>
      <c r="P3562" s="273">
        <f t="shared" si="848"/>
        <v>91.712</v>
      </c>
      <c r="Q3562" s="273">
        <f t="shared" si="849"/>
        <v>93.096</v>
      </c>
      <c r="R3562" s="273">
        <f t="shared" si="850"/>
        <v>94.564</v>
      </c>
    </row>
    <row r="3563" ht="14.25" hidden="1" customHeight="1">
      <c r="L3563" s="251"/>
      <c r="M3563" s="272">
        <v>23.29</v>
      </c>
      <c r="N3563" s="273">
        <f t="shared" si="846"/>
        <v>88.045125</v>
      </c>
      <c r="O3563" s="273">
        <f t="shared" si="847"/>
        <v>90.029</v>
      </c>
      <c r="P3563" s="273">
        <f t="shared" si="848"/>
        <v>91.712875</v>
      </c>
      <c r="Q3563" s="273">
        <f t="shared" si="849"/>
        <v>93.09675</v>
      </c>
      <c r="R3563" s="273">
        <f t="shared" si="850"/>
        <v>94.5645</v>
      </c>
    </row>
    <row r="3564" ht="14.25" hidden="1" customHeight="1">
      <c r="L3564" s="251"/>
      <c r="M3564" s="272">
        <v>23.3</v>
      </c>
      <c r="N3564" s="273">
        <f t="shared" si="846"/>
        <v>88.04625</v>
      </c>
      <c r="O3564" s="273">
        <f t="shared" si="847"/>
        <v>90.03</v>
      </c>
      <c r="P3564" s="273">
        <f t="shared" si="848"/>
        <v>91.71375</v>
      </c>
      <c r="Q3564" s="273">
        <f t="shared" si="849"/>
        <v>93.0975</v>
      </c>
      <c r="R3564" s="273">
        <f t="shared" si="850"/>
        <v>94.565</v>
      </c>
    </row>
    <row r="3565" ht="14.25" hidden="1" customHeight="1">
      <c r="L3565" s="251"/>
      <c r="M3565" s="272">
        <v>23.31</v>
      </c>
      <c r="N3565" s="273">
        <f t="shared" si="846"/>
        <v>88.047375</v>
      </c>
      <c r="O3565" s="273">
        <f t="shared" si="847"/>
        <v>90.031</v>
      </c>
      <c r="P3565" s="273">
        <f t="shared" si="848"/>
        <v>91.714625</v>
      </c>
      <c r="Q3565" s="273">
        <f t="shared" si="849"/>
        <v>93.09825</v>
      </c>
      <c r="R3565" s="273">
        <f t="shared" si="850"/>
        <v>94.5655</v>
      </c>
    </row>
    <row r="3566" ht="14.25" hidden="1" customHeight="1">
      <c r="L3566" s="251"/>
      <c r="M3566" s="272">
        <v>23.32</v>
      </c>
      <c r="N3566" s="273">
        <f t="shared" si="846"/>
        <v>88.0485</v>
      </c>
      <c r="O3566" s="273">
        <f t="shared" si="847"/>
        <v>90.032</v>
      </c>
      <c r="P3566" s="273">
        <f t="shared" si="848"/>
        <v>91.7155</v>
      </c>
      <c r="Q3566" s="273">
        <f t="shared" si="849"/>
        <v>93.099</v>
      </c>
      <c r="R3566" s="273">
        <f t="shared" si="850"/>
        <v>94.566</v>
      </c>
    </row>
    <row r="3567" ht="14.25" hidden="1" customHeight="1">
      <c r="L3567" s="251"/>
      <c r="M3567" s="272">
        <v>23.33</v>
      </c>
      <c r="N3567" s="273">
        <f t="shared" si="846"/>
        <v>88.049625</v>
      </c>
      <c r="O3567" s="273">
        <f t="shared" si="847"/>
        <v>90.033</v>
      </c>
      <c r="P3567" s="273">
        <f t="shared" si="848"/>
        <v>91.716375</v>
      </c>
      <c r="Q3567" s="273">
        <f t="shared" si="849"/>
        <v>93.09975</v>
      </c>
      <c r="R3567" s="273">
        <f t="shared" si="850"/>
        <v>94.5665</v>
      </c>
    </row>
    <row r="3568" ht="14.25" hidden="1" customHeight="1">
      <c r="L3568" s="251"/>
      <c r="M3568" s="272">
        <v>23.34</v>
      </c>
      <c r="N3568" s="273">
        <f t="shared" si="846"/>
        <v>88.05075</v>
      </c>
      <c r="O3568" s="273">
        <f t="shared" si="847"/>
        <v>90.034</v>
      </c>
      <c r="P3568" s="273">
        <f t="shared" si="848"/>
        <v>91.71725</v>
      </c>
      <c r="Q3568" s="273">
        <f t="shared" si="849"/>
        <v>93.1005</v>
      </c>
      <c r="R3568" s="273">
        <f t="shared" si="850"/>
        <v>94.567</v>
      </c>
    </row>
    <row r="3569" ht="14.25" hidden="1" customHeight="1">
      <c r="L3569" s="251"/>
      <c r="M3569" s="272">
        <v>23.35</v>
      </c>
      <c r="N3569" s="273">
        <f t="shared" si="846"/>
        <v>88.051875</v>
      </c>
      <c r="O3569" s="273">
        <f t="shared" si="847"/>
        <v>90.035</v>
      </c>
      <c r="P3569" s="273">
        <f t="shared" si="848"/>
        <v>91.718125</v>
      </c>
      <c r="Q3569" s="273">
        <f t="shared" si="849"/>
        <v>93.10125</v>
      </c>
      <c r="R3569" s="273">
        <f t="shared" si="850"/>
        <v>94.5675</v>
      </c>
    </row>
    <row r="3570" ht="14.25" hidden="1" customHeight="1">
      <c r="L3570" s="251"/>
      <c r="M3570" s="272">
        <v>23.36</v>
      </c>
      <c r="N3570" s="273">
        <f t="shared" si="846"/>
        <v>88.053</v>
      </c>
      <c r="O3570" s="273">
        <f t="shared" si="847"/>
        <v>90.036</v>
      </c>
      <c r="P3570" s="273">
        <f t="shared" si="848"/>
        <v>91.719</v>
      </c>
      <c r="Q3570" s="273">
        <f t="shared" si="849"/>
        <v>93.102</v>
      </c>
      <c r="R3570" s="273">
        <f t="shared" si="850"/>
        <v>94.568</v>
      </c>
    </row>
    <row r="3571" ht="14.25" hidden="1" customHeight="1">
      <c r="L3571" s="251"/>
      <c r="M3571" s="272">
        <v>23.37</v>
      </c>
      <c r="N3571" s="273">
        <f t="shared" si="846"/>
        <v>88.054125</v>
      </c>
      <c r="O3571" s="273">
        <f t="shared" si="847"/>
        <v>90.037</v>
      </c>
      <c r="P3571" s="273">
        <f t="shared" si="848"/>
        <v>91.719875</v>
      </c>
      <c r="Q3571" s="273">
        <f t="shared" si="849"/>
        <v>93.10275</v>
      </c>
      <c r="R3571" s="273">
        <f t="shared" si="850"/>
        <v>94.5685</v>
      </c>
    </row>
    <row r="3572" ht="14.25" hidden="1" customHeight="1">
      <c r="L3572" s="251"/>
      <c r="M3572" s="272">
        <v>23.38</v>
      </c>
      <c r="N3572" s="273">
        <f t="shared" si="846"/>
        <v>88.05525</v>
      </c>
      <c r="O3572" s="273">
        <f t="shared" si="847"/>
        <v>90.038</v>
      </c>
      <c r="P3572" s="273">
        <f t="shared" si="848"/>
        <v>91.72075</v>
      </c>
      <c r="Q3572" s="273">
        <f t="shared" si="849"/>
        <v>93.1035</v>
      </c>
      <c r="R3572" s="273">
        <f t="shared" si="850"/>
        <v>94.569</v>
      </c>
    </row>
    <row r="3573" ht="14.25" hidden="1" customHeight="1">
      <c r="L3573" s="251"/>
      <c r="M3573" s="272">
        <v>23.39</v>
      </c>
      <c r="N3573" s="273">
        <f t="shared" si="846"/>
        <v>88.056375</v>
      </c>
      <c r="O3573" s="273">
        <f t="shared" si="847"/>
        <v>90.039</v>
      </c>
      <c r="P3573" s="273">
        <f t="shared" si="848"/>
        <v>91.721625</v>
      </c>
      <c r="Q3573" s="273">
        <f t="shared" si="849"/>
        <v>93.10425</v>
      </c>
      <c r="R3573" s="273">
        <f t="shared" si="850"/>
        <v>94.5695</v>
      </c>
    </row>
    <row r="3574" ht="14.25" hidden="1" customHeight="1">
      <c r="L3574" s="251"/>
      <c r="M3574" s="272">
        <v>23.4</v>
      </c>
      <c r="N3574" s="273">
        <f t="shared" si="846"/>
        <v>88.0575</v>
      </c>
      <c r="O3574" s="273">
        <f t="shared" si="847"/>
        <v>90.04</v>
      </c>
      <c r="P3574" s="273">
        <f t="shared" si="848"/>
        <v>91.7225</v>
      </c>
      <c r="Q3574" s="273">
        <f t="shared" si="849"/>
        <v>93.105</v>
      </c>
      <c r="R3574" s="273">
        <f t="shared" si="850"/>
        <v>94.57</v>
      </c>
    </row>
    <row r="3575" ht="14.25" hidden="1" customHeight="1">
      <c r="L3575" s="251"/>
      <c r="M3575" s="272">
        <v>23.41</v>
      </c>
      <c r="N3575" s="273">
        <f t="shared" si="846"/>
        <v>88.058625</v>
      </c>
      <c r="O3575" s="273">
        <f t="shared" si="847"/>
        <v>90.041</v>
      </c>
      <c r="P3575" s="273">
        <f t="shared" si="848"/>
        <v>91.723375</v>
      </c>
      <c r="Q3575" s="273">
        <f t="shared" si="849"/>
        <v>93.10575</v>
      </c>
      <c r="R3575" s="273">
        <f t="shared" si="850"/>
        <v>94.5705</v>
      </c>
    </row>
    <row r="3576" ht="14.25" hidden="1" customHeight="1">
      <c r="L3576" s="251"/>
      <c r="M3576" s="272">
        <v>23.42</v>
      </c>
      <c r="N3576" s="273">
        <f t="shared" si="846"/>
        <v>88.05975</v>
      </c>
      <c r="O3576" s="273">
        <f t="shared" si="847"/>
        <v>90.042</v>
      </c>
      <c r="P3576" s="273">
        <f t="shared" si="848"/>
        <v>91.72425</v>
      </c>
      <c r="Q3576" s="273">
        <f t="shared" si="849"/>
        <v>93.1065</v>
      </c>
      <c r="R3576" s="273">
        <f t="shared" si="850"/>
        <v>94.571</v>
      </c>
    </row>
    <row r="3577" ht="14.25" hidden="1" customHeight="1">
      <c r="L3577" s="251"/>
      <c r="M3577" s="272">
        <v>23.43</v>
      </c>
      <c r="N3577" s="273">
        <f t="shared" si="846"/>
        <v>88.060875</v>
      </c>
      <c r="O3577" s="273">
        <f t="shared" si="847"/>
        <v>90.043</v>
      </c>
      <c r="P3577" s="273">
        <f t="shared" si="848"/>
        <v>91.725125</v>
      </c>
      <c r="Q3577" s="273">
        <f t="shared" si="849"/>
        <v>93.10725</v>
      </c>
      <c r="R3577" s="273">
        <f t="shared" si="850"/>
        <v>94.5715</v>
      </c>
    </row>
    <row r="3578" ht="14.25" hidden="1" customHeight="1">
      <c r="L3578" s="251"/>
      <c r="M3578" s="272">
        <v>23.44</v>
      </c>
      <c r="N3578" s="273">
        <f t="shared" si="846"/>
        <v>88.062</v>
      </c>
      <c r="O3578" s="273">
        <f t="shared" si="847"/>
        <v>90.044</v>
      </c>
      <c r="P3578" s="273">
        <f t="shared" si="848"/>
        <v>91.726</v>
      </c>
      <c r="Q3578" s="273">
        <f t="shared" si="849"/>
        <v>93.108</v>
      </c>
      <c r="R3578" s="273">
        <f t="shared" si="850"/>
        <v>94.572</v>
      </c>
    </row>
    <row r="3579" ht="14.25" hidden="1" customHeight="1">
      <c r="L3579" s="251"/>
      <c r="M3579" s="272">
        <v>23.45</v>
      </c>
      <c r="N3579" s="273">
        <f t="shared" si="846"/>
        <v>88.063125</v>
      </c>
      <c r="O3579" s="273">
        <f t="shared" si="847"/>
        <v>90.045</v>
      </c>
      <c r="P3579" s="273">
        <f t="shared" si="848"/>
        <v>91.726875</v>
      </c>
      <c r="Q3579" s="273">
        <f t="shared" si="849"/>
        <v>93.10875</v>
      </c>
      <c r="R3579" s="273">
        <f t="shared" si="850"/>
        <v>94.5725</v>
      </c>
    </row>
    <row r="3580" ht="14.25" hidden="1" customHeight="1">
      <c r="L3580" s="251"/>
      <c r="M3580" s="272">
        <v>23.46</v>
      </c>
      <c r="N3580" s="273">
        <f t="shared" si="846"/>
        <v>88.06425</v>
      </c>
      <c r="O3580" s="273">
        <f t="shared" si="847"/>
        <v>90.046</v>
      </c>
      <c r="P3580" s="273">
        <f t="shared" si="848"/>
        <v>91.72775</v>
      </c>
      <c r="Q3580" s="273">
        <f t="shared" si="849"/>
        <v>93.1095</v>
      </c>
      <c r="R3580" s="273">
        <f t="shared" si="850"/>
        <v>94.573</v>
      </c>
    </row>
    <row r="3581" ht="14.25" hidden="1" customHeight="1">
      <c r="L3581" s="251"/>
      <c r="M3581" s="272">
        <v>23.47</v>
      </c>
      <c r="N3581" s="273">
        <f t="shared" si="846"/>
        <v>88.065375</v>
      </c>
      <c r="O3581" s="273">
        <f t="shared" si="847"/>
        <v>90.047</v>
      </c>
      <c r="P3581" s="273">
        <f t="shared" si="848"/>
        <v>91.728625</v>
      </c>
      <c r="Q3581" s="273">
        <f t="shared" si="849"/>
        <v>93.11025</v>
      </c>
      <c r="R3581" s="273">
        <f t="shared" si="850"/>
        <v>94.5735</v>
      </c>
    </row>
    <row r="3582" ht="14.25" hidden="1" customHeight="1">
      <c r="L3582" s="251"/>
      <c r="M3582" s="272">
        <v>23.48</v>
      </c>
      <c r="N3582" s="273">
        <f t="shared" si="846"/>
        <v>88.0665</v>
      </c>
      <c r="O3582" s="273">
        <f t="shared" si="847"/>
        <v>90.048</v>
      </c>
      <c r="P3582" s="273">
        <f t="shared" si="848"/>
        <v>91.7295</v>
      </c>
      <c r="Q3582" s="273">
        <f t="shared" si="849"/>
        <v>93.111</v>
      </c>
      <c r="R3582" s="273">
        <f t="shared" si="850"/>
        <v>94.574</v>
      </c>
    </row>
    <row r="3583" ht="14.25" hidden="1" customHeight="1">
      <c r="L3583" s="251"/>
      <c r="M3583" s="272">
        <v>23.49</v>
      </c>
      <c r="N3583" s="273">
        <f t="shared" si="846"/>
        <v>88.067625</v>
      </c>
      <c r="O3583" s="273">
        <f t="shared" si="847"/>
        <v>90.049</v>
      </c>
      <c r="P3583" s="273">
        <f t="shared" si="848"/>
        <v>91.730375</v>
      </c>
      <c r="Q3583" s="273">
        <f t="shared" si="849"/>
        <v>93.11175</v>
      </c>
      <c r="R3583" s="273">
        <f t="shared" si="850"/>
        <v>94.5745</v>
      </c>
    </row>
    <row r="3584" ht="14.25" hidden="1" customHeight="1">
      <c r="L3584" s="251"/>
      <c r="M3584" s="272">
        <v>23.5</v>
      </c>
      <c r="N3584" s="273">
        <f t="shared" si="846"/>
        <v>88.06875</v>
      </c>
      <c r="O3584" s="273">
        <f t="shared" si="847"/>
        <v>90.05</v>
      </c>
      <c r="P3584" s="273">
        <f t="shared" si="848"/>
        <v>91.73125</v>
      </c>
      <c r="Q3584" s="273">
        <f t="shared" si="849"/>
        <v>93.1125</v>
      </c>
      <c r="R3584" s="273">
        <f t="shared" si="850"/>
        <v>94.575</v>
      </c>
    </row>
    <row r="3585" ht="14.25" hidden="1" customHeight="1">
      <c r="L3585" s="251"/>
      <c r="M3585" s="272">
        <v>23.51</v>
      </c>
      <c r="N3585" s="273">
        <f t="shared" si="846"/>
        <v>88.069875</v>
      </c>
      <c r="O3585" s="273">
        <f t="shared" si="847"/>
        <v>90.051</v>
      </c>
      <c r="P3585" s="273">
        <f t="shared" si="848"/>
        <v>91.732125</v>
      </c>
      <c r="Q3585" s="273">
        <f t="shared" si="849"/>
        <v>93.11325</v>
      </c>
      <c r="R3585" s="273">
        <f t="shared" si="850"/>
        <v>94.5755</v>
      </c>
    </row>
    <row r="3586" ht="14.25" hidden="1" customHeight="1">
      <c r="L3586" s="251"/>
      <c r="M3586" s="272">
        <v>23.52</v>
      </c>
      <c r="N3586" s="273">
        <f t="shared" si="846"/>
        <v>88.071</v>
      </c>
      <c r="O3586" s="273">
        <f t="shared" si="847"/>
        <v>90.052</v>
      </c>
      <c r="P3586" s="273">
        <f t="shared" si="848"/>
        <v>91.733</v>
      </c>
      <c r="Q3586" s="273">
        <f t="shared" si="849"/>
        <v>93.114</v>
      </c>
      <c r="R3586" s="273">
        <f t="shared" si="850"/>
        <v>94.576</v>
      </c>
    </row>
    <row r="3587" ht="14.25" hidden="1" customHeight="1">
      <c r="L3587" s="251"/>
      <c r="M3587" s="272">
        <v>23.53</v>
      </c>
      <c r="N3587" s="273">
        <f t="shared" si="846"/>
        <v>88.072125</v>
      </c>
      <c r="O3587" s="273">
        <f t="shared" si="847"/>
        <v>90.053</v>
      </c>
      <c r="P3587" s="273">
        <f t="shared" si="848"/>
        <v>91.733875</v>
      </c>
      <c r="Q3587" s="273">
        <f t="shared" si="849"/>
        <v>93.11475</v>
      </c>
      <c r="R3587" s="273">
        <f t="shared" si="850"/>
        <v>94.5765</v>
      </c>
    </row>
    <row r="3588" ht="14.25" hidden="1" customHeight="1">
      <c r="L3588" s="251"/>
      <c r="M3588" s="272">
        <v>23.54</v>
      </c>
      <c r="N3588" s="273">
        <f t="shared" si="846"/>
        <v>88.07325</v>
      </c>
      <c r="O3588" s="273">
        <f t="shared" si="847"/>
        <v>90.054</v>
      </c>
      <c r="P3588" s="273">
        <f t="shared" si="848"/>
        <v>91.73475</v>
      </c>
      <c r="Q3588" s="273">
        <f t="shared" si="849"/>
        <v>93.1155</v>
      </c>
      <c r="R3588" s="273">
        <f t="shared" si="850"/>
        <v>94.577</v>
      </c>
    </row>
    <row r="3589" ht="14.25" hidden="1" customHeight="1">
      <c r="L3589" s="251"/>
      <c r="M3589" s="272">
        <v>23.55</v>
      </c>
      <c r="N3589" s="273">
        <f t="shared" si="846"/>
        <v>88.074375</v>
      </c>
      <c r="O3589" s="273">
        <f t="shared" si="847"/>
        <v>90.055</v>
      </c>
      <c r="P3589" s="273">
        <f t="shared" si="848"/>
        <v>91.735625</v>
      </c>
      <c r="Q3589" s="273">
        <f t="shared" si="849"/>
        <v>93.11625</v>
      </c>
      <c r="R3589" s="273">
        <f t="shared" si="850"/>
        <v>94.5775</v>
      </c>
    </row>
    <row r="3590" ht="14.25" hidden="1" customHeight="1">
      <c r="L3590" s="251"/>
      <c r="M3590" s="272">
        <v>23.56</v>
      </c>
      <c r="N3590" s="273">
        <f t="shared" si="846"/>
        <v>88.0755</v>
      </c>
      <c r="O3590" s="273">
        <f t="shared" si="847"/>
        <v>90.056</v>
      </c>
      <c r="P3590" s="273">
        <f t="shared" si="848"/>
        <v>91.7365</v>
      </c>
      <c r="Q3590" s="273">
        <f t="shared" si="849"/>
        <v>93.117</v>
      </c>
      <c r="R3590" s="273">
        <f t="shared" si="850"/>
        <v>94.578</v>
      </c>
    </row>
    <row r="3591" ht="14.25" hidden="1" customHeight="1">
      <c r="L3591" s="251"/>
      <c r="M3591" s="272">
        <v>23.57</v>
      </c>
      <c r="N3591" s="273">
        <f t="shared" si="846"/>
        <v>88.076625</v>
      </c>
      <c r="O3591" s="273">
        <f t="shared" si="847"/>
        <v>90.057</v>
      </c>
      <c r="P3591" s="273">
        <f t="shared" si="848"/>
        <v>91.737375</v>
      </c>
      <c r="Q3591" s="273">
        <f t="shared" si="849"/>
        <v>93.11775</v>
      </c>
      <c r="R3591" s="273">
        <f t="shared" si="850"/>
        <v>94.5785</v>
      </c>
    </row>
    <row r="3592" ht="14.25" hidden="1" customHeight="1">
      <c r="L3592" s="251"/>
      <c r="M3592" s="272">
        <v>23.58</v>
      </c>
      <c r="N3592" s="273">
        <f t="shared" si="846"/>
        <v>88.07775</v>
      </c>
      <c r="O3592" s="273">
        <f t="shared" si="847"/>
        <v>90.058</v>
      </c>
      <c r="P3592" s="273">
        <f t="shared" si="848"/>
        <v>91.73825</v>
      </c>
      <c r="Q3592" s="273">
        <f t="shared" si="849"/>
        <v>93.1185</v>
      </c>
      <c r="R3592" s="273">
        <f t="shared" si="850"/>
        <v>94.579</v>
      </c>
    </row>
    <row r="3593" ht="14.25" hidden="1" customHeight="1">
      <c r="L3593" s="251"/>
      <c r="M3593" s="272">
        <v>23.59</v>
      </c>
      <c r="N3593" s="273">
        <f t="shared" si="846"/>
        <v>88.078875</v>
      </c>
      <c r="O3593" s="273">
        <f t="shared" si="847"/>
        <v>90.059</v>
      </c>
      <c r="P3593" s="273">
        <f t="shared" si="848"/>
        <v>91.739125</v>
      </c>
      <c r="Q3593" s="273">
        <f t="shared" si="849"/>
        <v>93.11925</v>
      </c>
      <c r="R3593" s="273">
        <f t="shared" si="850"/>
        <v>94.5795</v>
      </c>
    </row>
    <row r="3594" ht="14.25" hidden="1" customHeight="1">
      <c r="L3594" s="251"/>
      <c r="M3594" s="272">
        <v>23.6</v>
      </c>
      <c r="N3594" s="273">
        <f t="shared" si="846"/>
        <v>88.08</v>
      </c>
      <c r="O3594" s="273">
        <f t="shared" si="847"/>
        <v>90.06</v>
      </c>
      <c r="P3594" s="273">
        <f t="shared" si="848"/>
        <v>91.74</v>
      </c>
      <c r="Q3594" s="273">
        <f t="shared" si="849"/>
        <v>93.12</v>
      </c>
      <c r="R3594" s="273">
        <f t="shared" si="850"/>
        <v>94.58</v>
      </c>
    </row>
    <row r="3595" ht="14.25" hidden="1" customHeight="1">
      <c r="L3595" s="251"/>
      <c r="M3595" s="272">
        <v>23.61</v>
      </c>
      <c r="N3595" s="273">
        <f t="shared" si="846"/>
        <v>88.081125</v>
      </c>
      <c r="O3595" s="273">
        <f t="shared" si="847"/>
        <v>90.061</v>
      </c>
      <c r="P3595" s="273">
        <f t="shared" si="848"/>
        <v>91.740875</v>
      </c>
      <c r="Q3595" s="273">
        <f t="shared" si="849"/>
        <v>93.12075</v>
      </c>
      <c r="R3595" s="273">
        <f t="shared" si="850"/>
        <v>94.5805</v>
      </c>
    </row>
    <row r="3596" ht="14.25" hidden="1" customHeight="1">
      <c r="L3596" s="251"/>
      <c r="M3596" s="272">
        <v>23.62</v>
      </c>
      <c r="N3596" s="273">
        <f t="shared" si="846"/>
        <v>88.08225</v>
      </c>
      <c r="O3596" s="273">
        <f t="shared" si="847"/>
        <v>90.062</v>
      </c>
      <c r="P3596" s="273">
        <f t="shared" si="848"/>
        <v>91.74175</v>
      </c>
      <c r="Q3596" s="273">
        <f t="shared" si="849"/>
        <v>93.1215</v>
      </c>
      <c r="R3596" s="273">
        <f t="shared" si="850"/>
        <v>94.581</v>
      </c>
    </row>
    <row r="3597" ht="14.25" hidden="1" customHeight="1">
      <c r="L3597" s="251"/>
      <c r="M3597" s="272">
        <v>23.63</v>
      </c>
      <c r="N3597" s="273">
        <f t="shared" si="846"/>
        <v>88.083375</v>
      </c>
      <c r="O3597" s="273">
        <f t="shared" si="847"/>
        <v>90.063</v>
      </c>
      <c r="P3597" s="273">
        <f t="shared" si="848"/>
        <v>91.742625</v>
      </c>
      <c r="Q3597" s="273">
        <f t="shared" si="849"/>
        <v>93.12225</v>
      </c>
      <c r="R3597" s="273">
        <f t="shared" si="850"/>
        <v>94.5815</v>
      </c>
    </row>
    <row r="3598" ht="14.25" hidden="1" customHeight="1">
      <c r="L3598" s="251"/>
      <c r="M3598" s="272">
        <v>23.64</v>
      </c>
      <c r="N3598" s="273">
        <f t="shared" si="846"/>
        <v>88.0845</v>
      </c>
      <c r="O3598" s="273">
        <f t="shared" si="847"/>
        <v>90.064</v>
      </c>
      <c r="P3598" s="273">
        <f t="shared" si="848"/>
        <v>91.7435</v>
      </c>
      <c r="Q3598" s="273">
        <f t="shared" si="849"/>
        <v>93.123</v>
      </c>
      <c r="R3598" s="273">
        <f t="shared" si="850"/>
        <v>94.582</v>
      </c>
    </row>
    <row r="3599" ht="14.25" hidden="1" customHeight="1">
      <c r="L3599" s="251"/>
      <c r="M3599" s="272">
        <v>23.65</v>
      </c>
      <c r="N3599" s="273">
        <f t="shared" si="846"/>
        <v>88.085625</v>
      </c>
      <c r="O3599" s="273">
        <f t="shared" si="847"/>
        <v>90.065</v>
      </c>
      <c r="P3599" s="273">
        <f t="shared" si="848"/>
        <v>91.744375</v>
      </c>
      <c r="Q3599" s="273">
        <f t="shared" si="849"/>
        <v>93.12375</v>
      </c>
      <c r="R3599" s="273">
        <f t="shared" si="850"/>
        <v>94.5825</v>
      </c>
    </row>
    <row r="3600" ht="14.25" hidden="1" customHeight="1">
      <c r="L3600" s="251"/>
      <c r="M3600" s="272">
        <v>23.66</v>
      </c>
      <c r="N3600" s="273">
        <f t="shared" si="846"/>
        <v>88.08675</v>
      </c>
      <c r="O3600" s="273">
        <f t="shared" si="847"/>
        <v>90.066</v>
      </c>
      <c r="P3600" s="273">
        <f t="shared" si="848"/>
        <v>91.74525</v>
      </c>
      <c r="Q3600" s="273">
        <f t="shared" si="849"/>
        <v>93.1245</v>
      </c>
      <c r="R3600" s="273">
        <f t="shared" si="850"/>
        <v>94.583</v>
      </c>
    </row>
    <row r="3601" ht="14.25" hidden="1" customHeight="1">
      <c r="L3601" s="251"/>
      <c r="M3601" s="272">
        <v>23.67</v>
      </c>
      <c r="N3601" s="273">
        <f t="shared" si="846"/>
        <v>88.087875</v>
      </c>
      <c r="O3601" s="273">
        <f t="shared" si="847"/>
        <v>90.067</v>
      </c>
      <c r="P3601" s="273">
        <f t="shared" si="848"/>
        <v>91.746125</v>
      </c>
      <c r="Q3601" s="273">
        <f t="shared" si="849"/>
        <v>93.12525</v>
      </c>
      <c r="R3601" s="273">
        <f t="shared" si="850"/>
        <v>94.5835</v>
      </c>
    </row>
    <row r="3602" ht="14.25" hidden="1" customHeight="1">
      <c r="L3602" s="251"/>
      <c r="M3602" s="272">
        <v>23.68</v>
      </c>
      <c r="N3602" s="273">
        <f t="shared" si="846"/>
        <v>88.089</v>
      </c>
      <c r="O3602" s="273">
        <f t="shared" si="847"/>
        <v>90.068</v>
      </c>
      <c r="P3602" s="273">
        <f t="shared" si="848"/>
        <v>91.747</v>
      </c>
      <c r="Q3602" s="273">
        <f t="shared" si="849"/>
        <v>93.126</v>
      </c>
      <c r="R3602" s="273">
        <f t="shared" si="850"/>
        <v>94.584</v>
      </c>
    </row>
    <row r="3603" ht="14.25" hidden="1" customHeight="1">
      <c r="L3603" s="251"/>
      <c r="M3603" s="272">
        <v>23.69</v>
      </c>
      <c r="N3603" s="273">
        <f t="shared" si="846"/>
        <v>88.090125</v>
      </c>
      <c r="O3603" s="273">
        <f t="shared" si="847"/>
        <v>90.069</v>
      </c>
      <c r="P3603" s="273">
        <f t="shared" si="848"/>
        <v>91.747875</v>
      </c>
      <c r="Q3603" s="273">
        <f t="shared" si="849"/>
        <v>93.12675</v>
      </c>
      <c r="R3603" s="273">
        <f t="shared" si="850"/>
        <v>94.5845</v>
      </c>
    </row>
    <row r="3604" ht="14.25" hidden="1" customHeight="1">
      <c r="L3604" s="251"/>
      <c r="M3604" s="272">
        <v>23.7</v>
      </c>
      <c r="N3604" s="273">
        <f t="shared" si="846"/>
        <v>88.09125</v>
      </c>
      <c r="O3604" s="273">
        <f t="shared" si="847"/>
        <v>90.07</v>
      </c>
      <c r="P3604" s="273">
        <f t="shared" si="848"/>
        <v>91.74875</v>
      </c>
      <c r="Q3604" s="273">
        <f t="shared" si="849"/>
        <v>93.1275</v>
      </c>
      <c r="R3604" s="273">
        <f t="shared" si="850"/>
        <v>94.585</v>
      </c>
    </row>
    <row r="3605" ht="14.25" hidden="1" customHeight="1">
      <c r="L3605" s="251"/>
      <c r="M3605" s="272">
        <v>23.71</v>
      </c>
      <c r="N3605" s="273">
        <f t="shared" si="846"/>
        <v>88.092375</v>
      </c>
      <c r="O3605" s="273">
        <f t="shared" si="847"/>
        <v>90.071</v>
      </c>
      <c r="P3605" s="273">
        <f t="shared" si="848"/>
        <v>91.749625</v>
      </c>
      <c r="Q3605" s="273">
        <f t="shared" si="849"/>
        <v>93.12825</v>
      </c>
      <c r="R3605" s="273">
        <f t="shared" si="850"/>
        <v>94.5855</v>
      </c>
    </row>
    <row r="3606" ht="14.25" hidden="1" customHeight="1">
      <c r="L3606" s="251"/>
      <c r="M3606" s="272">
        <v>23.72</v>
      </c>
      <c r="N3606" s="273">
        <f t="shared" si="846"/>
        <v>88.0935</v>
      </c>
      <c r="O3606" s="273">
        <f t="shared" si="847"/>
        <v>90.072</v>
      </c>
      <c r="P3606" s="273">
        <f t="shared" si="848"/>
        <v>91.7505</v>
      </c>
      <c r="Q3606" s="273">
        <f t="shared" si="849"/>
        <v>93.129</v>
      </c>
      <c r="R3606" s="273">
        <f t="shared" si="850"/>
        <v>94.586</v>
      </c>
    </row>
    <row r="3607" ht="14.25" hidden="1" customHeight="1">
      <c r="L3607" s="251"/>
      <c r="M3607" s="272">
        <v>23.73</v>
      </c>
      <c r="N3607" s="273">
        <f t="shared" si="846"/>
        <v>88.094625</v>
      </c>
      <c r="O3607" s="273">
        <f t="shared" si="847"/>
        <v>90.073</v>
      </c>
      <c r="P3607" s="273">
        <f t="shared" si="848"/>
        <v>91.751375</v>
      </c>
      <c r="Q3607" s="273">
        <f t="shared" si="849"/>
        <v>93.12975</v>
      </c>
      <c r="R3607" s="273">
        <f t="shared" si="850"/>
        <v>94.5865</v>
      </c>
    </row>
    <row r="3608" ht="14.25" hidden="1" customHeight="1">
      <c r="L3608" s="251"/>
      <c r="M3608" s="272">
        <v>23.74</v>
      </c>
      <c r="N3608" s="273">
        <f t="shared" si="846"/>
        <v>88.09575</v>
      </c>
      <c r="O3608" s="273">
        <f t="shared" si="847"/>
        <v>90.074</v>
      </c>
      <c r="P3608" s="273">
        <f t="shared" si="848"/>
        <v>91.75225</v>
      </c>
      <c r="Q3608" s="273">
        <f t="shared" si="849"/>
        <v>93.1305</v>
      </c>
      <c r="R3608" s="273">
        <f t="shared" si="850"/>
        <v>94.587</v>
      </c>
    </row>
    <row r="3609" ht="14.25" hidden="1" customHeight="1">
      <c r="L3609" s="251"/>
      <c r="M3609" s="272">
        <v>23.75</v>
      </c>
      <c r="N3609" s="273">
        <f t="shared" si="846"/>
        <v>88.096875</v>
      </c>
      <c r="O3609" s="273">
        <f t="shared" si="847"/>
        <v>90.075</v>
      </c>
      <c r="P3609" s="273">
        <f t="shared" si="848"/>
        <v>91.753125</v>
      </c>
      <c r="Q3609" s="273">
        <f t="shared" si="849"/>
        <v>93.13125</v>
      </c>
      <c r="R3609" s="273">
        <f t="shared" si="850"/>
        <v>94.5875</v>
      </c>
    </row>
    <row r="3610" ht="14.25" hidden="1" customHeight="1">
      <c r="L3610" s="251"/>
      <c r="M3610" s="272">
        <v>23.76</v>
      </c>
      <c r="N3610" s="273">
        <f t="shared" si="846"/>
        <v>88.098</v>
      </c>
      <c r="O3610" s="273">
        <f t="shared" si="847"/>
        <v>90.076</v>
      </c>
      <c r="P3610" s="273">
        <f t="shared" si="848"/>
        <v>91.754</v>
      </c>
      <c r="Q3610" s="273">
        <f t="shared" si="849"/>
        <v>93.132</v>
      </c>
      <c r="R3610" s="273">
        <f t="shared" si="850"/>
        <v>94.588</v>
      </c>
    </row>
    <row r="3611" ht="14.25" hidden="1" customHeight="1">
      <c r="L3611" s="251"/>
      <c r="M3611" s="272">
        <v>23.77</v>
      </c>
      <c r="N3611" s="273">
        <f t="shared" si="846"/>
        <v>88.099125</v>
      </c>
      <c r="O3611" s="273">
        <f t="shared" si="847"/>
        <v>90.077</v>
      </c>
      <c r="P3611" s="273">
        <f t="shared" si="848"/>
        <v>91.754875</v>
      </c>
      <c r="Q3611" s="273">
        <f t="shared" si="849"/>
        <v>93.13275</v>
      </c>
      <c r="R3611" s="273">
        <f t="shared" si="850"/>
        <v>94.5885</v>
      </c>
    </row>
    <row r="3612" ht="14.25" hidden="1" customHeight="1">
      <c r="L3612" s="251"/>
      <c r="M3612" s="272">
        <v>23.78</v>
      </c>
      <c r="N3612" s="273">
        <f t="shared" si="846"/>
        <v>88.10025</v>
      </c>
      <c r="O3612" s="273">
        <f t="shared" si="847"/>
        <v>90.078</v>
      </c>
      <c r="P3612" s="273">
        <f t="shared" si="848"/>
        <v>91.75575</v>
      </c>
      <c r="Q3612" s="273">
        <f t="shared" si="849"/>
        <v>93.1335</v>
      </c>
      <c r="R3612" s="273">
        <f t="shared" si="850"/>
        <v>94.589</v>
      </c>
    </row>
    <row r="3613" ht="14.25" hidden="1" customHeight="1">
      <c r="L3613" s="251"/>
      <c r="M3613" s="272">
        <v>23.79</v>
      </c>
      <c r="N3613" s="273">
        <f t="shared" si="846"/>
        <v>88.101375</v>
      </c>
      <c r="O3613" s="273">
        <f t="shared" si="847"/>
        <v>90.079</v>
      </c>
      <c r="P3613" s="273">
        <f t="shared" si="848"/>
        <v>91.756625</v>
      </c>
      <c r="Q3613" s="273">
        <f t="shared" si="849"/>
        <v>93.13425</v>
      </c>
      <c r="R3613" s="273">
        <f t="shared" si="850"/>
        <v>94.5895</v>
      </c>
    </row>
    <row r="3614" ht="14.25" hidden="1" customHeight="1">
      <c r="L3614" s="251"/>
      <c r="M3614" s="272">
        <v>23.8</v>
      </c>
      <c r="N3614" s="273">
        <f t="shared" si="846"/>
        <v>88.1025</v>
      </c>
      <c r="O3614" s="273">
        <f t="shared" si="847"/>
        <v>90.08</v>
      </c>
      <c r="P3614" s="273">
        <f t="shared" si="848"/>
        <v>91.7575</v>
      </c>
      <c r="Q3614" s="273">
        <f t="shared" si="849"/>
        <v>93.135</v>
      </c>
      <c r="R3614" s="273">
        <f t="shared" si="850"/>
        <v>94.59</v>
      </c>
    </row>
    <row r="3615" ht="14.25" hidden="1" customHeight="1">
      <c r="L3615" s="251"/>
      <c r="M3615" s="272">
        <v>23.81</v>
      </c>
      <c r="N3615" s="273">
        <f t="shared" si="846"/>
        <v>88.103625</v>
      </c>
      <c r="O3615" s="273">
        <f t="shared" si="847"/>
        <v>90.081</v>
      </c>
      <c r="P3615" s="273">
        <f t="shared" si="848"/>
        <v>91.758375</v>
      </c>
      <c r="Q3615" s="273">
        <f t="shared" si="849"/>
        <v>93.13575</v>
      </c>
      <c r="R3615" s="273">
        <f t="shared" si="850"/>
        <v>94.5905</v>
      </c>
    </row>
    <row r="3616" ht="14.25" hidden="1" customHeight="1">
      <c r="L3616" s="251"/>
      <c r="M3616" s="272">
        <v>23.82</v>
      </c>
      <c r="N3616" s="273">
        <f t="shared" si="846"/>
        <v>88.10475</v>
      </c>
      <c r="O3616" s="273">
        <f t="shared" si="847"/>
        <v>90.082</v>
      </c>
      <c r="P3616" s="273">
        <f t="shared" si="848"/>
        <v>91.75925</v>
      </c>
      <c r="Q3616" s="273">
        <f t="shared" si="849"/>
        <v>93.1365</v>
      </c>
      <c r="R3616" s="273">
        <f t="shared" si="850"/>
        <v>94.591</v>
      </c>
    </row>
    <row r="3617" ht="14.25" hidden="1" customHeight="1">
      <c r="L3617" s="251"/>
      <c r="M3617" s="272">
        <v>23.83</v>
      </c>
      <c r="N3617" s="273">
        <f t="shared" si="846"/>
        <v>88.105875</v>
      </c>
      <c r="O3617" s="273">
        <f t="shared" si="847"/>
        <v>90.083</v>
      </c>
      <c r="P3617" s="273">
        <f t="shared" si="848"/>
        <v>91.760125</v>
      </c>
      <c r="Q3617" s="273">
        <f t="shared" si="849"/>
        <v>93.13725</v>
      </c>
      <c r="R3617" s="273">
        <f t="shared" si="850"/>
        <v>94.5915</v>
      </c>
    </row>
    <row r="3618" ht="14.25" hidden="1" customHeight="1">
      <c r="L3618" s="251"/>
      <c r="M3618" s="272">
        <v>23.84</v>
      </c>
      <c r="N3618" s="273">
        <f t="shared" si="846"/>
        <v>88.107</v>
      </c>
      <c r="O3618" s="273">
        <f t="shared" si="847"/>
        <v>90.084</v>
      </c>
      <c r="P3618" s="273">
        <f t="shared" si="848"/>
        <v>91.761</v>
      </c>
      <c r="Q3618" s="273">
        <f t="shared" si="849"/>
        <v>93.138</v>
      </c>
      <c r="R3618" s="273">
        <f t="shared" si="850"/>
        <v>94.592</v>
      </c>
    </row>
    <row r="3619" ht="14.25" hidden="1" customHeight="1">
      <c r="L3619" s="251"/>
      <c r="M3619" s="272">
        <v>23.85</v>
      </c>
      <c r="N3619" s="273">
        <f t="shared" si="846"/>
        <v>88.108125</v>
      </c>
      <c r="O3619" s="273">
        <f t="shared" si="847"/>
        <v>90.085</v>
      </c>
      <c r="P3619" s="273">
        <f t="shared" si="848"/>
        <v>91.761875</v>
      </c>
      <c r="Q3619" s="273">
        <f t="shared" si="849"/>
        <v>93.13875</v>
      </c>
      <c r="R3619" s="273">
        <f t="shared" si="850"/>
        <v>94.5925</v>
      </c>
    </row>
    <row r="3620" ht="14.25" hidden="1" customHeight="1">
      <c r="L3620" s="251"/>
      <c r="M3620" s="272">
        <v>23.86</v>
      </c>
      <c r="N3620" s="273">
        <f t="shared" si="846"/>
        <v>88.10925</v>
      </c>
      <c r="O3620" s="273">
        <f t="shared" si="847"/>
        <v>90.086</v>
      </c>
      <c r="P3620" s="273">
        <f t="shared" si="848"/>
        <v>91.76275</v>
      </c>
      <c r="Q3620" s="273">
        <f t="shared" si="849"/>
        <v>93.1395</v>
      </c>
      <c r="R3620" s="273">
        <f t="shared" si="850"/>
        <v>94.593</v>
      </c>
    </row>
    <row r="3621" ht="14.25" hidden="1" customHeight="1">
      <c r="L3621" s="251"/>
      <c r="M3621" s="272">
        <v>23.87</v>
      </c>
      <c r="N3621" s="273">
        <f t="shared" si="846"/>
        <v>88.110375</v>
      </c>
      <c r="O3621" s="273">
        <f t="shared" si="847"/>
        <v>90.087</v>
      </c>
      <c r="P3621" s="273">
        <f t="shared" si="848"/>
        <v>91.763625</v>
      </c>
      <c r="Q3621" s="273">
        <f t="shared" si="849"/>
        <v>93.14025</v>
      </c>
      <c r="R3621" s="273">
        <f t="shared" si="850"/>
        <v>94.5935</v>
      </c>
    </row>
    <row r="3622" ht="14.25" hidden="1" customHeight="1">
      <c r="L3622" s="251"/>
      <c r="M3622" s="272">
        <v>23.88</v>
      </c>
      <c r="N3622" s="273">
        <f t="shared" si="846"/>
        <v>88.1115</v>
      </c>
      <c r="O3622" s="273">
        <f t="shared" si="847"/>
        <v>90.088</v>
      </c>
      <c r="P3622" s="273">
        <f t="shared" si="848"/>
        <v>91.7645</v>
      </c>
      <c r="Q3622" s="273">
        <f t="shared" si="849"/>
        <v>93.141</v>
      </c>
      <c r="R3622" s="273">
        <f t="shared" si="850"/>
        <v>94.594</v>
      </c>
    </row>
    <row r="3623" ht="14.25" hidden="1" customHeight="1">
      <c r="L3623" s="251"/>
      <c r="M3623" s="272">
        <v>23.89</v>
      </c>
      <c r="N3623" s="273">
        <f t="shared" si="846"/>
        <v>88.112625</v>
      </c>
      <c r="O3623" s="273">
        <f t="shared" si="847"/>
        <v>90.089</v>
      </c>
      <c r="P3623" s="273">
        <f t="shared" si="848"/>
        <v>91.765375</v>
      </c>
      <c r="Q3623" s="273">
        <f t="shared" si="849"/>
        <v>93.14175</v>
      </c>
      <c r="R3623" s="273">
        <f t="shared" si="850"/>
        <v>94.5945</v>
      </c>
    </row>
    <row r="3624" ht="14.25" hidden="1" customHeight="1">
      <c r="L3624" s="251"/>
      <c r="M3624" s="272">
        <v>23.9</v>
      </c>
      <c r="N3624" s="273">
        <f t="shared" si="846"/>
        <v>88.11375</v>
      </c>
      <c r="O3624" s="273">
        <f t="shared" si="847"/>
        <v>90.09</v>
      </c>
      <c r="P3624" s="273">
        <f t="shared" si="848"/>
        <v>91.76625</v>
      </c>
      <c r="Q3624" s="273">
        <f t="shared" si="849"/>
        <v>93.1425</v>
      </c>
      <c r="R3624" s="273">
        <f t="shared" si="850"/>
        <v>94.595</v>
      </c>
    </row>
    <row r="3625" ht="14.25" hidden="1" customHeight="1">
      <c r="L3625" s="251"/>
      <c r="M3625" s="272">
        <v>23.91</v>
      </c>
      <c r="N3625" s="273">
        <f t="shared" si="846"/>
        <v>88.114875</v>
      </c>
      <c r="O3625" s="273">
        <f t="shared" si="847"/>
        <v>90.091</v>
      </c>
      <c r="P3625" s="273">
        <f t="shared" si="848"/>
        <v>91.767125</v>
      </c>
      <c r="Q3625" s="273">
        <f t="shared" si="849"/>
        <v>93.14325</v>
      </c>
      <c r="R3625" s="273">
        <f t="shared" si="850"/>
        <v>94.5955</v>
      </c>
    </row>
    <row r="3626" ht="14.25" hidden="1" customHeight="1">
      <c r="L3626" s="251"/>
      <c r="M3626" s="272">
        <v>23.92</v>
      </c>
      <c r="N3626" s="273">
        <f t="shared" si="846"/>
        <v>88.116</v>
      </c>
      <c r="O3626" s="273">
        <f t="shared" si="847"/>
        <v>90.092</v>
      </c>
      <c r="P3626" s="273">
        <f t="shared" si="848"/>
        <v>91.768</v>
      </c>
      <c r="Q3626" s="273">
        <f t="shared" si="849"/>
        <v>93.144</v>
      </c>
      <c r="R3626" s="273">
        <f t="shared" si="850"/>
        <v>94.596</v>
      </c>
    </row>
    <row r="3627" ht="14.25" hidden="1" customHeight="1">
      <c r="L3627" s="251"/>
      <c r="M3627" s="272">
        <v>23.93</v>
      </c>
      <c r="N3627" s="273">
        <f t="shared" si="846"/>
        <v>88.117125</v>
      </c>
      <c r="O3627" s="273">
        <f t="shared" si="847"/>
        <v>90.093</v>
      </c>
      <c r="P3627" s="273">
        <f t="shared" si="848"/>
        <v>91.768875</v>
      </c>
      <c r="Q3627" s="273">
        <f t="shared" si="849"/>
        <v>93.14475</v>
      </c>
      <c r="R3627" s="273">
        <f t="shared" si="850"/>
        <v>94.5965</v>
      </c>
    </row>
    <row r="3628" ht="14.25" hidden="1" customHeight="1">
      <c r="L3628" s="251"/>
      <c r="M3628" s="272">
        <v>23.94</v>
      </c>
      <c r="N3628" s="273">
        <f t="shared" si="846"/>
        <v>88.11825</v>
      </c>
      <c r="O3628" s="273">
        <f t="shared" si="847"/>
        <v>90.094</v>
      </c>
      <c r="P3628" s="273">
        <f t="shared" si="848"/>
        <v>91.76975</v>
      </c>
      <c r="Q3628" s="273">
        <f t="shared" si="849"/>
        <v>93.1455</v>
      </c>
      <c r="R3628" s="273">
        <f t="shared" si="850"/>
        <v>94.597</v>
      </c>
    </row>
    <row r="3629" ht="14.25" hidden="1" customHeight="1">
      <c r="L3629" s="251"/>
      <c r="M3629" s="272">
        <v>23.95</v>
      </c>
      <c r="N3629" s="273">
        <f t="shared" si="846"/>
        <v>88.119375</v>
      </c>
      <c r="O3629" s="273">
        <f t="shared" si="847"/>
        <v>90.095</v>
      </c>
      <c r="P3629" s="273">
        <f t="shared" si="848"/>
        <v>91.770625</v>
      </c>
      <c r="Q3629" s="273">
        <f t="shared" si="849"/>
        <v>93.14625</v>
      </c>
      <c r="R3629" s="273">
        <f t="shared" si="850"/>
        <v>94.5975</v>
      </c>
    </row>
    <row r="3630" ht="14.25" hidden="1" customHeight="1">
      <c r="L3630" s="251"/>
      <c r="M3630" s="272">
        <v>23.96</v>
      </c>
      <c r="N3630" s="273">
        <f t="shared" si="846"/>
        <v>88.1205</v>
      </c>
      <c r="O3630" s="273">
        <f t="shared" si="847"/>
        <v>90.096</v>
      </c>
      <c r="P3630" s="273">
        <f t="shared" si="848"/>
        <v>91.7715</v>
      </c>
      <c r="Q3630" s="273">
        <f t="shared" si="849"/>
        <v>93.147</v>
      </c>
      <c r="R3630" s="273">
        <f t="shared" si="850"/>
        <v>94.598</v>
      </c>
    </row>
    <row r="3631" ht="14.25" hidden="1" customHeight="1">
      <c r="L3631" s="251"/>
      <c r="M3631" s="272">
        <v>23.97</v>
      </c>
      <c r="N3631" s="273">
        <f t="shared" si="846"/>
        <v>88.121625</v>
      </c>
      <c r="O3631" s="273">
        <f t="shared" si="847"/>
        <v>90.097</v>
      </c>
      <c r="P3631" s="273">
        <f t="shared" si="848"/>
        <v>91.772375</v>
      </c>
      <c r="Q3631" s="273">
        <f t="shared" si="849"/>
        <v>93.14775</v>
      </c>
      <c r="R3631" s="273">
        <f t="shared" si="850"/>
        <v>94.5985</v>
      </c>
    </row>
    <row r="3632" ht="14.25" hidden="1" customHeight="1">
      <c r="L3632" s="251"/>
      <c r="M3632" s="272">
        <v>23.98</v>
      </c>
      <c r="N3632" s="273">
        <f t="shared" si="846"/>
        <v>88.12275</v>
      </c>
      <c r="O3632" s="273">
        <f t="shared" si="847"/>
        <v>90.098</v>
      </c>
      <c r="P3632" s="273">
        <f t="shared" si="848"/>
        <v>91.77325</v>
      </c>
      <c r="Q3632" s="273">
        <f t="shared" si="849"/>
        <v>93.1485</v>
      </c>
      <c r="R3632" s="273">
        <f t="shared" si="850"/>
        <v>94.599</v>
      </c>
    </row>
    <row r="3633" ht="14.25" hidden="1" customHeight="1">
      <c r="L3633" s="251"/>
      <c r="M3633" s="272">
        <v>23.99</v>
      </c>
      <c r="N3633" s="273">
        <f t="shared" si="846"/>
        <v>88.123875</v>
      </c>
      <c r="O3633" s="273">
        <f t="shared" si="847"/>
        <v>90.099</v>
      </c>
      <c r="P3633" s="273">
        <f t="shared" si="848"/>
        <v>91.774125</v>
      </c>
      <c r="Q3633" s="273">
        <f t="shared" si="849"/>
        <v>93.14925</v>
      </c>
      <c r="R3633" s="273">
        <f t="shared" si="850"/>
        <v>94.5995</v>
      </c>
    </row>
    <row r="3634" ht="14.25" hidden="1" customHeight="1">
      <c r="L3634" s="251"/>
      <c r="M3634" s="272">
        <v>24.0</v>
      </c>
      <c r="N3634" s="273">
        <f t="shared" si="846"/>
        <v>88.125</v>
      </c>
      <c r="O3634" s="273">
        <f t="shared" si="847"/>
        <v>90.1</v>
      </c>
      <c r="P3634" s="273">
        <f t="shared" si="848"/>
        <v>91.775</v>
      </c>
      <c r="Q3634" s="273">
        <f t="shared" si="849"/>
        <v>93.15</v>
      </c>
      <c r="R3634" s="273">
        <f t="shared" si="850"/>
        <v>94.6</v>
      </c>
    </row>
    <row r="3635" ht="14.25" hidden="1" customHeight="1">
      <c r="L3635" s="251"/>
      <c r="M3635" s="272">
        <v>24.01</v>
      </c>
      <c r="N3635" s="273">
        <f t="shared" si="846"/>
        <v>88.126125</v>
      </c>
      <c r="O3635" s="273">
        <f t="shared" si="847"/>
        <v>90.101</v>
      </c>
      <c r="P3635" s="273">
        <f t="shared" si="848"/>
        <v>91.775875</v>
      </c>
      <c r="Q3635" s="273">
        <f t="shared" si="849"/>
        <v>93.15075</v>
      </c>
      <c r="R3635" s="273">
        <f t="shared" si="850"/>
        <v>94.6005</v>
      </c>
    </row>
    <row r="3636" ht="14.25" hidden="1" customHeight="1">
      <c r="L3636" s="251"/>
      <c r="M3636" s="272">
        <v>24.02</v>
      </c>
      <c r="N3636" s="273">
        <f t="shared" si="846"/>
        <v>88.12725</v>
      </c>
      <c r="O3636" s="273">
        <f t="shared" si="847"/>
        <v>90.102</v>
      </c>
      <c r="P3636" s="273">
        <f t="shared" si="848"/>
        <v>91.77675</v>
      </c>
      <c r="Q3636" s="273">
        <f t="shared" si="849"/>
        <v>93.1515</v>
      </c>
      <c r="R3636" s="273">
        <f t="shared" si="850"/>
        <v>94.601</v>
      </c>
    </row>
    <row r="3637" ht="14.25" hidden="1" customHeight="1">
      <c r="L3637" s="251"/>
      <c r="M3637" s="272">
        <v>24.03</v>
      </c>
      <c r="N3637" s="273">
        <f t="shared" si="846"/>
        <v>88.128375</v>
      </c>
      <c r="O3637" s="273">
        <f t="shared" si="847"/>
        <v>90.103</v>
      </c>
      <c r="P3637" s="273">
        <f t="shared" si="848"/>
        <v>91.777625</v>
      </c>
      <c r="Q3637" s="273">
        <f t="shared" si="849"/>
        <v>93.15225</v>
      </c>
      <c r="R3637" s="273">
        <f t="shared" si="850"/>
        <v>94.6015</v>
      </c>
    </row>
    <row r="3638" ht="14.25" hidden="1" customHeight="1">
      <c r="L3638" s="251"/>
      <c r="M3638" s="272">
        <v>24.04</v>
      </c>
      <c r="N3638" s="273">
        <f t="shared" si="846"/>
        <v>88.1295</v>
      </c>
      <c r="O3638" s="273">
        <f t="shared" si="847"/>
        <v>90.104</v>
      </c>
      <c r="P3638" s="273">
        <f t="shared" si="848"/>
        <v>91.7785</v>
      </c>
      <c r="Q3638" s="273">
        <f t="shared" si="849"/>
        <v>93.153</v>
      </c>
      <c r="R3638" s="273">
        <f t="shared" si="850"/>
        <v>94.602</v>
      </c>
    </row>
    <row r="3639" ht="14.25" hidden="1" customHeight="1">
      <c r="L3639" s="251"/>
      <c r="M3639" s="272">
        <v>24.05</v>
      </c>
      <c r="N3639" s="273">
        <f t="shared" si="846"/>
        <v>88.130625</v>
      </c>
      <c r="O3639" s="273">
        <f t="shared" si="847"/>
        <v>90.105</v>
      </c>
      <c r="P3639" s="273">
        <f t="shared" si="848"/>
        <v>91.779375</v>
      </c>
      <c r="Q3639" s="273">
        <f t="shared" si="849"/>
        <v>93.15375</v>
      </c>
      <c r="R3639" s="273">
        <f t="shared" si="850"/>
        <v>94.6025</v>
      </c>
    </row>
    <row r="3640" ht="14.25" hidden="1" customHeight="1">
      <c r="L3640" s="251"/>
      <c r="M3640" s="272">
        <v>24.06</v>
      </c>
      <c r="N3640" s="273">
        <f t="shared" si="846"/>
        <v>88.13175</v>
      </c>
      <c r="O3640" s="273">
        <f t="shared" si="847"/>
        <v>90.106</v>
      </c>
      <c r="P3640" s="273">
        <f t="shared" si="848"/>
        <v>91.78025</v>
      </c>
      <c r="Q3640" s="273">
        <f t="shared" si="849"/>
        <v>93.1545</v>
      </c>
      <c r="R3640" s="273">
        <f t="shared" si="850"/>
        <v>94.603</v>
      </c>
    </row>
    <row r="3641" ht="14.25" hidden="1" customHeight="1">
      <c r="L3641" s="251"/>
      <c r="M3641" s="272">
        <v>24.07</v>
      </c>
      <c r="N3641" s="273">
        <f t="shared" si="846"/>
        <v>88.132875</v>
      </c>
      <c r="O3641" s="273">
        <f t="shared" si="847"/>
        <v>90.107</v>
      </c>
      <c r="P3641" s="273">
        <f t="shared" si="848"/>
        <v>91.781125</v>
      </c>
      <c r="Q3641" s="273">
        <f t="shared" si="849"/>
        <v>93.15525</v>
      </c>
      <c r="R3641" s="273">
        <f t="shared" si="850"/>
        <v>94.6035</v>
      </c>
    </row>
    <row r="3642" ht="14.25" hidden="1" customHeight="1">
      <c r="L3642" s="251"/>
      <c r="M3642" s="272">
        <v>24.08</v>
      </c>
      <c r="N3642" s="273">
        <f t="shared" si="846"/>
        <v>88.134</v>
      </c>
      <c r="O3642" s="273">
        <f t="shared" si="847"/>
        <v>90.108</v>
      </c>
      <c r="P3642" s="273">
        <f t="shared" si="848"/>
        <v>91.782</v>
      </c>
      <c r="Q3642" s="273">
        <f t="shared" si="849"/>
        <v>93.156</v>
      </c>
      <c r="R3642" s="273">
        <f t="shared" si="850"/>
        <v>94.604</v>
      </c>
    </row>
    <row r="3643" ht="14.25" hidden="1" customHeight="1">
      <c r="L3643" s="251"/>
      <c r="M3643" s="272">
        <v>24.09</v>
      </c>
      <c r="N3643" s="273">
        <f t="shared" si="846"/>
        <v>88.135125</v>
      </c>
      <c r="O3643" s="273">
        <f t="shared" si="847"/>
        <v>90.109</v>
      </c>
      <c r="P3643" s="273">
        <f t="shared" si="848"/>
        <v>91.782875</v>
      </c>
      <c r="Q3643" s="273">
        <f t="shared" si="849"/>
        <v>93.15675</v>
      </c>
      <c r="R3643" s="273">
        <f t="shared" si="850"/>
        <v>94.6045</v>
      </c>
    </row>
    <row r="3644" ht="14.25" hidden="1" customHeight="1">
      <c r="L3644" s="251"/>
      <c r="M3644" s="272">
        <v>24.1</v>
      </c>
      <c r="N3644" s="273">
        <f t="shared" si="846"/>
        <v>88.13625</v>
      </c>
      <c r="O3644" s="273">
        <f t="shared" si="847"/>
        <v>90.11</v>
      </c>
      <c r="P3644" s="273">
        <f t="shared" si="848"/>
        <v>91.78375</v>
      </c>
      <c r="Q3644" s="273">
        <f t="shared" si="849"/>
        <v>93.1575</v>
      </c>
      <c r="R3644" s="273">
        <f t="shared" si="850"/>
        <v>94.605</v>
      </c>
    </row>
    <row r="3645" ht="14.25" hidden="1" customHeight="1">
      <c r="L3645" s="251"/>
      <c r="M3645" s="272">
        <v>24.11</v>
      </c>
      <c r="N3645" s="273">
        <f t="shared" si="846"/>
        <v>88.137375</v>
      </c>
      <c r="O3645" s="273">
        <f t="shared" si="847"/>
        <v>90.111</v>
      </c>
      <c r="P3645" s="273">
        <f t="shared" si="848"/>
        <v>91.784625</v>
      </c>
      <c r="Q3645" s="273">
        <f t="shared" si="849"/>
        <v>93.15825</v>
      </c>
      <c r="R3645" s="273">
        <f t="shared" si="850"/>
        <v>94.6055</v>
      </c>
    </row>
    <row r="3646" ht="14.25" hidden="1" customHeight="1">
      <c r="L3646" s="251"/>
      <c r="M3646" s="272">
        <v>24.12</v>
      </c>
      <c r="N3646" s="273">
        <f t="shared" si="846"/>
        <v>88.1385</v>
      </c>
      <c r="O3646" s="273">
        <f t="shared" si="847"/>
        <v>90.112</v>
      </c>
      <c r="P3646" s="273">
        <f t="shared" si="848"/>
        <v>91.7855</v>
      </c>
      <c r="Q3646" s="273">
        <f t="shared" si="849"/>
        <v>93.159</v>
      </c>
      <c r="R3646" s="273">
        <f t="shared" si="850"/>
        <v>94.606</v>
      </c>
    </row>
    <row r="3647" ht="14.25" hidden="1" customHeight="1">
      <c r="L3647" s="251"/>
      <c r="M3647" s="272">
        <v>24.13</v>
      </c>
      <c r="N3647" s="273">
        <f t="shared" si="846"/>
        <v>88.139625</v>
      </c>
      <c r="O3647" s="273">
        <f t="shared" si="847"/>
        <v>90.113</v>
      </c>
      <c r="P3647" s="273">
        <f t="shared" si="848"/>
        <v>91.786375</v>
      </c>
      <c r="Q3647" s="273">
        <f t="shared" si="849"/>
        <v>93.15975</v>
      </c>
      <c r="R3647" s="273">
        <f t="shared" si="850"/>
        <v>94.6065</v>
      </c>
    </row>
    <row r="3648" ht="14.25" hidden="1" customHeight="1">
      <c r="L3648" s="251"/>
      <c r="M3648" s="272">
        <v>24.14</v>
      </c>
      <c r="N3648" s="273">
        <f t="shared" si="846"/>
        <v>88.14075</v>
      </c>
      <c r="O3648" s="273">
        <f t="shared" si="847"/>
        <v>90.114</v>
      </c>
      <c r="P3648" s="273">
        <f t="shared" si="848"/>
        <v>91.78725</v>
      </c>
      <c r="Q3648" s="273">
        <f t="shared" si="849"/>
        <v>93.1605</v>
      </c>
      <c r="R3648" s="273">
        <f t="shared" si="850"/>
        <v>94.607</v>
      </c>
    </row>
    <row r="3649" ht="14.25" hidden="1" customHeight="1">
      <c r="L3649" s="251"/>
      <c r="M3649" s="272">
        <v>24.15</v>
      </c>
      <c r="N3649" s="273">
        <f t="shared" si="846"/>
        <v>88.141875</v>
      </c>
      <c r="O3649" s="273">
        <f t="shared" si="847"/>
        <v>90.115</v>
      </c>
      <c r="P3649" s="273">
        <f t="shared" si="848"/>
        <v>91.788125</v>
      </c>
      <c r="Q3649" s="273">
        <f t="shared" si="849"/>
        <v>93.16125</v>
      </c>
      <c r="R3649" s="273">
        <f t="shared" si="850"/>
        <v>94.6075</v>
      </c>
    </row>
    <row r="3650" ht="14.25" hidden="1" customHeight="1">
      <c r="L3650" s="251"/>
      <c r="M3650" s="272">
        <v>24.16</v>
      </c>
      <c r="N3650" s="273">
        <f t="shared" si="846"/>
        <v>88.143</v>
      </c>
      <c r="O3650" s="273">
        <f t="shared" si="847"/>
        <v>90.116</v>
      </c>
      <c r="P3650" s="273">
        <f t="shared" si="848"/>
        <v>91.789</v>
      </c>
      <c r="Q3650" s="273">
        <f t="shared" si="849"/>
        <v>93.162</v>
      </c>
      <c r="R3650" s="273">
        <f t="shared" si="850"/>
        <v>94.608</v>
      </c>
    </row>
    <row r="3651" ht="14.25" hidden="1" customHeight="1">
      <c r="L3651" s="251"/>
      <c r="M3651" s="272">
        <v>24.17</v>
      </c>
      <c r="N3651" s="273">
        <f t="shared" si="846"/>
        <v>88.144125</v>
      </c>
      <c r="O3651" s="273">
        <f t="shared" si="847"/>
        <v>90.117</v>
      </c>
      <c r="P3651" s="273">
        <f t="shared" si="848"/>
        <v>91.789875</v>
      </c>
      <c r="Q3651" s="273">
        <f t="shared" si="849"/>
        <v>93.16275</v>
      </c>
      <c r="R3651" s="273">
        <f t="shared" si="850"/>
        <v>94.6085</v>
      </c>
    </row>
    <row r="3652" ht="14.25" hidden="1" customHeight="1">
      <c r="L3652" s="251"/>
      <c r="M3652" s="272">
        <v>24.18</v>
      </c>
      <c r="N3652" s="273">
        <f t="shared" si="846"/>
        <v>88.14525</v>
      </c>
      <c r="O3652" s="273">
        <f t="shared" si="847"/>
        <v>90.118</v>
      </c>
      <c r="P3652" s="273">
        <f t="shared" si="848"/>
        <v>91.79075</v>
      </c>
      <c r="Q3652" s="273">
        <f t="shared" si="849"/>
        <v>93.1635</v>
      </c>
      <c r="R3652" s="273">
        <f t="shared" si="850"/>
        <v>94.609</v>
      </c>
    </row>
    <row r="3653" ht="14.25" hidden="1" customHeight="1">
      <c r="L3653" s="251"/>
      <c r="M3653" s="272">
        <v>24.19</v>
      </c>
      <c r="N3653" s="273">
        <f t="shared" si="846"/>
        <v>88.146375</v>
      </c>
      <c r="O3653" s="273">
        <f t="shared" si="847"/>
        <v>90.119</v>
      </c>
      <c r="P3653" s="273">
        <f t="shared" si="848"/>
        <v>91.791625</v>
      </c>
      <c r="Q3653" s="273">
        <f t="shared" si="849"/>
        <v>93.16425</v>
      </c>
      <c r="R3653" s="273">
        <f t="shared" si="850"/>
        <v>94.6095</v>
      </c>
    </row>
    <row r="3654" ht="14.25" hidden="1" customHeight="1">
      <c r="L3654" s="251"/>
      <c r="M3654" s="272">
        <v>24.2</v>
      </c>
      <c r="N3654" s="273">
        <f t="shared" si="846"/>
        <v>88.1475</v>
      </c>
      <c r="O3654" s="273">
        <f t="shared" si="847"/>
        <v>90.12</v>
      </c>
      <c r="P3654" s="273">
        <f t="shared" si="848"/>
        <v>91.7925</v>
      </c>
      <c r="Q3654" s="273">
        <f t="shared" si="849"/>
        <v>93.165</v>
      </c>
      <c r="R3654" s="273">
        <f t="shared" si="850"/>
        <v>94.61</v>
      </c>
    </row>
    <row r="3655" ht="14.25" hidden="1" customHeight="1">
      <c r="L3655" s="251"/>
      <c r="M3655" s="272">
        <v>24.21</v>
      </c>
      <c r="N3655" s="273">
        <f t="shared" si="846"/>
        <v>88.148625</v>
      </c>
      <c r="O3655" s="273">
        <f t="shared" si="847"/>
        <v>90.121</v>
      </c>
      <c r="P3655" s="273">
        <f t="shared" si="848"/>
        <v>91.793375</v>
      </c>
      <c r="Q3655" s="273">
        <f t="shared" si="849"/>
        <v>93.16575</v>
      </c>
      <c r="R3655" s="273">
        <f t="shared" si="850"/>
        <v>94.6105</v>
      </c>
    </row>
    <row r="3656" ht="14.25" hidden="1" customHeight="1">
      <c r="L3656" s="251"/>
      <c r="M3656" s="272">
        <v>24.22</v>
      </c>
      <c r="N3656" s="273">
        <f t="shared" si="846"/>
        <v>88.14975</v>
      </c>
      <c r="O3656" s="273">
        <f t="shared" si="847"/>
        <v>90.122</v>
      </c>
      <c r="P3656" s="273">
        <f t="shared" si="848"/>
        <v>91.79425</v>
      </c>
      <c r="Q3656" s="273">
        <f t="shared" si="849"/>
        <v>93.1665</v>
      </c>
      <c r="R3656" s="273">
        <f t="shared" si="850"/>
        <v>94.611</v>
      </c>
    </row>
    <row r="3657" ht="14.25" hidden="1" customHeight="1">
      <c r="L3657" s="251"/>
      <c r="M3657" s="272">
        <v>24.23</v>
      </c>
      <c r="N3657" s="273">
        <f t="shared" si="846"/>
        <v>88.150875</v>
      </c>
      <c r="O3657" s="273">
        <f t="shared" si="847"/>
        <v>90.123</v>
      </c>
      <c r="P3657" s="273">
        <f t="shared" si="848"/>
        <v>91.795125</v>
      </c>
      <c r="Q3657" s="273">
        <f t="shared" si="849"/>
        <v>93.16725</v>
      </c>
      <c r="R3657" s="273">
        <f t="shared" si="850"/>
        <v>94.6115</v>
      </c>
    </row>
    <row r="3658" ht="14.25" hidden="1" customHeight="1">
      <c r="L3658" s="251"/>
      <c r="M3658" s="272">
        <v>24.24</v>
      </c>
      <c r="N3658" s="273">
        <f t="shared" si="846"/>
        <v>88.152</v>
      </c>
      <c r="O3658" s="273">
        <f t="shared" si="847"/>
        <v>90.124</v>
      </c>
      <c r="P3658" s="273">
        <f t="shared" si="848"/>
        <v>91.796</v>
      </c>
      <c r="Q3658" s="273">
        <f t="shared" si="849"/>
        <v>93.168</v>
      </c>
      <c r="R3658" s="273">
        <f t="shared" si="850"/>
        <v>94.612</v>
      </c>
    </row>
    <row r="3659" ht="14.25" hidden="1" customHeight="1">
      <c r="L3659" s="251"/>
      <c r="M3659" s="272">
        <v>24.25</v>
      </c>
      <c r="N3659" s="273">
        <f t="shared" si="846"/>
        <v>88.153125</v>
      </c>
      <c r="O3659" s="273">
        <f t="shared" si="847"/>
        <v>90.125</v>
      </c>
      <c r="P3659" s="273">
        <f t="shared" si="848"/>
        <v>91.796875</v>
      </c>
      <c r="Q3659" s="273">
        <f t="shared" si="849"/>
        <v>93.16875</v>
      </c>
      <c r="R3659" s="273">
        <f t="shared" si="850"/>
        <v>94.6125</v>
      </c>
    </row>
    <row r="3660" ht="14.25" hidden="1" customHeight="1">
      <c r="L3660" s="251"/>
      <c r="M3660" s="272">
        <v>24.26</v>
      </c>
      <c r="N3660" s="273">
        <f t="shared" si="846"/>
        <v>88.15425</v>
      </c>
      <c r="O3660" s="273">
        <f t="shared" si="847"/>
        <v>90.126</v>
      </c>
      <c r="P3660" s="273">
        <f t="shared" si="848"/>
        <v>91.79775</v>
      </c>
      <c r="Q3660" s="273">
        <f t="shared" si="849"/>
        <v>93.1695</v>
      </c>
      <c r="R3660" s="273">
        <f t="shared" si="850"/>
        <v>94.613</v>
      </c>
    </row>
    <row r="3661" ht="14.25" hidden="1" customHeight="1">
      <c r="L3661" s="251"/>
      <c r="M3661" s="272">
        <v>24.27</v>
      </c>
      <c r="N3661" s="273">
        <f t="shared" si="846"/>
        <v>88.155375</v>
      </c>
      <c r="O3661" s="273">
        <f t="shared" si="847"/>
        <v>90.127</v>
      </c>
      <c r="P3661" s="273">
        <f t="shared" si="848"/>
        <v>91.798625</v>
      </c>
      <c r="Q3661" s="273">
        <f t="shared" si="849"/>
        <v>93.17025</v>
      </c>
      <c r="R3661" s="273">
        <f t="shared" si="850"/>
        <v>94.6135</v>
      </c>
    </row>
    <row r="3662" ht="14.25" hidden="1" customHeight="1">
      <c r="L3662" s="251"/>
      <c r="M3662" s="272">
        <v>24.28</v>
      </c>
      <c r="N3662" s="273">
        <f t="shared" si="846"/>
        <v>88.1565</v>
      </c>
      <c r="O3662" s="273">
        <f t="shared" si="847"/>
        <v>90.128</v>
      </c>
      <c r="P3662" s="273">
        <f t="shared" si="848"/>
        <v>91.7995</v>
      </c>
      <c r="Q3662" s="273">
        <f t="shared" si="849"/>
        <v>93.171</v>
      </c>
      <c r="R3662" s="273">
        <f t="shared" si="850"/>
        <v>94.614</v>
      </c>
    </row>
    <row r="3663" ht="14.25" hidden="1" customHeight="1">
      <c r="L3663" s="251"/>
      <c r="M3663" s="272">
        <v>24.29</v>
      </c>
      <c r="N3663" s="273">
        <f t="shared" si="846"/>
        <v>88.157625</v>
      </c>
      <c r="O3663" s="273">
        <f t="shared" si="847"/>
        <v>90.129</v>
      </c>
      <c r="P3663" s="273">
        <f t="shared" si="848"/>
        <v>91.800375</v>
      </c>
      <c r="Q3663" s="273">
        <f t="shared" si="849"/>
        <v>93.17175</v>
      </c>
      <c r="R3663" s="273">
        <f t="shared" si="850"/>
        <v>94.6145</v>
      </c>
    </row>
    <row r="3664" ht="14.25" hidden="1" customHeight="1">
      <c r="L3664" s="251"/>
      <c r="M3664" s="272">
        <v>24.3</v>
      </c>
      <c r="N3664" s="273">
        <f t="shared" si="846"/>
        <v>88.15875</v>
      </c>
      <c r="O3664" s="273">
        <f t="shared" si="847"/>
        <v>90.13</v>
      </c>
      <c r="P3664" s="273">
        <f t="shared" si="848"/>
        <v>91.80125</v>
      </c>
      <c r="Q3664" s="273">
        <f t="shared" si="849"/>
        <v>93.1725</v>
      </c>
      <c r="R3664" s="273">
        <f t="shared" si="850"/>
        <v>94.615</v>
      </c>
    </row>
    <row r="3665" ht="14.25" hidden="1" customHeight="1">
      <c r="L3665" s="251"/>
      <c r="M3665" s="272">
        <v>24.31</v>
      </c>
      <c r="N3665" s="273">
        <f t="shared" si="846"/>
        <v>88.159875</v>
      </c>
      <c r="O3665" s="273">
        <f t="shared" si="847"/>
        <v>90.131</v>
      </c>
      <c r="P3665" s="273">
        <f t="shared" si="848"/>
        <v>91.802125</v>
      </c>
      <c r="Q3665" s="273">
        <f t="shared" si="849"/>
        <v>93.17325</v>
      </c>
      <c r="R3665" s="273">
        <f t="shared" si="850"/>
        <v>94.6155</v>
      </c>
    </row>
    <row r="3666" ht="14.25" hidden="1" customHeight="1">
      <c r="L3666" s="251"/>
      <c r="M3666" s="272">
        <v>24.32</v>
      </c>
      <c r="N3666" s="273">
        <f t="shared" si="846"/>
        <v>88.161</v>
      </c>
      <c r="O3666" s="273">
        <f t="shared" si="847"/>
        <v>90.132</v>
      </c>
      <c r="P3666" s="273">
        <f t="shared" si="848"/>
        <v>91.803</v>
      </c>
      <c r="Q3666" s="273">
        <f t="shared" si="849"/>
        <v>93.174</v>
      </c>
      <c r="R3666" s="273">
        <f t="shared" si="850"/>
        <v>94.616</v>
      </c>
    </row>
    <row r="3667" ht="14.25" hidden="1" customHeight="1">
      <c r="L3667" s="251"/>
      <c r="M3667" s="272">
        <v>24.33</v>
      </c>
      <c r="N3667" s="273">
        <f t="shared" si="846"/>
        <v>88.162125</v>
      </c>
      <c r="O3667" s="273">
        <f t="shared" si="847"/>
        <v>90.133</v>
      </c>
      <c r="P3667" s="273">
        <f t="shared" si="848"/>
        <v>91.803875</v>
      </c>
      <c r="Q3667" s="273">
        <f t="shared" si="849"/>
        <v>93.17475</v>
      </c>
      <c r="R3667" s="273">
        <f t="shared" si="850"/>
        <v>94.6165</v>
      </c>
    </row>
    <row r="3668" ht="14.25" hidden="1" customHeight="1">
      <c r="L3668" s="251"/>
      <c r="M3668" s="272">
        <v>24.34</v>
      </c>
      <c r="N3668" s="273">
        <f t="shared" si="846"/>
        <v>88.16325</v>
      </c>
      <c r="O3668" s="273">
        <f t="shared" si="847"/>
        <v>90.134</v>
      </c>
      <c r="P3668" s="273">
        <f t="shared" si="848"/>
        <v>91.80475</v>
      </c>
      <c r="Q3668" s="273">
        <f t="shared" si="849"/>
        <v>93.1755</v>
      </c>
      <c r="R3668" s="273">
        <f t="shared" si="850"/>
        <v>94.617</v>
      </c>
    </row>
    <row r="3669" ht="14.25" hidden="1" customHeight="1">
      <c r="L3669" s="251"/>
      <c r="M3669" s="272">
        <v>24.35</v>
      </c>
      <c r="N3669" s="273">
        <f t="shared" si="846"/>
        <v>88.164375</v>
      </c>
      <c r="O3669" s="273">
        <f t="shared" si="847"/>
        <v>90.135</v>
      </c>
      <c r="P3669" s="273">
        <f t="shared" si="848"/>
        <v>91.805625</v>
      </c>
      <c r="Q3669" s="273">
        <f t="shared" si="849"/>
        <v>93.17625</v>
      </c>
      <c r="R3669" s="273">
        <f t="shared" si="850"/>
        <v>94.6175</v>
      </c>
    </row>
    <row r="3670" ht="14.25" hidden="1" customHeight="1">
      <c r="L3670" s="251"/>
      <c r="M3670" s="272">
        <v>24.36</v>
      </c>
      <c r="N3670" s="273">
        <f t="shared" si="846"/>
        <v>88.1655</v>
      </c>
      <c r="O3670" s="273">
        <f t="shared" si="847"/>
        <v>90.136</v>
      </c>
      <c r="P3670" s="273">
        <f t="shared" si="848"/>
        <v>91.8065</v>
      </c>
      <c r="Q3670" s="273">
        <f t="shared" si="849"/>
        <v>93.177</v>
      </c>
      <c r="R3670" s="273">
        <f t="shared" si="850"/>
        <v>94.618</v>
      </c>
    </row>
    <row r="3671" ht="14.25" hidden="1" customHeight="1">
      <c r="L3671" s="251"/>
      <c r="M3671" s="272">
        <v>24.37</v>
      </c>
      <c r="N3671" s="273">
        <f t="shared" si="846"/>
        <v>88.166625</v>
      </c>
      <c r="O3671" s="273">
        <f t="shared" si="847"/>
        <v>90.137</v>
      </c>
      <c r="P3671" s="273">
        <f t="shared" si="848"/>
        <v>91.807375</v>
      </c>
      <c r="Q3671" s="273">
        <f t="shared" si="849"/>
        <v>93.17775</v>
      </c>
      <c r="R3671" s="273">
        <f t="shared" si="850"/>
        <v>94.6185</v>
      </c>
    </row>
    <row r="3672" ht="14.25" hidden="1" customHeight="1">
      <c r="L3672" s="251"/>
      <c r="M3672" s="272">
        <v>24.38</v>
      </c>
      <c r="N3672" s="273">
        <f t="shared" si="846"/>
        <v>88.16775</v>
      </c>
      <c r="O3672" s="273">
        <f t="shared" si="847"/>
        <v>90.138</v>
      </c>
      <c r="P3672" s="273">
        <f t="shared" si="848"/>
        <v>91.80825</v>
      </c>
      <c r="Q3672" s="273">
        <f t="shared" si="849"/>
        <v>93.1785</v>
      </c>
      <c r="R3672" s="273">
        <f t="shared" si="850"/>
        <v>94.619</v>
      </c>
    </row>
    <row r="3673" ht="14.25" hidden="1" customHeight="1">
      <c r="L3673" s="251"/>
      <c r="M3673" s="272">
        <v>24.39</v>
      </c>
      <c r="N3673" s="273">
        <f t="shared" si="846"/>
        <v>88.168875</v>
      </c>
      <c r="O3673" s="273">
        <f t="shared" si="847"/>
        <v>90.139</v>
      </c>
      <c r="P3673" s="273">
        <f t="shared" si="848"/>
        <v>91.809125</v>
      </c>
      <c r="Q3673" s="273">
        <f t="shared" si="849"/>
        <v>93.17925</v>
      </c>
      <c r="R3673" s="273">
        <f t="shared" si="850"/>
        <v>94.6195</v>
      </c>
    </row>
    <row r="3674" ht="14.25" hidden="1" customHeight="1">
      <c r="L3674" s="251"/>
      <c r="M3674" s="272">
        <v>24.4</v>
      </c>
      <c r="N3674" s="273">
        <f t="shared" si="846"/>
        <v>88.17</v>
      </c>
      <c r="O3674" s="273">
        <f t="shared" si="847"/>
        <v>90.14</v>
      </c>
      <c r="P3674" s="273">
        <f t="shared" si="848"/>
        <v>91.81</v>
      </c>
      <c r="Q3674" s="273">
        <f t="shared" si="849"/>
        <v>93.18</v>
      </c>
      <c r="R3674" s="273">
        <f t="shared" si="850"/>
        <v>94.62</v>
      </c>
    </row>
    <row r="3675" ht="14.25" hidden="1" customHeight="1">
      <c r="L3675" s="251"/>
      <c r="M3675" s="272">
        <v>24.41</v>
      </c>
      <c r="N3675" s="273">
        <f t="shared" si="846"/>
        <v>88.171125</v>
      </c>
      <c r="O3675" s="273">
        <f t="shared" si="847"/>
        <v>90.141</v>
      </c>
      <c r="P3675" s="273">
        <f t="shared" si="848"/>
        <v>91.810875</v>
      </c>
      <c r="Q3675" s="273">
        <f t="shared" si="849"/>
        <v>93.18075</v>
      </c>
      <c r="R3675" s="273">
        <f t="shared" si="850"/>
        <v>94.6205</v>
      </c>
    </row>
    <row r="3676" ht="14.25" hidden="1" customHeight="1">
      <c r="L3676" s="251"/>
      <c r="M3676" s="272">
        <v>24.42</v>
      </c>
      <c r="N3676" s="273">
        <f t="shared" si="846"/>
        <v>88.17225</v>
      </c>
      <c r="O3676" s="273">
        <f t="shared" si="847"/>
        <v>90.142</v>
      </c>
      <c r="P3676" s="273">
        <f t="shared" si="848"/>
        <v>91.81175</v>
      </c>
      <c r="Q3676" s="273">
        <f t="shared" si="849"/>
        <v>93.1815</v>
      </c>
      <c r="R3676" s="273">
        <f t="shared" si="850"/>
        <v>94.621</v>
      </c>
    </row>
    <row r="3677" ht="14.25" hidden="1" customHeight="1">
      <c r="L3677" s="251"/>
      <c r="M3677" s="272">
        <v>24.43</v>
      </c>
      <c r="N3677" s="273">
        <f t="shared" si="846"/>
        <v>88.173375</v>
      </c>
      <c r="O3677" s="273">
        <f t="shared" si="847"/>
        <v>90.143</v>
      </c>
      <c r="P3677" s="273">
        <f t="shared" si="848"/>
        <v>91.812625</v>
      </c>
      <c r="Q3677" s="273">
        <f t="shared" si="849"/>
        <v>93.18225</v>
      </c>
      <c r="R3677" s="273">
        <f t="shared" si="850"/>
        <v>94.6215</v>
      </c>
    </row>
    <row r="3678" ht="14.25" hidden="1" customHeight="1">
      <c r="L3678" s="251"/>
      <c r="M3678" s="272">
        <v>24.44</v>
      </c>
      <c r="N3678" s="273">
        <f t="shared" si="846"/>
        <v>88.1745</v>
      </c>
      <c r="O3678" s="273">
        <f t="shared" si="847"/>
        <v>90.144</v>
      </c>
      <c r="P3678" s="273">
        <f t="shared" si="848"/>
        <v>91.8135</v>
      </c>
      <c r="Q3678" s="273">
        <f t="shared" si="849"/>
        <v>93.183</v>
      </c>
      <c r="R3678" s="273">
        <f t="shared" si="850"/>
        <v>94.622</v>
      </c>
    </row>
    <row r="3679" ht="14.25" hidden="1" customHeight="1">
      <c r="L3679" s="251"/>
      <c r="M3679" s="272">
        <v>24.45</v>
      </c>
      <c r="N3679" s="273">
        <f t="shared" si="846"/>
        <v>88.175625</v>
      </c>
      <c r="O3679" s="273">
        <f t="shared" si="847"/>
        <v>90.145</v>
      </c>
      <c r="P3679" s="273">
        <f t="shared" si="848"/>
        <v>91.814375</v>
      </c>
      <c r="Q3679" s="273">
        <f t="shared" si="849"/>
        <v>93.18375</v>
      </c>
      <c r="R3679" s="273">
        <f t="shared" si="850"/>
        <v>94.6225</v>
      </c>
    </row>
    <row r="3680" ht="14.25" hidden="1" customHeight="1">
      <c r="L3680" s="251"/>
      <c r="M3680" s="272">
        <v>24.46</v>
      </c>
      <c r="N3680" s="273">
        <f t="shared" si="846"/>
        <v>88.17675</v>
      </c>
      <c r="O3680" s="273">
        <f t="shared" si="847"/>
        <v>90.146</v>
      </c>
      <c r="P3680" s="273">
        <f t="shared" si="848"/>
        <v>91.81525</v>
      </c>
      <c r="Q3680" s="273">
        <f t="shared" si="849"/>
        <v>93.1845</v>
      </c>
      <c r="R3680" s="273">
        <f t="shared" si="850"/>
        <v>94.623</v>
      </c>
    </row>
    <row r="3681" ht="14.25" hidden="1" customHeight="1">
      <c r="L3681" s="251"/>
      <c r="M3681" s="272">
        <v>24.47</v>
      </c>
      <c r="N3681" s="273">
        <f t="shared" si="846"/>
        <v>88.177875</v>
      </c>
      <c r="O3681" s="273">
        <f t="shared" si="847"/>
        <v>90.147</v>
      </c>
      <c r="P3681" s="273">
        <f t="shared" si="848"/>
        <v>91.816125</v>
      </c>
      <c r="Q3681" s="273">
        <f t="shared" si="849"/>
        <v>93.18525</v>
      </c>
      <c r="R3681" s="273">
        <f t="shared" si="850"/>
        <v>94.6235</v>
      </c>
    </row>
    <row r="3682" ht="14.25" hidden="1" customHeight="1">
      <c r="L3682" s="251"/>
      <c r="M3682" s="272">
        <v>24.48</v>
      </c>
      <c r="N3682" s="273">
        <f t="shared" si="846"/>
        <v>88.179</v>
      </c>
      <c r="O3682" s="273">
        <f t="shared" si="847"/>
        <v>90.148</v>
      </c>
      <c r="P3682" s="273">
        <f t="shared" si="848"/>
        <v>91.817</v>
      </c>
      <c r="Q3682" s="273">
        <f t="shared" si="849"/>
        <v>93.186</v>
      </c>
      <c r="R3682" s="273">
        <f t="shared" si="850"/>
        <v>94.624</v>
      </c>
    </row>
    <row r="3683" ht="14.25" hidden="1" customHeight="1">
      <c r="L3683" s="251"/>
      <c r="M3683" s="272">
        <v>24.49</v>
      </c>
      <c r="N3683" s="273">
        <f t="shared" si="846"/>
        <v>88.180125</v>
      </c>
      <c r="O3683" s="273">
        <f t="shared" si="847"/>
        <v>90.149</v>
      </c>
      <c r="P3683" s="273">
        <f t="shared" si="848"/>
        <v>91.817875</v>
      </c>
      <c r="Q3683" s="273">
        <f t="shared" si="849"/>
        <v>93.18675</v>
      </c>
      <c r="R3683" s="273">
        <f t="shared" si="850"/>
        <v>94.6245</v>
      </c>
    </row>
    <row r="3684" ht="14.25" hidden="1" customHeight="1">
      <c r="L3684" s="251"/>
      <c r="M3684" s="272">
        <v>24.5</v>
      </c>
      <c r="N3684" s="273">
        <f t="shared" si="846"/>
        <v>88.18125</v>
      </c>
      <c r="O3684" s="273">
        <f t="shared" si="847"/>
        <v>90.15</v>
      </c>
      <c r="P3684" s="273">
        <f t="shared" si="848"/>
        <v>91.81875</v>
      </c>
      <c r="Q3684" s="273">
        <f t="shared" si="849"/>
        <v>93.1875</v>
      </c>
      <c r="R3684" s="273">
        <f t="shared" si="850"/>
        <v>94.625</v>
      </c>
    </row>
    <row r="3685" ht="14.25" hidden="1" customHeight="1">
      <c r="L3685" s="251"/>
      <c r="M3685" s="272">
        <v>24.51</v>
      </c>
      <c r="N3685" s="273">
        <f t="shared" si="846"/>
        <v>88.182375</v>
      </c>
      <c r="O3685" s="273">
        <f t="shared" si="847"/>
        <v>90.151</v>
      </c>
      <c r="P3685" s="273">
        <f t="shared" si="848"/>
        <v>91.819625</v>
      </c>
      <c r="Q3685" s="273">
        <f t="shared" si="849"/>
        <v>93.18825</v>
      </c>
      <c r="R3685" s="273">
        <f t="shared" si="850"/>
        <v>94.6255</v>
      </c>
    </row>
    <row r="3686" ht="14.25" hidden="1" customHeight="1">
      <c r="L3686" s="251"/>
      <c r="M3686" s="272">
        <v>24.52</v>
      </c>
      <c r="N3686" s="273">
        <f t="shared" si="846"/>
        <v>88.1835</v>
      </c>
      <c r="O3686" s="273">
        <f t="shared" si="847"/>
        <v>90.152</v>
      </c>
      <c r="P3686" s="273">
        <f t="shared" si="848"/>
        <v>91.8205</v>
      </c>
      <c r="Q3686" s="273">
        <f t="shared" si="849"/>
        <v>93.189</v>
      </c>
      <c r="R3686" s="273">
        <f t="shared" si="850"/>
        <v>94.626</v>
      </c>
    </row>
    <row r="3687" ht="14.25" hidden="1" customHeight="1">
      <c r="L3687" s="251"/>
      <c r="M3687" s="272">
        <v>24.53</v>
      </c>
      <c r="N3687" s="273">
        <f t="shared" si="846"/>
        <v>88.184625</v>
      </c>
      <c r="O3687" s="273">
        <f t="shared" si="847"/>
        <v>90.153</v>
      </c>
      <c r="P3687" s="273">
        <f t="shared" si="848"/>
        <v>91.821375</v>
      </c>
      <c r="Q3687" s="273">
        <f t="shared" si="849"/>
        <v>93.18975</v>
      </c>
      <c r="R3687" s="273">
        <f t="shared" si="850"/>
        <v>94.6265</v>
      </c>
    </row>
    <row r="3688" ht="14.25" hidden="1" customHeight="1">
      <c r="L3688" s="251"/>
      <c r="M3688" s="272">
        <v>24.54</v>
      </c>
      <c r="N3688" s="273">
        <f t="shared" si="846"/>
        <v>88.18575</v>
      </c>
      <c r="O3688" s="273">
        <f t="shared" si="847"/>
        <v>90.154</v>
      </c>
      <c r="P3688" s="273">
        <f t="shared" si="848"/>
        <v>91.82225</v>
      </c>
      <c r="Q3688" s="273">
        <f t="shared" si="849"/>
        <v>93.1905</v>
      </c>
      <c r="R3688" s="273">
        <f t="shared" si="850"/>
        <v>94.627</v>
      </c>
    </row>
    <row r="3689" ht="14.25" hidden="1" customHeight="1">
      <c r="L3689" s="251"/>
      <c r="M3689" s="272">
        <v>24.55</v>
      </c>
      <c r="N3689" s="273">
        <f t="shared" si="846"/>
        <v>88.186875</v>
      </c>
      <c r="O3689" s="273">
        <f t="shared" si="847"/>
        <v>90.155</v>
      </c>
      <c r="P3689" s="273">
        <f t="shared" si="848"/>
        <v>91.823125</v>
      </c>
      <c r="Q3689" s="273">
        <f t="shared" si="849"/>
        <v>93.19125</v>
      </c>
      <c r="R3689" s="273">
        <f t="shared" si="850"/>
        <v>94.6275</v>
      </c>
    </row>
    <row r="3690" ht="14.25" hidden="1" customHeight="1">
      <c r="L3690" s="251"/>
      <c r="M3690" s="272">
        <v>24.56</v>
      </c>
      <c r="N3690" s="273">
        <f t="shared" si="846"/>
        <v>88.188</v>
      </c>
      <c r="O3690" s="273">
        <f t="shared" si="847"/>
        <v>90.156</v>
      </c>
      <c r="P3690" s="273">
        <f t="shared" si="848"/>
        <v>91.824</v>
      </c>
      <c r="Q3690" s="273">
        <f t="shared" si="849"/>
        <v>93.192</v>
      </c>
      <c r="R3690" s="273">
        <f t="shared" si="850"/>
        <v>94.628</v>
      </c>
    </row>
    <row r="3691" ht="14.25" hidden="1" customHeight="1">
      <c r="L3691" s="251"/>
      <c r="M3691" s="272">
        <v>24.57</v>
      </c>
      <c r="N3691" s="273">
        <f t="shared" si="846"/>
        <v>88.189125</v>
      </c>
      <c r="O3691" s="273">
        <f t="shared" si="847"/>
        <v>90.157</v>
      </c>
      <c r="P3691" s="273">
        <f t="shared" si="848"/>
        <v>91.824875</v>
      </c>
      <c r="Q3691" s="273">
        <f t="shared" si="849"/>
        <v>93.19275</v>
      </c>
      <c r="R3691" s="273">
        <f t="shared" si="850"/>
        <v>94.6285</v>
      </c>
    </row>
    <row r="3692" ht="14.25" hidden="1" customHeight="1">
      <c r="L3692" s="251"/>
      <c r="M3692" s="272">
        <v>24.58</v>
      </c>
      <c r="N3692" s="273">
        <f t="shared" si="846"/>
        <v>88.19025</v>
      </c>
      <c r="O3692" s="273">
        <f t="shared" si="847"/>
        <v>90.158</v>
      </c>
      <c r="P3692" s="273">
        <f t="shared" si="848"/>
        <v>91.82575</v>
      </c>
      <c r="Q3692" s="273">
        <f t="shared" si="849"/>
        <v>93.1935</v>
      </c>
      <c r="R3692" s="273">
        <f t="shared" si="850"/>
        <v>94.629</v>
      </c>
    </row>
    <row r="3693" ht="14.25" hidden="1" customHeight="1">
      <c r="L3693" s="251"/>
      <c r="M3693" s="272">
        <v>24.59</v>
      </c>
      <c r="N3693" s="273">
        <f t="shared" si="846"/>
        <v>88.191375</v>
      </c>
      <c r="O3693" s="273">
        <f t="shared" si="847"/>
        <v>90.159</v>
      </c>
      <c r="P3693" s="273">
        <f t="shared" si="848"/>
        <v>91.826625</v>
      </c>
      <c r="Q3693" s="273">
        <f t="shared" si="849"/>
        <v>93.19425</v>
      </c>
      <c r="R3693" s="273">
        <f t="shared" si="850"/>
        <v>94.6295</v>
      </c>
    </row>
    <row r="3694" ht="14.25" hidden="1" customHeight="1">
      <c r="L3694" s="251"/>
      <c r="M3694" s="272">
        <v>24.6</v>
      </c>
      <c r="N3694" s="273">
        <f t="shared" si="846"/>
        <v>88.1925</v>
      </c>
      <c r="O3694" s="273">
        <f t="shared" si="847"/>
        <v>90.16</v>
      </c>
      <c r="P3694" s="273">
        <f t="shared" si="848"/>
        <v>91.8275</v>
      </c>
      <c r="Q3694" s="273">
        <f t="shared" si="849"/>
        <v>93.195</v>
      </c>
      <c r="R3694" s="273">
        <f t="shared" si="850"/>
        <v>94.63</v>
      </c>
    </row>
    <row r="3695" ht="14.25" hidden="1" customHeight="1">
      <c r="L3695" s="251"/>
      <c r="M3695" s="272">
        <v>24.61</v>
      </c>
      <c r="N3695" s="273">
        <f t="shared" si="846"/>
        <v>88.193625</v>
      </c>
      <c r="O3695" s="273">
        <f t="shared" si="847"/>
        <v>90.161</v>
      </c>
      <c r="P3695" s="273">
        <f t="shared" si="848"/>
        <v>91.828375</v>
      </c>
      <c r="Q3695" s="273">
        <f t="shared" si="849"/>
        <v>93.19575</v>
      </c>
      <c r="R3695" s="273">
        <f t="shared" si="850"/>
        <v>94.6305</v>
      </c>
    </row>
    <row r="3696" ht="14.25" hidden="1" customHeight="1">
      <c r="L3696" s="251"/>
      <c r="M3696" s="272">
        <v>24.62</v>
      </c>
      <c r="N3696" s="273">
        <f t="shared" si="846"/>
        <v>88.19475</v>
      </c>
      <c r="O3696" s="273">
        <f t="shared" si="847"/>
        <v>90.162</v>
      </c>
      <c r="P3696" s="273">
        <f t="shared" si="848"/>
        <v>91.82925</v>
      </c>
      <c r="Q3696" s="273">
        <f t="shared" si="849"/>
        <v>93.1965</v>
      </c>
      <c r="R3696" s="273">
        <f t="shared" si="850"/>
        <v>94.631</v>
      </c>
    </row>
    <row r="3697" ht="14.25" hidden="1" customHeight="1">
      <c r="L3697" s="251"/>
      <c r="M3697" s="272">
        <v>24.63</v>
      </c>
      <c r="N3697" s="273">
        <f t="shared" si="846"/>
        <v>88.195875</v>
      </c>
      <c r="O3697" s="273">
        <f t="shared" si="847"/>
        <v>90.163</v>
      </c>
      <c r="P3697" s="273">
        <f t="shared" si="848"/>
        <v>91.830125</v>
      </c>
      <c r="Q3697" s="273">
        <f t="shared" si="849"/>
        <v>93.19725</v>
      </c>
      <c r="R3697" s="273">
        <f t="shared" si="850"/>
        <v>94.6315</v>
      </c>
    </row>
    <row r="3698" ht="14.25" hidden="1" customHeight="1">
      <c r="L3698" s="251"/>
      <c r="M3698" s="272">
        <v>24.64</v>
      </c>
      <c r="N3698" s="273">
        <f t="shared" si="846"/>
        <v>88.197</v>
      </c>
      <c r="O3698" s="273">
        <f t="shared" si="847"/>
        <v>90.164</v>
      </c>
      <c r="P3698" s="273">
        <f t="shared" si="848"/>
        <v>91.831</v>
      </c>
      <c r="Q3698" s="273">
        <f t="shared" si="849"/>
        <v>93.198</v>
      </c>
      <c r="R3698" s="273">
        <f t="shared" si="850"/>
        <v>94.632</v>
      </c>
    </row>
    <row r="3699" ht="14.25" hidden="1" customHeight="1">
      <c r="L3699" s="251"/>
      <c r="M3699" s="272">
        <v>24.65</v>
      </c>
      <c r="N3699" s="273">
        <f t="shared" si="846"/>
        <v>88.198125</v>
      </c>
      <c r="O3699" s="273">
        <f t="shared" si="847"/>
        <v>90.165</v>
      </c>
      <c r="P3699" s="273">
        <f t="shared" si="848"/>
        <v>91.831875</v>
      </c>
      <c r="Q3699" s="273">
        <f t="shared" si="849"/>
        <v>93.19875</v>
      </c>
      <c r="R3699" s="273">
        <f t="shared" si="850"/>
        <v>94.6325</v>
      </c>
    </row>
    <row r="3700" ht="14.25" hidden="1" customHeight="1">
      <c r="L3700" s="251"/>
      <c r="M3700" s="272">
        <v>24.66</v>
      </c>
      <c r="N3700" s="273">
        <f t="shared" si="846"/>
        <v>88.19925</v>
      </c>
      <c r="O3700" s="273">
        <f t="shared" si="847"/>
        <v>90.166</v>
      </c>
      <c r="P3700" s="273">
        <f t="shared" si="848"/>
        <v>91.83275</v>
      </c>
      <c r="Q3700" s="273">
        <f t="shared" si="849"/>
        <v>93.1995</v>
      </c>
      <c r="R3700" s="273">
        <f t="shared" si="850"/>
        <v>94.633</v>
      </c>
    </row>
    <row r="3701" ht="14.25" hidden="1" customHeight="1">
      <c r="L3701" s="251"/>
      <c r="M3701" s="272">
        <v>24.67</v>
      </c>
      <c r="N3701" s="273">
        <f t="shared" si="846"/>
        <v>88.200375</v>
      </c>
      <c r="O3701" s="273">
        <f t="shared" si="847"/>
        <v>90.167</v>
      </c>
      <c r="P3701" s="273">
        <f t="shared" si="848"/>
        <v>91.833625</v>
      </c>
      <c r="Q3701" s="273">
        <f t="shared" si="849"/>
        <v>93.20025</v>
      </c>
      <c r="R3701" s="273">
        <f t="shared" si="850"/>
        <v>94.6335</v>
      </c>
    </row>
    <row r="3702" ht="14.25" hidden="1" customHeight="1">
      <c r="L3702" s="251"/>
      <c r="M3702" s="272">
        <v>24.68</v>
      </c>
      <c r="N3702" s="273">
        <f t="shared" si="846"/>
        <v>88.2015</v>
      </c>
      <c r="O3702" s="273">
        <f t="shared" si="847"/>
        <v>90.168</v>
      </c>
      <c r="P3702" s="273">
        <f t="shared" si="848"/>
        <v>91.8345</v>
      </c>
      <c r="Q3702" s="273">
        <f t="shared" si="849"/>
        <v>93.201</v>
      </c>
      <c r="R3702" s="273">
        <f t="shared" si="850"/>
        <v>94.634</v>
      </c>
    </row>
    <row r="3703" ht="14.25" hidden="1" customHeight="1">
      <c r="L3703" s="251"/>
      <c r="M3703" s="272">
        <v>24.69</v>
      </c>
      <c r="N3703" s="273">
        <f t="shared" si="846"/>
        <v>88.202625</v>
      </c>
      <c r="O3703" s="273">
        <f t="shared" si="847"/>
        <v>90.169</v>
      </c>
      <c r="P3703" s="273">
        <f t="shared" si="848"/>
        <v>91.835375</v>
      </c>
      <c r="Q3703" s="273">
        <f t="shared" si="849"/>
        <v>93.20175</v>
      </c>
      <c r="R3703" s="273">
        <f t="shared" si="850"/>
        <v>94.6345</v>
      </c>
    </row>
    <row r="3704" ht="14.25" hidden="1" customHeight="1">
      <c r="L3704" s="251"/>
      <c r="M3704" s="272">
        <v>24.7</v>
      </c>
      <c r="N3704" s="273">
        <f t="shared" si="846"/>
        <v>88.20375</v>
      </c>
      <c r="O3704" s="273">
        <f t="shared" si="847"/>
        <v>90.17</v>
      </c>
      <c r="P3704" s="273">
        <f t="shared" si="848"/>
        <v>91.83625</v>
      </c>
      <c r="Q3704" s="273">
        <f t="shared" si="849"/>
        <v>93.2025</v>
      </c>
      <c r="R3704" s="273">
        <f t="shared" si="850"/>
        <v>94.635</v>
      </c>
    </row>
    <row r="3705" ht="14.25" hidden="1" customHeight="1">
      <c r="L3705" s="251"/>
      <c r="M3705" s="272">
        <v>24.71</v>
      </c>
      <c r="N3705" s="273">
        <f t="shared" si="846"/>
        <v>88.204875</v>
      </c>
      <c r="O3705" s="273">
        <f t="shared" si="847"/>
        <v>90.171</v>
      </c>
      <c r="P3705" s="273">
        <f t="shared" si="848"/>
        <v>91.837125</v>
      </c>
      <c r="Q3705" s="273">
        <f t="shared" si="849"/>
        <v>93.20325</v>
      </c>
      <c r="R3705" s="273">
        <f t="shared" si="850"/>
        <v>94.6355</v>
      </c>
    </row>
    <row r="3706" ht="14.25" hidden="1" customHeight="1">
      <c r="L3706" s="251"/>
      <c r="M3706" s="272">
        <v>24.72</v>
      </c>
      <c r="N3706" s="273">
        <f t="shared" si="846"/>
        <v>88.206</v>
      </c>
      <c r="O3706" s="273">
        <f t="shared" si="847"/>
        <v>90.172</v>
      </c>
      <c r="P3706" s="273">
        <f t="shared" si="848"/>
        <v>91.838</v>
      </c>
      <c r="Q3706" s="273">
        <f t="shared" si="849"/>
        <v>93.204</v>
      </c>
      <c r="R3706" s="273">
        <f t="shared" si="850"/>
        <v>94.636</v>
      </c>
    </row>
    <row r="3707" ht="14.25" hidden="1" customHeight="1">
      <c r="L3707" s="251"/>
      <c r="M3707" s="272">
        <v>24.73</v>
      </c>
      <c r="N3707" s="273">
        <f t="shared" si="846"/>
        <v>88.207125</v>
      </c>
      <c r="O3707" s="273">
        <f t="shared" si="847"/>
        <v>90.173</v>
      </c>
      <c r="P3707" s="273">
        <f t="shared" si="848"/>
        <v>91.838875</v>
      </c>
      <c r="Q3707" s="273">
        <f t="shared" si="849"/>
        <v>93.20475</v>
      </c>
      <c r="R3707" s="273">
        <f t="shared" si="850"/>
        <v>94.6365</v>
      </c>
    </row>
    <row r="3708" ht="14.25" hidden="1" customHeight="1">
      <c r="L3708" s="251"/>
      <c r="M3708" s="272">
        <v>24.74</v>
      </c>
      <c r="N3708" s="273">
        <f t="shared" si="846"/>
        <v>88.20825</v>
      </c>
      <c r="O3708" s="273">
        <f t="shared" si="847"/>
        <v>90.174</v>
      </c>
      <c r="P3708" s="273">
        <f t="shared" si="848"/>
        <v>91.83975</v>
      </c>
      <c r="Q3708" s="273">
        <f t="shared" si="849"/>
        <v>93.2055</v>
      </c>
      <c r="R3708" s="273">
        <f t="shared" si="850"/>
        <v>94.637</v>
      </c>
    </row>
    <row r="3709" ht="14.25" hidden="1" customHeight="1">
      <c r="L3709" s="251"/>
      <c r="M3709" s="272">
        <v>24.75</v>
      </c>
      <c r="N3709" s="273">
        <f t="shared" si="846"/>
        <v>88.209375</v>
      </c>
      <c r="O3709" s="273">
        <f t="shared" si="847"/>
        <v>90.175</v>
      </c>
      <c r="P3709" s="273">
        <f t="shared" si="848"/>
        <v>91.840625</v>
      </c>
      <c r="Q3709" s="273">
        <f t="shared" si="849"/>
        <v>93.20625</v>
      </c>
      <c r="R3709" s="273">
        <f t="shared" si="850"/>
        <v>94.6375</v>
      </c>
    </row>
    <row r="3710" ht="14.25" hidden="1" customHeight="1">
      <c r="L3710" s="251"/>
      <c r="M3710" s="272">
        <v>24.76</v>
      </c>
      <c r="N3710" s="273">
        <f t="shared" si="846"/>
        <v>88.2105</v>
      </c>
      <c r="O3710" s="273">
        <f t="shared" si="847"/>
        <v>90.176</v>
      </c>
      <c r="P3710" s="273">
        <f t="shared" si="848"/>
        <v>91.8415</v>
      </c>
      <c r="Q3710" s="273">
        <f t="shared" si="849"/>
        <v>93.207</v>
      </c>
      <c r="R3710" s="273">
        <f t="shared" si="850"/>
        <v>94.638</v>
      </c>
    </row>
    <row r="3711" ht="14.25" hidden="1" customHeight="1">
      <c r="L3711" s="251"/>
      <c r="M3711" s="272">
        <v>24.77</v>
      </c>
      <c r="N3711" s="273">
        <f t="shared" si="846"/>
        <v>88.211625</v>
      </c>
      <c r="O3711" s="273">
        <f t="shared" si="847"/>
        <v>90.177</v>
      </c>
      <c r="P3711" s="273">
        <f t="shared" si="848"/>
        <v>91.842375</v>
      </c>
      <c r="Q3711" s="273">
        <f t="shared" si="849"/>
        <v>93.20775</v>
      </c>
      <c r="R3711" s="273">
        <f t="shared" si="850"/>
        <v>94.6385</v>
      </c>
    </row>
    <row r="3712" ht="14.25" hidden="1" customHeight="1">
      <c r="L3712" s="251"/>
      <c r="M3712" s="272">
        <v>24.78</v>
      </c>
      <c r="N3712" s="273">
        <f t="shared" si="846"/>
        <v>88.21275</v>
      </c>
      <c r="O3712" s="273">
        <f t="shared" si="847"/>
        <v>90.178</v>
      </c>
      <c r="P3712" s="273">
        <f t="shared" si="848"/>
        <v>91.84325</v>
      </c>
      <c r="Q3712" s="273">
        <f t="shared" si="849"/>
        <v>93.2085</v>
      </c>
      <c r="R3712" s="273">
        <f t="shared" si="850"/>
        <v>94.639</v>
      </c>
    </row>
    <row r="3713" ht="14.25" hidden="1" customHeight="1">
      <c r="L3713" s="251"/>
      <c r="M3713" s="272">
        <v>24.79</v>
      </c>
      <c r="N3713" s="273">
        <f t="shared" si="846"/>
        <v>88.213875</v>
      </c>
      <c r="O3713" s="273">
        <f t="shared" si="847"/>
        <v>90.179</v>
      </c>
      <c r="P3713" s="273">
        <f t="shared" si="848"/>
        <v>91.844125</v>
      </c>
      <c r="Q3713" s="273">
        <f t="shared" si="849"/>
        <v>93.20925</v>
      </c>
      <c r="R3713" s="273">
        <f t="shared" si="850"/>
        <v>94.6395</v>
      </c>
    </row>
    <row r="3714" ht="14.25" hidden="1" customHeight="1">
      <c r="L3714" s="251"/>
      <c r="M3714" s="272">
        <v>24.8</v>
      </c>
      <c r="N3714" s="273">
        <f t="shared" si="846"/>
        <v>88.215</v>
      </c>
      <c r="O3714" s="273">
        <f t="shared" si="847"/>
        <v>90.18</v>
      </c>
      <c r="P3714" s="273">
        <f t="shared" si="848"/>
        <v>91.845</v>
      </c>
      <c r="Q3714" s="273">
        <f t="shared" si="849"/>
        <v>93.21</v>
      </c>
      <c r="R3714" s="273">
        <f t="shared" si="850"/>
        <v>94.64</v>
      </c>
    </row>
    <row r="3715" ht="14.25" hidden="1" customHeight="1">
      <c r="L3715" s="251"/>
      <c r="M3715" s="272">
        <v>24.81</v>
      </c>
      <c r="N3715" s="273">
        <f t="shared" si="846"/>
        <v>88.216125</v>
      </c>
      <c r="O3715" s="273">
        <f t="shared" si="847"/>
        <v>90.181</v>
      </c>
      <c r="P3715" s="273">
        <f t="shared" si="848"/>
        <v>91.845875</v>
      </c>
      <c r="Q3715" s="273">
        <f t="shared" si="849"/>
        <v>93.21075</v>
      </c>
      <c r="R3715" s="273">
        <f t="shared" si="850"/>
        <v>94.6405</v>
      </c>
    </row>
    <row r="3716" ht="14.25" hidden="1" customHeight="1">
      <c r="L3716" s="251"/>
      <c r="M3716" s="272">
        <v>24.82</v>
      </c>
      <c r="N3716" s="273">
        <f t="shared" si="846"/>
        <v>88.21725</v>
      </c>
      <c r="O3716" s="273">
        <f t="shared" si="847"/>
        <v>90.182</v>
      </c>
      <c r="P3716" s="273">
        <f t="shared" si="848"/>
        <v>91.84675</v>
      </c>
      <c r="Q3716" s="273">
        <f t="shared" si="849"/>
        <v>93.2115</v>
      </c>
      <c r="R3716" s="273">
        <f t="shared" si="850"/>
        <v>94.641</v>
      </c>
    </row>
    <row r="3717" ht="14.25" hidden="1" customHeight="1">
      <c r="L3717" s="251"/>
      <c r="M3717" s="272">
        <v>24.83</v>
      </c>
      <c r="N3717" s="273">
        <f t="shared" si="846"/>
        <v>88.218375</v>
      </c>
      <c r="O3717" s="273">
        <f t="shared" si="847"/>
        <v>90.183</v>
      </c>
      <c r="P3717" s="273">
        <f t="shared" si="848"/>
        <v>91.847625</v>
      </c>
      <c r="Q3717" s="273">
        <f t="shared" si="849"/>
        <v>93.21225</v>
      </c>
      <c r="R3717" s="273">
        <f t="shared" si="850"/>
        <v>94.6415</v>
      </c>
    </row>
    <row r="3718" ht="14.25" hidden="1" customHeight="1">
      <c r="L3718" s="251"/>
      <c r="M3718" s="272">
        <v>24.84</v>
      </c>
      <c r="N3718" s="273">
        <f t="shared" si="846"/>
        <v>88.2195</v>
      </c>
      <c r="O3718" s="273">
        <f t="shared" si="847"/>
        <v>90.184</v>
      </c>
      <c r="P3718" s="273">
        <f t="shared" si="848"/>
        <v>91.8485</v>
      </c>
      <c r="Q3718" s="273">
        <f t="shared" si="849"/>
        <v>93.213</v>
      </c>
      <c r="R3718" s="273">
        <f t="shared" si="850"/>
        <v>94.642</v>
      </c>
    </row>
    <row r="3719" ht="14.25" hidden="1" customHeight="1">
      <c r="L3719" s="251"/>
      <c r="M3719" s="272">
        <v>24.85</v>
      </c>
      <c r="N3719" s="273">
        <f t="shared" si="846"/>
        <v>88.220625</v>
      </c>
      <c r="O3719" s="273">
        <f t="shared" si="847"/>
        <v>90.185</v>
      </c>
      <c r="P3719" s="273">
        <f t="shared" si="848"/>
        <v>91.849375</v>
      </c>
      <c r="Q3719" s="273">
        <f t="shared" si="849"/>
        <v>93.21375</v>
      </c>
      <c r="R3719" s="273">
        <f t="shared" si="850"/>
        <v>94.6425</v>
      </c>
    </row>
    <row r="3720" ht="14.25" hidden="1" customHeight="1">
      <c r="L3720" s="251"/>
      <c r="M3720" s="272">
        <v>24.86</v>
      </c>
      <c r="N3720" s="273">
        <f t="shared" si="846"/>
        <v>88.22175</v>
      </c>
      <c r="O3720" s="273">
        <f t="shared" si="847"/>
        <v>90.186</v>
      </c>
      <c r="P3720" s="273">
        <f t="shared" si="848"/>
        <v>91.85025</v>
      </c>
      <c r="Q3720" s="273">
        <f t="shared" si="849"/>
        <v>93.2145</v>
      </c>
      <c r="R3720" s="273">
        <f t="shared" si="850"/>
        <v>94.643</v>
      </c>
    </row>
    <row r="3721" ht="14.25" hidden="1" customHeight="1">
      <c r="L3721" s="251"/>
      <c r="M3721" s="272">
        <v>24.87</v>
      </c>
      <c r="N3721" s="273">
        <f t="shared" si="846"/>
        <v>88.222875</v>
      </c>
      <c r="O3721" s="273">
        <f t="shared" si="847"/>
        <v>90.187</v>
      </c>
      <c r="P3721" s="273">
        <f t="shared" si="848"/>
        <v>91.851125</v>
      </c>
      <c r="Q3721" s="273">
        <f t="shared" si="849"/>
        <v>93.21525</v>
      </c>
      <c r="R3721" s="273">
        <f t="shared" si="850"/>
        <v>94.6435</v>
      </c>
    </row>
    <row r="3722" ht="14.25" hidden="1" customHeight="1">
      <c r="L3722" s="251"/>
      <c r="M3722" s="272">
        <v>24.88</v>
      </c>
      <c r="N3722" s="273">
        <f t="shared" si="846"/>
        <v>88.224</v>
      </c>
      <c r="O3722" s="273">
        <f t="shared" si="847"/>
        <v>90.188</v>
      </c>
      <c r="P3722" s="273">
        <f t="shared" si="848"/>
        <v>91.852</v>
      </c>
      <c r="Q3722" s="273">
        <f t="shared" si="849"/>
        <v>93.216</v>
      </c>
      <c r="R3722" s="273">
        <f t="shared" si="850"/>
        <v>94.644</v>
      </c>
    </row>
    <row r="3723" ht="14.25" hidden="1" customHeight="1">
      <c r="L3723" s="251"/>
      <c r="M3723" s="272">
        <v>24.89</v>
      </c>
      <c r="N3723" s="273">
        <f t="shared" si="846"/>
        <v>88.225125</v>
      </c>
      <c r="O3723" s="273">
        <f t="shared" si="847"/>
        <v>90.189</v>
      </c>
      <c r="P3723" s="273">
        <f t="shared" si="848"/>
        <v>91.852875</v>
      </c>
      <c r="Q3723" s="273">
        <f t="shared" si="849"/>
        <v>93.21675</v>
      </c>
      <c r="R3723" s="273">
        <f t="shared" si="850"/>
        <v>94.6445</v>
      </c>
    </row>
    <row r="3724" ht="14.25" hidden="1" customHeight="1">
      <c r="L3724" s="251"/>
      <c r="M3724" s="272">
        <v>24.9</v>
      </c>
      <c r="N3724" s="273">
        <f t="shared" si="846"/>
        <v>88.22625</v>
      </c>
      <c r="O3724" s="273">
        <f t="shared" si="847"/>
        <v>90.19</v>
      </c>
      <c r="P3724" s="273">
        <f t="shared" si="848"/>
        <v>91.85375</v>
      </c>
      <c r="Q3724" s="273">
        <f t="shared" si="849"/>
        <v>93.2175</v>
      </c>
      <c r="R3724" s="273">
        <f t="shared" si="850"/>
        <v>94.645</v>
      </c>
    </row>
    <row r="3725" ht="14.25" hidden="1" customHeight="1">
      <c r="L3725" s="251"/>
      <c r="M3725" s="272">
        <v>24.91</v>
      </c>
      <c r="N3725" s="273">
        <f t="shared" si="846"/>
        <v>88.227375</v>
      </c>
      <c r="O3725" s="273">
        <f t="shared" si="847"/>
        <v>90.191</v>
      </c>
      <c r="P3725" s="273">
        <f t="shared" si="848"/>
        <v>91.854625</v>
      </c>
      <c r="Q3725" s="273">
        <f t="shared" si="849"/>
        <v>93.21825</v>
      </c>
      <c r="R3725" s="273">
        <f t="shared" si="850"/>
        <v>94.6455</v>
      </c>
    </row>
    <row r="3726" ht="14.25" hidden="1" customHeight="1">
      <c r="L3726" s="251"/>
      <c r="M3726" s="272">
        <v>24.92</v>
      </c>
      <c r="N3726" s="273">
        <f t="shared" si="846"/>
        <v>88.2285</v>
      </c>
      <c r="O3726" s="273">
        <f t="shared" si="847"/>
        <v>90.192</v>
      </c>
      <c r="P3726" s="273">
        <f t="shared" si="848"/>
        <v>91.8555</v>
      </c>
      <c r="Q3726" s="273">
        <f t="shared" si="849"/>
        <v>93.219</v>
      </c>
      <c r="R3726" s="273">
        <f t="shared" si="850"/>
        <v>94.646</v>
      </c>
    </row>
    <row r="3727" ht="14.25" hidden="1" customHeight="1">
      <c r="L3727" s="251"/>
      <c r="M3727" s="272">
        <v>24.93</v>
      </c>
      <c r="N3727" s="273">
        <f t="shared" si="846"/>
        <v>88.229625</v>
      </c>
      <c r="O3727" s="273">
        <f t="shared" si="847"/>
        <v>90.193</v>
      </c>
      <c r="P3727" s="273">
        <f t="shared" si="848"/>
        <v>91.856375</v>
      </c>
      <c r="Q3727" s="273">
        <f t="shared" si="849"/>
        <v>93.21975</v>
      </c>
      <c r="R3727" s="273">
        <f t="shared" si="850"/>
        <v>94.6465</v>
      </c>
    </row>
    <row r="3728" ht="14.25" hidden="1" customHeight="1">
      <c r="L3728" s="251"/>
      <c r="M3728" s="272">
        <v>24.94</v>
      </c>
      <c r="N3728" s="273">
        <f t="shared" si="846"/>
        <v>88.23075</v>
      </c>
      <c r="O3728" s="273">
        <f t="shared" si="847"/>
        <v>90.194</v>
      </c>
      <c r="P3728" s="273">
        <f t="shared" si="848"/>
        <v>91.85725</v>
      </c>
      <c r="Q3728" s="273">
        <f t="shared" si="849"/>
        <v>93.2205</v>
      </c>
      <c r="R3728" s="273">
        <f t="shared" si="850"/>
        <v>94.647</v>
      </c>
    </row>
    <row r="3729" ht="14.25" hidden="1" customHeight="1">
      <c r="L3729" s="251"/>
      <c r="M3729" s="272">
        <v>24.95</v>
      </c>
      <c r="N3729" s="273">
        <f t="shared" si="846"/>
        <v>88.231875</v>
      </c>
      <c r="O3729" s="273">
        <f t="shared" si="847"/>
        <v>90.195</v>
      </c>
      <c r="P3729" s="273">
        <f t="shared" si="848"/>
        <v>91.858125</v>
      </c>
      <c r="Q3729" s="273">
        <f t="shared" si="849"/>
        <v>93.22125</v>
      </c>
      <c r="R3729" s="273">
        <f t="shared" si="850"/>
        <v>94.6475</v>
      </c>
    </row>
    <row r="3730" ht="14.25" hidden="1" customHeight="1">
      <c r="L3730" s="251"/>
      <c r="M3730" s="272">
        <v>24.96</v>
      </c>
      <c r="N3730" s="273">
        <f t="shared" si="846"/>
        <v>88.233</v>
      </c>
      <c r="O3730" s="273">
        <f t="shared" si="847"/>
        <v>90.196</v>
      </c>
      <c r="P3730" s="273">
        <f t="shared" si="848"/>
        <v>91.859</v>
      </c>
      <c r="Q3730" s="273">
        <f t="shared" si="849"/>
        <v>93.222</v>
      </c>
      <c r="R3730" s="273">
        <f t="shared" si="850"/>
        <v>94.648</v>
      </c>
    </row>
    <row r="3731" ht="14.25" hidden="1" customHeight="1">
      <c r="L3731" s="251"/>
      <c r="M3731" s="272">
        <v>24.97</v>
      </c>
      <c r="N3731" s="273">
        <f t="shared" si="846"/>
        <v>88.234125</v>
      </c>
      <c r="O3731" s="273">
        <f t="shared" si="847"/>
        <v>90.197</v>
      </c>
      <c r="P3731" s="273">
        <f t="shared" si="848"/>
        <v>91.859875</v>
      </c>
      <c r="Q3731" s="273">
        <f t="shared" si="849"/>
        <v>93.22275</v>
      </c>
      <c r="R3731" s="273">
        <f t="shared" si="850"/>
        <v>94.6485</v>
      </c>
    </row>
    <row r="3732" ht="14.25" hidden="1" customHeight="1">
      <c r="L3732" s="251"/>
      <c r="M3732" s="272">
        <v>24.98</v>
      </c>
      <c r="N3732" s="273">
        <f t="shared" si="846"/>
        <v>88.23525</v>
      </c>
      <c r="O3732" s="273">
        <f t="shared" si="847"/>
        <v>90.198</v>
      </c>
      <c r="P3732" s="273">
        <f t="shared" si="848"/>
        <v>91.86075</v>
      </c>
      <c r="Q3732" s="273">
        <f t="shared" si="849"/>
        <v>93.2235</v>
      </c>
      <c r="R3732" s="273">
        <f t="shared" si="850"/>
        <v>94.649</v>
      </c>
    </row>
    <row r="3733" ht="14.25" hidden="1" customHeight="1">
      <c r="L3733" s="251"/>
      <c r="M3733" s="272">
        <v>24.99</v>
      </c>
      <c r="N3733" s="273">
        <f t="shared" si="846"/>
        <v>88.236375</v>
      </c>
      <c r="O3733" s="273">
        <f t="shared" si="847"/>
        <v>90.199</v>
      </c>
      <c r="P3733" s="273">
        <f t="shared" si="848"/>
        <v>91.861625</v>
      </c>
      <c r="Q3733" s="273">
        <f t="shared" si="849"/>
        <v>93.22425</v>
      </c>
      <c r="R3733" s="273">
        <f t="shared" si="850"/>
        <v>94.6495</v>
      </c>
    </row>
    <row r="3734" ht="14.25" hidden="1" customHeight="1">
      <c r="L3734" s="251"/>
      <c r="M3734" s="272">
        <v>25.0</v>
      </c>
      <c r="N3734" s="273">
        <f t="shared" si="846"/>
        <v>88.2375</v>
      </c>
      <c r="O3734" s="273">
        <f t="shared" si="847"/>
        <v>90.2</v>
      </c>
      <c r="P3734" s="273">
        <f t="shared" si="848"/>
        <v>91.8625</v>
      </c>
      <c r="Q3734" s="273">
        <f t="shared" si="849"/>
        <v>93.225</v>
      </c>
      <c r="R3734" s="273">
        <f t="shared" si="850"/>
        <v>94.65</v>
      </c>
    </row>
    <row r="3735" ht="14.25" hidden="1" customHeight="1">
      <c r="L3735" s="251"/>
      <c r="M3735" s="272">
        <v>25.01</v>
      </c>
      <c r="N3735" s="273">
        <f t="shared" si="846"/>
        <v>88.238625</v>
      </c>
      <c r="O3735" s="273">
        <f t="shared" si="847"/>
        <v>90.201</v>
      </c>
      <c r="P3735" s="273">
        <f t="shared" si="848"/>
        <v>91.863375</v>
      </c>
      <c r="Q3735" s="273">
        <f t="shared" si="849"/>
        <v>93.22575</v>
      </c>
      <c r="R3735" s="273">
        <f t="shared" si="850"/>
        <v>94.6505</v>
      </c>
    </row>
    <row r="3736" ht="14.25" hidden="1" customHeight="1">
      <c r="L3736" s="251"/>
      <c r="M3736" s="272">
        <v>25.02</v>
      </c>
      <c r="N3736" s="273">
        <f t="shared" si="846"/>
        <v>88.23975</v>
      </c>
      <c r="O3736" s="273">
        <f t="shared" si="847"/>
        <v>90.202</v>
      </c>
      <c r="P3736" s="273">
        <f t="shared" si="848"/>
        <v>91.86425</v>
      </c>
      <c r="Q3736" s="273">
        <f t="shared" si="849"/>
        <v>93.2265</v>
      </c>
      <c r="R3736" s="273">
        <f t="shared" si="850"/>
        <v>94.651</v>
      </c>
    </row>
    <row r="3737" ht="14.25" hidden="1" customHeight="1">
      <c r="L3737" s="251"/>
      <c r="M3737" s="272">
        <v>25.03</v>
      </c>
      <c r="N3737" s="273">
        <f t="shared" si="846"/>
        <v>88.240875</v>
      </c>
      <c r="O3737" s="273">
        <f t="shared" si="847"/>
        <v>90.203</v>
      </c>
      <c r="P3737" s="273">
        <f t="shared" si="848"/>
        <v>91.865125</v>
      </c>
      <c r="Q3737" s="273">
        <f t="shared" si="849"/>
        <v>93.22725</v>
      </c>
      <c r="R3737" s="273">
        <f t="shared" si="850"/>
        <v>94.6515</v>
      </c>
    </row>
    <row r="3738" ht="14.25" hidden="1" customHeight="1">
      <c r="L3738" s="251"/>
      <c r="M3738" s="272">
        <v>25.04</v>
      </c>
      <c r="N3738" s="273">
        <f t="shared" si="846"/>
        <v>88.242</v>
      </c>
      <c r="O3738" s="273">
        <f t="shared" si="847"/>
        <v>90.204</v>
      </c>
      <c r="P3738" s="273">
        <f t="shared" si="848"/>
        <v>91.866</v>
      </c>
      <c r="Q3738" s="273">
        <f t="shared" si="849"/>
        <v>93.228</v>
      </c>
      <c r="R3738" s="273">
        <f t="shared" si="850"/>
        <v>94.652</v>
      </c>
    </row>
    <row r="3739" ht="14.25" hidden="1" customHeight="1">
      <c r="L3739" s="251"/>
      <c r="M3739" s="272">
        <v>25.05</v>
      </c>
      <c r="N3739" s="273">
        <f t="shared" si="846"/>
        <v>88.243125</v>
      </c>
      <c r="O3739" s="273">
        <f t="shared" si="847"/>
        <v>90.205</v>
      </c>
      <c r="P3739" s="273">
        <f t="shared" si="848"/>
        <v>91.866875</v>
      </c>
      <c r="Q3739" s="273">
        <f t="shared" si="849"/>
        <v>93.22875</v>
      </c>
      <c r="R3739" s="273">
        <f t="shared" si="850"/>
        <v>94.6525</v>
      </c>
    </row>
    <row r="3740" ht="14.25" hidden="1" customHeight="1">
      <c r="L3740" s="251"/>
      <c r="M3740" s="272">
        <v>25.06</v>
      </c>
      <c r="N3740" s="273">
        <f t="shared" si="846"/>
        <v>88.24425</v>
      </c>
      <c r="O3740" s="273">
        <f t="shared" si="847"/>
        <v>90.206</v>
      </c>
      <c r="P3740" s="273">
        <f t="shared" si="848"/>
        <v>91.86775</v>
      </c>
      <c r="Q3740" s="273">
        <f t="shared" si="849"/>
        <v>93.2295</v>
      </c>
      <c r="R3740" s="273">
        <f t="shared" si="850"/>
        <v>94.653</v>
      </c>
    </row>
    <row r="3741" ht="14.25" hidden="1" customHeight="1">
      <c r="L3741" s="251"/>
      <c r="M3741" s="272">
        <v>25.07</v>
      </c>
      <c r="N3741" s="273">
        <f t="shared" si="846"/>
        <v>88.245375</v>
      </c>
      <c r="O3741" s="273">
        <f t="shared" si="847"/>
        <v>90.207</v>
      </c>
      <c r="P3741" s="273">
        <f t="shared" si="848"/>
        <v>91.868625</v>
      </c>
      <c r="Q3741" s="273">
        <f t="shared" si="849"/>
        <v>93.23025</v>
      </c>
      <c r="R3741" s="273">
        <f t="shared" si="850"/>
        <v>94.6535</v>
      </c>
    </row>
    <row r="3742" ht="14.25" hidden="1" customHeight="1">
      <c r="L3742" s="251"/>
      <c r="M3742" s="272">
        <v>25.08</v>
      </c>
      <c r="N3742" s="273">
        <f t="shared" si="846"/>
        <v>88.2465</v>
      </c>
      <c r="O3742" s="273">
        <f t="shared" si="847"/>
        <v>90.208</v>
      </c>
      <c r="P3742" s="273">
        <f t="shared" si="848"/>
        <v>91.8695</v>
      </c>
      <c r="Q3742" s="273">
        <f t="shared" si="849"/>
        <v>93.231</v>
      </c>
      <c r="R3742" s="273">
        <f t="shared" si="850"/>
        <v>94.654</v>
      </c>
    </row>
    <row r="3743" ht="14.25" hidden="1" customHeight="1">
      <c r="L3743" s="251"/>
      <c r="M3743" s="272">
        <v>25.09</v>
      </c>
      <c r="N3743" s="273">
        <f t="shared" si="846"/>
        <v>88.247625</v>
      </c>
      <c r="O3743" s="273">
        <f t="shared" si="847"/>
        <v>90.209</v>
      </c>
      <c r="P3743" s="273">
        <f t="shared" si="848"/>
        <v>91.870375</v>
      </c>
      <c r="Q3743" s="273">
        <f t="shared" si="849"/>
        <v>93.23175</v>
      </c>
      <c r="R3743" s="273">
        <f t="shared" si="850"/>
        <v>94.6545</v>
      </c>
    </row>
    <row r="3744" ht="14.25" hidden="1" customHeight="1">
      <c r="L3744" s="251"/>
      <c r="M3744" s="272">
        <v>25.1</v>
      </c>
      <c r="N3744" s="273">
        <f t="shared" si="846"/>
        <v>88.24875</v>
      </c>
      <c r="O3744" s="273">
        <f t="shared" si="847"/>
        <v>90.21</v>
      </c>
      <c r="P3744" s="273">
        <f t="shared" si="848"/>
        <v>91.87125</v>
      </c>
      <c r="Q3744" s="273">
        <f t="shared" si="849"/>
        <v>93.2325</v>
      </c>
      <c r="R3744" s="273">
        <f t="shared" si="850"/>
        <v>94.655</v>
      </c>
    </row>
    <row r="3745" ht="14.25" hidden="1" customHeight="1">
      <c r="L3745" s="251"/>
      <c r="M3745" s="272">
        <v>25.11</v>
      </c>
      <c r="N3745" s="273">
        <f t="shared" si="846"/>
        <v>88.249875</v>
      </c>
      <c r="O3745" s="273">
        <f t="shared" si="847"/>
        <v>90.211</v>
      </c>
      <c r="P3745" s="273">
        <f t="shared" si="848"/>
        <v>91.872125</v>
      </c>
      <c r="Q3745" s="273">
        <f t="shared" si="849"/>
        <v>93.23325</v>
      </c>
      <c r="R3745" s="273">
        <f t="shared" si="850"/>
        <v>94.6555</v>
      </c>
    </row>
    <row r="3746" ht="14.25" hidden="1" customHeight="1">
      <c r="L3746" s="251"/>
      <c r="M3746" s="272">
        <v>25.12</v>
      </c>
      <c r="N3746" s="273">
        <f t="shared" si="846"/>
        <v>88.251</v>
      </c>
      <c r="O3746" s="273">
        <f t="shared" si="847"/>
        <v>90.212</v>
      </c>
      <c r="P3746" s="273">
        <f t="shared" si="848"/>
        <v>91.873</v>
      </c>
      <c r="Q3746" s="273">
        <f t="shared" si="849"/>
        <v>93.234</v>
      </c>
      <c r="R3746" s="273">
        <f t="shared" si="850"/>
        <v>94.656</v>
      </c>
    </row>
    <row r="3747" ht="14.25" hidden="1" customHeight="1">
      <c r="L3747" s="251"/>
      <c r="M3747" s="272">
        <v>25.13</v>
      </c>
      <c r="N3747" s="273">
        <f t="shared" si="846"/>
        <v>88.252125</v>
      </c>
      <c r="O3747" s="273">
        <f t="shared" si="847"/>
        <v>90.213</v>
      </c>
      <c r="P3747" s="273">
        <f t="shared" si="848"/>
        <v>91.873875</v>
      </c>
      <c r="Q3747" s="273">
        <f t="shared" si="849"/>
        <v>93.23475</v>
      </c>
      <c r="R3747" s="273">
        <f t="shared" si="850"/>
        <v>94.6565</v>
      </c>
    </row>
    <row r="3748" ht="14.25" hidden="1" customHeight="1">
      <c r="L3748" s="251"/>
      <c r="M3748" s="272">
        <v>25.14</v>
      </c>
      <c r="N3748" s="273">
        <f t="shared" si="846"/>
        <v>88.25325</v>
      </c>
      <c r="O3748" s="273">
        <f t="shared" si="847"/>
        <v>90.214</v>
      </c>
      <c r="P3748" s="273">
        <f t="shared" si="848"/>
        <v>91.87475</v>
      </c>
      <c r="Q3748" s="273">
        <f t="shared" si="849"/>
        <v>93.2355</v>
      </c>
      <c r="R3748" s="273">
        <f t="shared" si="850"/>
        <v>94.657</v>
      </c>
    </row>
    <row r="3749" ht="14.25" hidden="1" customHeight="1">
      <c r="L3749" s="251"/>
      <c r="M3749" s="272">
        <v>25.15</v>
      </c>
      <c r="N3749" s="273">
        <f t="shared" si="846"/>
        <v>88.254375</v>
      </c>
      <c r="O3749" s="273">
        <f t="shared" si="847"/>
        <v>90.215</v>
      </c>
      <c r="P3749" s="273">
        <f t="shared" si="848"/>
        <v>91.875625</v>
      </c>
      <c r="Q3749" s="273">
        <f t="shared" si="849"/>
        <v>93.23625</v>
      </c>
      <c r="R3749" s="273">
        <f t="shared" si="850"/>
        <v>94.6575</v>
      </c>
    </row>
    <row r="3750" ht="14.25" hidden="1" customHeight="1">
      <c r="L3750" s="251"/>
      <c r="M3750" s="272">
        <v>25.16</v>
      </c>
      <c r="N3750" s="273">
        <f t="shared" si="846"/>
        <v>88.2555</v>
      </c>
      <c r="O3750" s="273">
        <f t="shared" si="847"/>
        <v>90.216</v>
      </c>
      <c r="P3750" s="273">
        <f t="shared" si="848"/>
        <v>91.8765</v>
      </c>
      <c r="Q3750" s="273">
        <f t="shared" si="849"/>
        <v>93.237</v>
      </c>
      <c r="R3750" s="273">
        <f t="shared" si="850"/>
        <v>94.658</v>
      </c>
    </row>
    <row r="3751" ht="14.25" hidden="1" customHeight="1">
      <c r="L3751" s="251"/>
      <c r="M3751" s="272">
        <v>25.17</v>
      </c>
      <c r="N3751" s="273">
        <f t="shared" si="846"/>
        <v>88.256625</v>
      </c>
      <c r="O3751" s="273">
        <f t="shared" si="847"/>
        <v>90.217</v>
      </c>
      <c r="P3751" s="273">
        <f t="shared" si="848"/>
        <v>91.877375</v>
      </c>
      <c r="Q3751" s="273">
        <f t="shared" si="849"/>
        <v>93.23775</v>
      </c>
      <c r="R3751" s="273">
        <f t="shared" si="850"/>
        <v>94.6585</v>
      </c>
    </row>
    <row r="3752" ht="14.25" hidden="1" customHeight="1">
      <c r="L3752" s="251"/>
      <c r="M3752" s="272">
        <v>25.18</v>
      </c>
      <c r="N3752" s="273">
        <f t="shared" si="846"/>
        <v>88.25775</v>
      </c>
      <c r="O3752" s="273">
        <f t="shared" si="847"/>
        <v>90.218</v>
      </c>
      <c r="P3752" s="273">
        <f t="shared" si="848"/>
        <v>91.87825</v>
      </c>
      <c r="Q3752" s="273">
        <f t="shared" si="849"/>
        <v>93.2385</v>
      </c>
      <c r="R3752" s="273">
        <f t="shared" si="850"/>
        <v>94.659</v>
      </c>
    </row>
    <row r="3753" ht="14.25" hidden="1" customHeight="1">
      <c r="L3753" s="251"/>
      <c r="M3753" s="272">
        <v>25.19</v>
      </c>
      <c r="N3753" s="273">
        <f t="shared" si="846"/>
        <v>88.258875</v>
      </c>
      <c r="O3753" s="273">
        <f t="shared" si="847"/>
        <v>90.219</v>
      </c>
      <c r="P3753" s="273">
        <f t="shared" si="848"/>
        <v>91.879125</v>
      </c>
      <c r="Q3753" s="273">
        <f t="shared" si="849"/>
        <v>93.23925</v>
      </c>
      <c r="R3753" s="273">
        <f t="shared" si="850"/>
        <v>94.6595</v>
      </c>
    </row>
    <row r="3754" ht="14.25" hidden="1" customHeight="1">
      <c r="L3754" s="251"/>
      <c r="M3754" s="272">
        <v>25.2</v>
      </c>
      <c r="N3754" s="273">
        <f t="shared" si="846"/>
        <v>88.26</v>
      </c>
      <c r="O3754" s="273">
        <f t="shared" si="847"/>
        <v>90.22</v>
      </c>
      <c r="P3754" s="273">
        <f t="shared" si="848"/>
        <v>91.88</v>
      </c>
      <c r="Q3754" s="273">
        <f t="shared" si="849"/>
        <v>93.24</v>
      </c>
      <c r="R3754" s="273">
        <f t="shared" si="850"/>
        <v>94.66</v>
      </c>
    </row>
    <row r="3755" ht="14.25" hidden="1" customHeight="1">
      <c r="L3755" s="251"/>
      <c r="M3755" s="272">
        <v>25.21</v>
      </c>
      <c r="N3755" s="273">
        <f t="shared" si="846"/>
        <v>88.261125</v>
      </c>
      <c r="O3755" s="273">
        <f t="shared" si="847"/>
        <v>90.221</v>
      </c>
      <c r="P3755" s="273">
        <f t="shared" si="848"/>
        <v>91.880875</v>
      </c>
      <c r="Q3755" s="273">
        <f t="shared" si="849"/>
        <v>93.24075</v>
      </c>
      <c r="R3755" s="273">
        <f t="shared" si="850"/>
        <v>94.6605</v>
      </c>
    </row>
    <row r="3756" ht="14.25" hidden="1" customHeight="1">
      <c r="L3756" s="251"/>
      <c r="M3756" s="272">
        <v>25.22</v>
      </c>
      <c r="N3756" s="273">
        <f t="shared" si="846"/>
        <v>88.26225</v>
      </c>
      <c r="O3756" s="273">
        <f t="shared" si="847"/>
        <v>90.222</v>
      </c>
      <c r="P3756" s="273">
        <f t="shared" si="848"/>
        <v>91.88175</v>
      </c>
      <c r="Q3756" s="273">
        <f t="shared" si="849"/>
        <v>93.2415</v>
      </c>
      <c r="R3756" s="273">
        <f t="shared" si="850"/>
        <v>94.661</v>
      </c>
    </row>
    <row r="3757" ht="14.25" hidden="1" customHeight="1">
      <c r="L3757" s="251"/>
      <c r="M3757" s="272">
        <v>25.23</v>
      </c>
      <c r="N3757" s="273">
        <f t="shared" si="846"/>
        <v>88.263375</v>
      </c>
      <c r="O3757" s="273">
        <f t="shared" si="847"/>
        <v>90.223</v>
      </c>
      <c r="P3757" s="273">
        <f t="shared" si="848"/>
        <v>91.882625</v>
      </c>
      <c r="Q3757" s="273">
        <f t="shared" si="849"/>
        <v>93.24225</v>
      </c>
      <c r="R3757" s="273">
        <f t="shared" si="850"/>
        <v>94.6615</v>
      </c>
    </row>
    <row r="3758" ht="14.25" hidden="1" customHeight="1">
      <c r="L3758" s="251"/>
      <c r="M3758" s="272">
        <v>25.24</v>
      </c>
      <c r="N3758" s="273">
        <f t="shared" si="846"/>
        <v>88.2645</v>
      </c>
      <c r="O3758" s="273">
        <f t="shared" si="847"/>
        <v>90.224</v>
      </c>
      <c r="P3758" s="273">
        <f t="shared" si="848"/>
        <v>91.8835</v>
      </c>
      <c r="Q3758" s="273">
        <f t="shared" si="849"/>
        <v>93.243</v>
      </c>
      <c r="R3758" s="273">
        <f t="shared" si="850"/>
        <v>94.662</v>
      </c>
    </row>
    <row r="3759" ht="14.25" hidden="1" customHeight="1">
      <c r="L3759" s="251"/>
      <c r="M3759" s="272">
        <v>25.25</v>
      </c>
      <c r="N3759" s="273">
        <f t="shared" si="846"/>
        <v>88.265625</v>
      </c>
      <c r="O3759" s="273">
        <f t="shared" si="847"/>
        <v>90.225</v>
      </c>
      <c r="P3759" s="273">
        <f t="shared" si="848"/>
        <v>91.884375</v>
      </c>
      <c r="Q3759" s="273">
        <f t="shared" si="849"/>
        <v>93.24375</v>
      </c>
      <c r="R3759" s="273">
        <f t="shared" si="850"/>
        <v>94.6625</v>
      </c>
    </row>
    <row r="3760" ht="14.25" hidden="1" customHeight="1">
      <c r="L3760" s="251"/>
      <c r="M3760" s="272">
        <v>25.26</v>
      </c>
      <c r="N3760" s="273">
        <f t="shared" si="846"/>
        <v>88.26675</v>
      </c>
      <c r="O3760" s="273">
        <f t="shared" si="847"/>
        <v>90.226</v>
      </c>
      <c r="P3760" s="273">
        <f t="shared" si="848"/>
        <v>91.88525</v>
      </c>
      <c r="Q3760" s="273">
        <f t="shared" si="849"/>
        <v>93.2445</v>
      </c>
      <c r="R3760" s="273">
        <f t="shared" si="850"/>
        <v>94.663</v>
      </c>
    </row>
    <row r="3761" ht="14.25" hidden="1" customHeight="1">
      <c r="L3761" s="251"/>
      <c r="M3761" s="272">
        <v>25.27</v>
      </c>
      <c r="N3761" s="273">
        <f t="shared" si="846"/>
        <v>88.267875</v>
      </c>
      <c r="O3761" s="273">
        <f t="shared" si="847"/>
        <v>90.227</v>
      </c>
      <c r="P3761" s="273">
        <f t="shared" si="848"/>
        <v>91.886125</v>
      </c>
      <c r="Q3761" s="273">
        <f t="shared" si="849"/>
        <v>93.24525</v>
      </c>
      <c r="R3761" s="273">
        <f t="shared" si="850"/>
        <v>94.6635</v>
      </c>
    </row>
    <row r="3762" ht="14.25" hidden="1" customHeight="1">
      <c r="L3762" s="251"/>
      <c r="M3762" s="272">
        <v>25.28</v>
      </c>
      <c r="N3762" s="273">
        <f t="shared" si="846"/>
        <v>88.269</v>
      </c>
      <c r="O3762" s="273">
        <f t="shared" si="847"/>
        <v>90.228</v>
      </c>
      <c r="P3762" s="273">
        <f t="shared" si="848"/>
        <v>91.887</v>
      </c>
      <c r="Q3762" s="273">
        <f t="shared" si="849"/>
        <v>93.246</v>
      </c>
      <c r="R3762" s="273">
        <f t="shared" si="850"/>
        <v>94.664</v>
      </c>
    </row>
    <row r="3763" ht="14.25" hidden="1" customHeight="1">
      <c r="L3763" s="251"/>
      <c r="M3763" s="272">
        <v>25.29</v>
      </c>
      <c r="N3763" s="273">
        <f t="shared" si="846"/>
        <v>88.270125</v>
      </c>
      <c r="O3763" s="273">
        <f t="shared" si="847"/>
        <v>90.229</v>
      </c>
      <c r="P3763" s="273">
        <f t="shared" si="848"/>
        <v>91.887875</v>
      </c>
      <c r="Q3763" s="273">
        <f t="shared" si="849"/>
        <v>93.24675</v>
      </c>
      <c r="R3763" s="273">
        <f t="shared" si="850"/>
        <v>94.6645</v>
      </c>
    </row>
    <row r="3764" ht="14.25" hidden="1" customHeight="1">
      <c r="L3764" s="251"/>
      <c r="M3764" s="272">
        <v>25.3</v>
      </c>
      <c r="N3764" s="273">
        <f t="shared" si="846"/>
        <v>88.27125</v>
      </c>
      <c r="O3764" s="273">
        <f t="shared" si="847"/>
        <v>90.23</v>
      </c>
      <c r="P3764" s="273">
        <f t="shared" si="848"/>
        <v>91.88875</v>
      </c>
      <c r="Q3764" s="273">
        <f t="shared" si="849"/>
        <v>93.2475</v>
      </c>
      <c r="R3764" s="273">
        <f t="shared" si="850"/>
        <v>94.665</v>
      </c>
    </row>
    <row r="3765" ht="14.25" hidden="1" customHeight="1">
      <c r="L3765" s="251"/>
      <c r="M3765" s="272">
        <v>25.31</v>
      </c>
      <c r="N3765" s="273">
        <f t="shared" si="846"/>
        <v>88.272375</v>
      </c>
      <c r="O3765" s="273">
        <f t="shared" si="847"/>
        <v>90.231</v>
      </c>
      <c r="P3765" s="273">
        <f t="shared" si="848"/>
        <v>91.889625</v>
      </c>
      <c r="Q3765" s="273">
        <f t="shared" si="849"/>
        <v>93.24825</v>
      </c>
      <c r="R3765" s="273">
        <f t="shared" si="850"/>
        <v>94.6655</v>
      </c>
    </row>
    <row r="3766" ht="14.25" hidden="1" customHeight="1">
      <c r="L3766" s="251"/>
      <c r="M3766" s="272">
        <v>25.32</v>
      </c>
      <c r="N3766" s="273">
        <f t="shared" si="846"/>
        <v>88.2735</v>
      </c>
      <c r="O3766" s="273">
        <f t="shared" si="847"/>
        <v>90.232</v>
      </c>
      <c r="P3766" s="273">
        <f t="shared" si="848"/>
        <v>91.8905</v>
      </c>
      <c r="Q3766" s="273">
        <f t="shared" si="849"/>
        <v>93.249</v>
      </c>
      <c r="R3766" s="273">
        <f t="shared" si="850"/>
        <v>94.666</v>
      </c>
    </row>
    <row r="3767" ht="14.25" hidden="1" customHeight="1">
      <c r="L3767" s="251"/>
      <c r="M3767" s="272">
        <v>25.33</v>
      </c>
      <c r="N3767" s="273">
        <f t="shared" si="846"/>
        <v>88.274625</v>
      </c>
      <c r="O3767" s="273">
        <f t="shared" si="847"/>
        <v>90.233</v>
      </c>
      <c r="P3767" s="273">
        <f t="shared" si="848"/>
        <v>91.891375</v>
      </c>
      <c r="Q3767" s="273">
        <f t="shared" si="849"/>
        <v>93.24975</v>
      </c>
      <c r="R3767" s="273">
        <f t="shared" si="850"/>
        <v>94.6665</v>
      </c>
    </row>
    <row r="3768" ht="14.25" hidden="1" customHeight="1">
      <c r="L3768" s="251"/>
      <c r="M3768" s="272">
        <v>25.34</v>
      </c>
      <c r="N3768" s="273">
        <f t="shared" si="846"/>
        <v>88.27575</v>
      </c>
      <c r="O3768" s="273">
        <f t="shared" si="847"/>
        <v>90.234</v>
      </c>
      <c r="P3768" s="273">
        <f t="shared" si="848"/>
        <v>91.89225</v>
      </c>
      <c r="Q3768" s="273">
        <f t="shared" si="849"/>
        <v>93.2505</v>
      </c>
      <c r="R3768" s="273">
        <f t="shared" si="850"/>
        <v>94.667</v>
      </c>
    </row>
    <row r="3769" ht="14.25" hidden="1" customHeight="1">
      <c r="L3769" s="251"/>
      <c r="M3769" s="272">
        <v>25.35</v>
      </c>
      <c r="N3769" s="273">
        <f t="shared" si="846"/>
        <v>88.276875</v>
      </c>
      <c r="O3769" s="273">
        <f t="shared" si="847"/>
        <v>90.235</v>
      </c>
      <c r="P3769" s="273">
        <f t="shared" si="848"/>
        <v>91.893125</v>
      </c>
      <c r="Q3769" s="273">
        <f t="shared" si="849"/>
        <v>93.25125</v>
      </c>
      <c r="R3769" s="273">
        <f t="shared" si="850"/>
        <v>94.6675</v>
      </c>
    </row>
    <row r="3770" ht="14.25" hidden="1" customHeight="1">
      <c r="L3770" s="251"/>
      <c r="M3770" s="272">
        <v>25.36</v>
      </c>
      <c r="N3770" s="273">
        <f t="shared" si="846"/>
        <v>88.278</v>
      </c>
      <c r="O3770" s="273">
        <f t="shared" si="847"/>
        <v>90.236</v>
      </c>
      <c r="P3770" s="273">
        <f t="shared" si="848"/>
        <v>91.894</v>
      </c>
      <c r="Q3770" s="273">
        <f t="shared" si="849"/>
        <v>93.252</v>
      </c>
      <c r="R3770" s="273">
        <f t="shared" si="850"/>
        <v>94.668</v>
      </c>
    </row>
    <row r="3771" ht="14.25" hidden="1" customHeight="1">
      <c r="L3771" s="251"/>
      <c r="M3771" s="272">
        <v>25.37</v>
      </c>
      <c r="N3771" s="273">
        <f t="shared" si="846"/>
        <v>88.279125</v>
      </c>
      <c r="O3771" s="273">
        <f t="shared" si="847"/>
        <v>90.237</v>
      </c>
      <c r="P3771" s="273">
        <f t="shared" si="848"/>
        <v>91.894875</v>
      </c>
      <c r="Q3771" s="273">
        <f t="shared" si="849"/>
        <v>93.25275</v>
      </c>
      <c r="R3771" s="273">
        <f t="shared" si="850"/>
        <v>94.6685</v>
      </c>
    </row>
    <row r="3772" ht="14.25" hidden="1" customHeight="1">
      <c r="L3772" s="251"/>
      <c r="M3772" s="272">
        <v>25.38</v>
      </c>
      <c r="N3772" s="273">
        <f t="shared" si="846"/>
        <v>88.28025</v>
      </c>
      <c r="O3772" s="273">
        <f t="shared" si="847"/>
        <v>90.238</v>
      </c>
      <c r="P3772" s="273">
        <f t="shared" si="848"/>
        <v>91.89575</v>
      </c>
      <c r="Q3772" s="273">
        <f t="shared" si="849"/>
        <v>93.2535</v>
      </c>
      <c r="R3772" s="273">
        <f t="shared" si="850"/>
        <v>94.669</v>
      </c>
    </row>
    <row r="3773" ht="14.25" hidden="1" customHeight="1">
      <c r="L3773" s="251"/>
      <c r="M3773" s="272">
        <v>25.39</v>
      </c>
      <c r="N3773" s="273">
        <f t="shared" si="846"/>
        <v>88.281375</v>
      </c>
      <c r="O3773" s="273">
        <f t="shared" si="847"/>
        <v>90.239</v>
      </c>
      <c r="P3773" s="273">
        <f t="shared" si="848"/>
        <v>91.896625</v>
      </c>
      <c r="Q3773" s="273">
        <f t="shared" si="849"/>
        <v>93.25425</v>
      </c>
      <c r="R3773" s="273">
        <f t="shared" si="850"/>
        <v>94.6695</v>
      </c>
    </row>
    <row r="3774" ht="14.25" hidden="1" customHeight="1">
      <c r="L3774" s="251"/>
      <c r="M3774" s="272">
        <v>25.4</v>
      </c>
      <c r="N3774" s="273">
        <f t="shared" si="846"/>
        <v>88.2825</v>
      </c>
      <c r="O3774" s="273">
        <f t="shared" si="847"/>
        <v>90.24</v>
      </c>
      <c r="P3774" s="273">
        <f t="shared" si="848"/>
        <v>91.8975</v>
      </c>
      <c r="Q3774" s="273">
        <f t="shared" si="849"/>
        <v>93.255</v>
      </c>
      <c r="R3774" s="273">
        <f t="shared" si="850"/>
        <v>94.67</v>
      </c>
    </row>
    <row r="3775" ht="14.25" hidden="1" customHeight="1">
      <c r="L3775" s="251"/>
      <c r="M3775" s="272">
        <v>25.41</v>
      </c>
      <c r="N3775" s="273">
        <f t="shared" si="846"/>
        <v>88.283625</v>
      </c>
      <c r="O3775" s="273">
        <f t="shared" si="847"/>
        <v>90.241</v>
      </c>
      <c r="P3775" s="273">
        <f t="shared" si="848"/>
        <v>91.898375</v>
      </c>
      <c r="Q3775" s="273">
        <f t="shared" si="849"/>
        <v>93.25575</v>
      </c>
      <c r="R3775" s="273">
        <f t="shared" si="850"/>
        <v>94.6705</v>
      </c>
    </row>
    <row r="3776" ht="14.25" hidden="1" customHeight="1">
      <c r="L3776" s="251"/>
      <c r="M3776" s="272">
        <v>25.42</v>
      </c>
      <c r="N3776" s="273">
        <f t="shared" si="846"/>
        <v>88.28475</v>
      </c>
      <c r="O3776" s="273">
        <f t="shared" si="847"/>
        <v>90.242</v>
      </c>
      <c r="P3776" s="273">
        <f t="shared" si="848"/>
        <v>91.89925</v>
      </c>
      <c r="Q3776" s="273">
        <f t="shared" si="849"/>
        <v>93.2565</v>
      </c>
      <c r="R3776" s="273">
        <f t="shared" si="850"/>
        <v>94.671</v>
      </c>
    </row>
    <row r="3777" ht="14.25" hidden="1" customHeight="1">
      <c r="L3777" s="251"/>
      <c r="M3777" s="272">
        <v>25.43</v>
      </c>
      <c r="N3777" s="273">
        <f t="shared" si="846"/>
        <v>88.285875</v>
      </c>
      <c r="O3777" s="273">
        <f t="shared" si="847"/>
        <v>90.243</v>
      </c>
      <c r="P3777" s="273">
        <f t="shared" si="848"/>
        <v>91.900125</v>
      </c>
      <c r="Q3777" s="273">
        <f t="shared" si="849"/>
        <v>93.25725</v>
      </c>
      <c r="R3777" s="273">
        <f t="shared" si="850"/>
        <v>94.6715</v>
      </c>
    </row>
    <row r="3778" ht="14.25" hidden="1" customHeight="1">
      <c r="L3778" s="251"/>
      <c r="M3778" s="272">
        <v>25.44</v>
      </c>
      <c r="N3778" s="273">
        <f t="shared" si="846"/>
        <v>88.287</v>
      </c>
      <c r="O3778" s="273">
        <f t="shared" si="847"/>
        <v>90.244</v>
      </c>
      <c r="P3778" s="273">
        <f t="shared" si="848"/>
        <v>91.901</v>
      </c>
      <c r="Q3778" s="273">
        <f t="shared" si="849"/>
        <v>93.258</v>
      </c>
      <c r="R3778" s="273">
        <f t="shared" si="850"/>
        <v>94.672</v>
      </c>
    </row>
    <row r="3779" ht="14.25" hidden="1" customHeight="1">
      <c r="L3779" s="251"/>
      <c r="M3779" s="272">
        <v>25.45</v>
      </c>
      <c r="N3779" s="273">
        <f t="shared" si="846"/>
        <v>88.288125</v>
      </c>
      <c r="O3779" s="273">
        <f t="shared" si="847"/>
        <v>90.245</v>
      </c>
      <c r="P3779" s="273">
        <f t="shared" si="848"/>
        <v>91.901875</v>
      </c>
      <c r="Q3779" s="273">
        <f t="shared" si="849"/>
        <v>93.25875</v>
      </c>
      <c r="R3779" s="273">
        <f t="shared" si="850"/>
        <v>94.6725</v>
      </c>
    </row>
    <row r="3780" ht="14.25" hidden="1" customHeight="1">
      <c r="L3780" s="251"/>
      <c r="M3780" s="272">
        <v>25.46</v>
      </c>
      <c r="N3780" s="273">
        <f t="shared" si="846"/>
        <v>88.28925</v>
      </c>
      <c r="O3780" s="273">
        <f t="shared" si="847"/>
        <v>90.246</v>
      </c>
      <c r="P3780" s="273">
        <f t="shared" si="848"/>
        <v>91.90275</v>
      </c>
      <c r="Q3780" s="273">
        <f t="shared" si="849"/>
        <v>93.2595</v>
      </c>
      <c r="R3780" s="273">
        <f t="shared" si="850"/>
        <v>94.673</v>
      </c>
    </row>
    <row r="3781" ht="14.25" hidden="1" customHeight="1">
      <c r="L3781" s="251"/>
      <c r="M3781" s="272">
        <v>25.47</v>
      </c>
      <c r="N3781" s="273">
        <f t="shared" si="846"/>
        <v>88.290375</v>
      </c>
      <c r="O3781" s="273">
        <f t="shared" si="847"/>
        <v>90.247</v>
      </c>
      <c r="P3781" s="273">
        <f t="shared" si="848"/>
        <v>91.903625</v>
      </c>
      <c r="Q3781" s="273">
        <f t="shared" si="849"/>
        <v>93.26025</v>
      </c>
      <c r="R3781" s="273">
        <f t="shared" si="850"/>
        <v>94.6735</v>
      </c>
    </row>
    <row r="3782" ht="14.25" hidden="1" customHeight="1">
      <c r="L3782" s="251"/>
      <c r="M3782" s="272">
        <v>25.48</v>
      </c>
      <c r="N3782" s="273">
        <f t="shared" si="846"/>
        <v>88.2915</v>
      </c>
      <c r="O3782" s="273">
        <f t="shared" si="847"/>
        <v>90.248</v>
      </c>
      <c r="P3782" s="273">
        <f t="shared" si="848"/>
        <v>91.9045</v>
      </c>
      <c r="Q3782" s="273">
        <f t="shared" si="849"/>
        <v>93.261</v>
      </c>
      <c r="R3782" s="273">
        <f t="shared" si="850"/>
        <v>94.674</v>
      </c>
    </row>
    <row r="3783" ht="14.25" hidden="1" customHeight="1">
      <c r="L3783" s="251"/>
      <c r="M3783" s="272">
        <v>25.49</v>
      </c>
      <c r="N3783" s="273">
        <f t="shared" si="846"/>
        <v>88.292625</v>
      </c>
      <c r="O3783" s="273">
        <f t="shared" si="847"/>
        <v>90.249</v>
      </c>
      <c r="P3783" s="273">
        <f t="shared" si="848"/>
        <v>91.905375</v>
      </c>
      <c r="Q3783" s="273">
        <f t="shared" si="849"/>
        <v>93.26175</v>
      </c>
      <c r="R3783" s="273">
        <f t="shared" si="850"/>
        <v>94.6745</v>
      </c>
    </row>
    <row r="3784" ht="14.25" hidden="1" customHeight="1">
      <c r="L3784" s="251"/>
      <c r="M3784" s="272">
        <v>25.5</v>
      </c>
      <c r="N3784" s="273">
        <f t="shared" si="846"/>
        <v>88.29375</v>
      </c>
      <c r="O3784" s="273">
        <f t="shared" si="847"/>
        <v>90.25</v>
      </c>
      <c r="P3784" s="273">
        <f t="shared" si="848"/>
        <v>91.90625</v>
      </c>
      <c r="Q3784" s="273">
        <f t="shared" si="849"/>
        <v>93.2625</v>
      </c>
      <c r="R3784" s="273">
        <f t="shared" si="850"/>
        <v>94.675</v>
      </c>
    </row>
    <row r="3785" ht="14.25" hidden="1" customHeight="1">
      <c r="L3785" s="251"/>
      <c r="M3785" s="272">
        <v>25.51</v>
      </c>
      <c r="N3785" s="273">
        <f t="shared" si="846"/>
        <v>88.294875</v>
      </c>
      <c r="O3785" s="273">
        <f t="shared" si="847"/>
        <v>90.251</v>
      </c>
      <c r="P3785" s="273">
        <f t="shared" si="848"/>
        <v>91.907125</v>
      </c>
      <c r="Q3785" s="273">
        <f t="shared" si="849"/>
        <v>93.26325</v>
      </c>
      <c r="R3785" s="273">
        <f t="shared" si="850"/>
        <v>94.6755</v>
      </c>
    </row>
    <row r="3786" ht="14.25" hidden="1" customHeight="1">
      <c r="L3786" s="251"/>
      <c r="M3786" s="272">
        <v>25.52</v>
      </c>
      <c r="N3786" s="273">
        <f t="shared" si="846"/>
        <v>88.296</v>
      </c>
      <c r="O3786" s="273">
        <f t="shared" si="847"/>
        <v>90.252</v>
      </c>
      <c r="P3786" s="273">
        <f t="shared" si="848"/>
        <v>91.908</v>
      </c>
      <c r="Q3786" s="273">
        <f t="shared" si="849"/>
        <v>93.264</v>
      </c>
      <c r="R3786" s="273">
        <f t="shared" si="850"/>
        <v>94.676</v>
      </c>
    </row>
    <row r="3787" ht="14.25" hidden="1" customHeight="1">
      <c r="L3787" s="251"/>
      <c r="M3787" s="272">
        <v>25.53</v>
      </c>
      <c r="N3787" s="273">
        <f t="shared" si="846"/>
        <v>88.297125</v>
      </c>
      <c r="O3787" s="273">
        <f t="shared" si="847"/>
        <v>90.253</v>
      </c>
      <c r="P3787" s="273">
        <f t="shared" si="848"/>
        <v>91.908875</v>
      </c>
      <c r="Q3787" s="273">
        <f t="shared" si="849"/>
        <v>93.26475</v>
      </c>
      <c r="R3787" s="273">
        <f t="shared" si="850"/>
        <v>94.6765</v>
      </c>
    </row>
    <row r="3788" ht="14.25" hidden="1" customHeight="1">
      <c r="L3788" s="251"/>
      <c r="M3788" s="272">
        <v>25.54</v>
      </c>
      <c r="N3788" s="273">
        <f t="shared" si="846"/>
        <v>88.29825</v>
      </c>
      <c r="O3788" s="273">
        <f t="shared" si="847"/>
        <v>90.254</v>
      </c>
      <c r="P3788" s="273">
        <f t="shared" si="848"/>
        <v>91.90975</v>
      </c>
      <c r="Q3788" s="273">
        <f t="shared" si="849"/>
        <v>93.2655</v>
      </c>
      <c r="R3788" s="273">
        <f t="shared" si="850"/>
        <v>94.677</v>
      </c>
    </row>
    <row r="3789" ht="14.25" hidden="1" customHeight="1">
      <c r="L3789" s="251"/>
      <c r="M3789" s="272">
        <v>25.55</v>
      </c>
      <c r="N3789" s="273">
        <f t="shared" si="846"/>
        <v>88.299375</v>
      </c>
      <c r="O3789" s="273">
        <f t="shared" si="847"/>
        <v>90.255</v>
      </c>
      <c r="P3789" s="273">
        <f t="shared" si="848"/>
        <v>91.910625</v>
      </c>
      <c r="Q3789" s="273">
        <f t="shared" si="849"/>
        <v>93.26625</v>
      </c>
      <c r="R3789" s="273">
        <f t="shared" si="850"/>
        <v>94.6775</v>
      </c>
    </row>
    <row r="3790" ht="14.25" hidden="1" customHeight="1">
      <c r="L3790" s="251"/>
      <c r="M3790" s="272">
        <v>25.56</v>
      </c>
      <c r="N3790" s="273">
        <f t="shared" si="846"/>
        <v>88.3005</v>
      </c>
      <c r="O3790" s="273">
        <f t="shared" si="847"/>
        <v>90.256</v>
      </c>
      <c r="P3790" s="273">
        <f t="shared" si="848"/>
        <v>91.9115</v>
      </c>
      <c r="Q3790" s="273">
        <f t="shared" si="849"/>
        <v>93.267</v>
      </c>
      <c r="R3790" s="273">
        <f t="shared" si="850"/>
        <v>94.678</v>
      </c>
    </row>
    <row r="3791" ht="14.25" hidden="1" customHeight="1">
      <c r="L3791" s="251"/>
      <c r="M3791" s="272">
        <v>25.57</v>
      </c>
      <c r="N3791" s="273">
        <f t="shared" si="846"/>
        <v>88.301625</v>
      </c>
      <c r="O3791" s="273">
        <f t="shared" si="847"/>
        <v>90.257</v>
      </c>
      <c r="P3791" s="273">
        <f t="shared" si="848"/>
        <v>91.912375</v>
      </c>
      <c r="Q3791" s="273">
        <f t="shared" si="849"/>
        <v>93.26775</v>
      </c>
      <c r="R3791" s="273">
        <f t="shared" si="850"/>
        <v>94.6785</v>
      </c>
    </row>
    <row r="3792" ht="14.25" hidden="1" customHeight="1">
      <c r="L3792" s="251"/>
      <c r="M3792" s="272">
        <v>25.58</v>
      </c>
      <c r="N3792" s="273">
        <f t="shared" si="846"/>
        <v>88.30275</v>
      </c>
      <c r="O3792" s="273">
        <f t="shared" si="847"/>
        <v>90.258</v>
      </c>
      <c r="P3792" s="273">
        <f t="shared" si="848"/>
        <v>91.91325</v>
      </c>
      <c r="Q3792" s="273">
        <f t="shared" si="849"/>
        <v>93.2685</v>
      </c>
      <c r="R3792" s="273">
        <f t="shared" si="850"/>
        <v>94.679</v>
      </c>
    </row>
    <row r="3793" ht="14.25" hidden="1" customHeight="1">
      <c r="L3793" s="251"/>
      <c r="M3793" s="272">
        <v>25.59</v>
      </c>
      <c r="N3793" s="273">
        <f t="shared" si="846"/>
        <v>88.303875</v>
      </c>
      <c r="O3793" s="273">
        <f t="shared" si="847"/>
        <v>90.259</v>
      </c>
      <c r="P3793" s="273">
        <f t="shared" si="848"/>
        <v>91.914125</v>
      </c>
      <c r="Q3793" s="273">
        <f t="shared" si="849"/>
        <v>93.26925</v>
      </c>
      <c r="R3793" s="273">
        <f t="shared" si="850"/>
        <v>94.6795</v>
      </c>
    </row>
    <row r="3794" ht="14.25" hidden="1" customHeight="1">
      <c r="L3794" s="251"/>
      <c r="M3794" s="272">
        <v>25.6</v>
      </c>
      <c r="N3794" s="273">
        <f t="shared" si="846"/>
        <v>88.305</v>
      </c>
      <c r="O3794" s="273">
        <f t="shared" si="847"/>
        <v>90.26</v>
      </c>
      <c r="P3794" s="273">
        <f t="shared" si="848"/>
        <v>91.915</v>
      </c>
      <c r="Q3794" s="273">
        <f t="shared" si="849"/>
        <v>93.27</v>
      </c>
      <c r="R3794" s="273">
        <f t="shared" si="850"/>
        <v>94.68</v>
      </c>
    </row>
    <row r="3795" ht="14.25" hidden="1" customHeight="1">
      <c r="L3795" s="251"/>
      <c r="M3795" s="272">
        <v>25.61</v>
      </c>
      <c r="N3795" s="273">
        <f t="shared" si="846"/>
        <v>88.306125</v>
      </c>
      <c r="O3795" s="273">
        <f t="shared" si="847"/>
        <v>90.261</v>
      </c>
      <c r="P3795" s="273">
        <f t="shared" si="848"/>
        <v>91.915875</v>
      </c>
      <c r="Q3795" s="273">
        <f t="shared" si="849"/>
        <v>93.27075</v>
      </c>
      <c r="R3795" s="273">
        <f t="shared" si="850"/>
        <v>94.6805</v>
      </c>
    </row>
    <row r="3796" ht="14.25" hidden="1" customHeight="1">
      <c r="L3796" s="251"/>
      <c r="M3796" s="272">
        <v>25.62</v>
      </c>
      <c r="N3796" s="273">
        <f t="shared" si="846"/>
        <v>88.30725</v>
      </c>
      <c r="O3796" s="273">
        <f t="shared" si="847"/>
        <v>90.262</v>
      </c>
      <c r="P3796" s="273">
        <f t="shared" si="848"/>
        <v>91.91675</v>
      </c>
      <c r="Q3796" s="273">
        <f t="shared" si="849"/>
        <v>93.2715</v>
      </c>
      <c r="R3796" s="273">
        <f t="shared" si="850"/>
        <v>94.681</v>
      </c>
    </row>
    <row r="3797" ht="14.25" hidden="1" customHeight="1">
      <c r="L3797" s="251"/>
      <c r="M3797" s="272">
        <v>25.63</v>
      </c>
      <c r="N3797" s="273">
        <f t="shared" si="846"/>
        <v>88.308375</v>
      </c>
      <c r="O3797" s="273">
        <f t="shared" si="847"/>
        <v>90.263</v>
      </c>
      <c r="P3797" s="273">
        <f t="shared" si="848"/>
        <v>91.917625</v>
      </c>
      <c r="Q3797" s="273">
        <f t="shared" si="849"/>
        <v>93.27225</v>
      </c>
      <c r="R3797" s="273">
        <f t="shared" si="850"/>
        <v>94.6815</v>
      </c>
    </row>
    <row r="3798" ht="14.25" hidden="1" customHeight="1">
      <c r="L3798" s="251"/>
      <c r="M3798" s="272">
        <v>25.64</v>
      </c>
      <c r="N3798" s="273">
        <f t="shared" si="846"/>
        <v>88.3095</v>
      </c>
      <c r="O3798" s="273">
        <f t="shared" si="847"/>
        <v>90.264</v>
      </c>
      <c r="P3798" s="273">
        <f t="shared" si="848"/>
        <v>91.9185</v>
      </c>
      <c r="Q3798" s="273">
        <f t="shared" si="849"/>
        <v>93.273</v>
      </c>
      <c r="R3798" s="273">
        <f t="shared" si="850"/>
        <v>94.682</v>
      </c>
    </row>
    <row r="3799" ht="14.25" hidden="1" customHeight="1">
      <c r="L3799" s="251"/>
      <c r="M3799" s="272">
        <v>25.65</v>
      </c>
      <c r="N3799" s="273">
        <f t="shared" si="846"/>
        <v>88.310625</v>
      </c>
      <c r="O3799" s="273">
        <f t="shared" si="847"/>
        <v>90.265</v>
      </c>
      <c r="P3799" s="273">
        <f t="shared" si="848"/>
        <v>91.919375</v>
      </c>
      <c r="Q3799" s="273">
        <f t="shared" si="849"/>
        <v>93.27375</v>
      </c>
      <c r="R3799" s="273">
        <f t="shared" si="850"/>
        <v>94.6825</v>
      </c>
    </row>
    <row r="3800" ht="14.25" hidden="1" customHeight="1">
      <c r="L3800" s="251"/>
      <c r="M3800" s="272">
        <v>25.66</v>
      </c>
      <c r="N3800" s="273">
        <f t="shared" si="846"/>
        <v>88.31175</v>
      </c>
      <c r="O3800" s="273">
        <f t="shared" si="847"/>
        <v>90.266</v>
      </c>
      <c r="P3800" s="273">
        <f t="shared" si="848"/>
        <v>91.92025</v>
      </c>
      <c r="Q3800" s="273">
        <f t="shared" si="849"/>
        <v>93.2745</v>
      </c>
      <c r="R3800" s="273">
        <f t="shared" si="850"/>
        <v>94.683</v>
      </c>
    </row>
    <row r="3801" ht="14.25" hidden="1" customHeight="1">
      <c r="L3801" s="251"/>
      <c r="M3801" s="272">
        <v>25.67</v>
      </c>
      <c r="N3801" s="273">
        <f t="shared" si="846"/>
        <v>88.312875</v>
      </c>
      <c r="O3801" s="273">
        <f t="shared" si="847"/>
        <v>90.267</v>
      </c>
      <c r="P3801" s="273">
        <f t="shared" si="848"/>
        <v>91.921125</v>
      </c>
      <c r="Q3801" s="273">
        <f t="shared" si="849"/>
        <v>93.27525</v>
      </c>
      <c r="R3801" s="273">
        <f t="shared" si="850"/>
        <v>94.6835</v>
      </c>
    </row>
    <row r="3802" ht="14.25" hidden="1" customHeight="1">
      <c r="L3802" s="251"/>
      <c r="M3802" s="272">
        <v>25.68</v>
      </c>
      <c r="N3802" s="273">
        <f t="shared" si="846"/>
        <v>88.314</v>
      </c>
      <c r="O3802" s="273">
        <f t="shared" si="847"/>
        <v>90.268</v>
      </c>
      <c r="P3802" s="273">
        <f t="shared" si="848"/>
        <v>91.922</v>
      </c>
      <c r="Q3802" s="273">
        <f t="shared" si="849"/>
        <v>93.276</v>
      </c>
      <c r="R3802" s="273">
        <f t="shared" si="850"/>
        <v>94.684</v>
      </c>
    </row>
    <row r="3803" ht="14.25" hidden="1" customHeight="1">
      <c r="L3803" s="251"/>
      <c r="M3803" s="272">
        <v>25.69</v>
      </c>
      <c r="N3803" s="273">
        <f t="shared" si="846"/>
        <v>88.315125</v>
      </c>
      <c r="O3803" s="273">
        <f t="shared" si="847"/>
        <v>90.269</v>
      </c>
      <c r="P3803" s="273">
        <f t="shared" si="848"/>
        <v>91.922875</v>
      </c>
      <c r="Q3803" s="273">
        <f t="shared" si="849"/>
        <v>93.27675</v>
      </c>
      <c r="R3803" s="273">
        <f t="shared" si="850"/>
        <v>94.6845</v>
      </c>
    </row>
    <row r="3804" ht="14.25" hidden="1" customHeight="1">
      <c r="L3804" s="251"/>
      <c r="M3804" s="272">
        <v>25.7</v>
      </c>
      <c r="N3804" s="273">
        <f t="shared" si="846"/>
        <v>88.31625</v>
      </c>
      <c r="O3804" s="273">
        <f t="shared" si="847"/>
        <v>90.27</v>
      </c>
      <c r="P3804" s="273">
        <f t="shared" si="848"/>
        <v>91.92375</v>
      </c>
      <c r="Q3804" s="273">
        <f t="shared" si="849"/>
        <v>93.2775</v>
      </c>
      <c r="R3804" s="273">
        <f t="shared" si="850"/>
        <v>94.685</v>
      </c>
    </row>
    <row r="3805" ht="14.25" hidden="1" customHeight="1">
      <c r="L3805" s="251"/>
      <c r="M3805" s="272">
        <v>25.71</v>
      </c>
      <c r="N3805" s="273">
        <f t="shared" si="846"/>
        <v>88.317375</v>
      </c>
      <c r="O3805" s="273">
        <f t="shared" si="847"/>
        <v>90.271</v>
      </c>
      <c r="P3805" s="273">
        <f t="shared" si="848"/>
        <v>91.924625</v>
      </c>
      <c r="Q3805" s="273">
        <f t="shared" si="849"/>
        <v>93.27825</v>
      </c>
      <c r="R3805" s="273">
        <f t="shared" si="850"/>
        <v>94.6855</v>
      </c>
    </row>
    <row r="3806" ht="14.25" hidden="1" customHeight="1">
      <c r="L3806" s="251"/>
      <c r="M3806" s="272">
        <v>25.72</v>
      </c>
      <c r="N3806" s="273">
        <f t="shared" si="846"/>
        <v>88.3185</v>
      </c>
      <c r="O3806" s="273">
        <f t="shared" si="847"/>
        <v>90.272</v>
      </c>
      <c r="P3806" s="273">
        <f t="shared" si="848"/>
        <v>91.9255</v>
      </c>
      <c r="Q3806" s="273">
        <f t="shared" si="849"/>
        <v>93.279</v>
      </c>
      <c r="R3806" s="273">
        <f t="shared" si="850"/>
        <v>94.686</v>
      </c>
    </row>
    <row r="3807" ht="14.25" hidden="1" customHeight="1">
      <c r="L3807" s="251"/>
      <c r="M3807" s="272">
        <v>25.73</v>
      </c>
      <c r="N3807" s="273">
        <f t="shared" si="846"/>
        <v>88.319625</v>
      </c>
      <c r="O3807" s="273">
        <f t="shared" si="847"/>
        <v>90.273</v>
      </c>
      <c r="P3807" s="273">
        <f t="shared" si="848"/>
        <v>91.926375</v>
      </c>
      <c r="Q3807" s="273">
        <f t="shared" si="849"/>
        <v>93.27975</v>
      </c>
      <c r="R3807" s="273">
        <f t="shared" si="850"/>
        <v>94.6865</v>
      </c>
    </row>
    <row r="3808" ht="14.25" hidden="1" customHeight="1">
      <c r="L3808" s="251"/>
      <c r="M3808" s="272">
        <v>25.74</v>
      </c>
      <c r="N3808" s="273">
        <f t="shared" si="846"/>
        <v>88.32075</v>
      </c>
      <c r="O3808" s="273">
        <f t="shared" si="847"/>
        <v>90.274</v>
      </c>
      <c r="P3808" s="273">
        <f t="shared" si="848"/>
        <v>91.92725</v>
      </c>
      <c r="Q3808" s="273">
        <f t="shared" si="849"/>
        <v>93.2805</v>
      </c>
      <c r="R3808" s="273">
        <f t="shared" si="850"/>
        <v>94.687</v>
      </c>
    </row>
    <row r="3809" ht="14.25" hidden="1" customHeight="1">
      <c r="L3809" s="251"/>
      <c r="M3809" s="272">
        <v>25.75</v>
      </c>
      <c r="N3809" s="273">
        <f t="shared" si="846"/>
        <v>88.321875</v>
      </c>
      <c r="O3809" s="273">
        <f t="shared" si="847"/>
        <v>90.275</v>
      </c>
      <c r="P3809" s="273">
        <f t="shared" si="848"/>
        <v>91.928125</v>
      </c>
      <c r="Q3809" s="273">
        <f t="shared" si="849"/>
        <v>93.28125</v>
      </c>
      <c r="R3809" s="273">
        <f t="shared" si="850"/>
        <v>94.6875</v>
      </c>
    </row>
    <row r="3810" ht="14.25" hidden="1" customHeight="1">
      <c r="L3810" s="251"/>
      <c r="M3810" s="272">
        <v>25.76</v>
      </c>
      <c r="N3810" s="273">
        <f t="shared" si="846"/>
        <v>88.323</v>
      </c>
      <c r="O3810" s="273">
        <f t="shared" si="847"/>
        <v>90.276</v>
      </c>
      <c r="P3810" s="273">
        <f t="shared" si="848"/>
        <v>91.929</v>
      </c>
      <c r="Q3810" s="273">
        <f t="shared" si="849"/>
        <v>93.282</v>
      </c>
      <c r="R3810" s="273">
        <f t="shared" si="850"/>
        <v>94.688</v>
      </c>
    </row>
    <row r="3811" ht="14.25" hidden="1" customHeight="1">
      <c r="L3811" s="251"/>
      <c r="M3811" s="272">
        <v>25.77</v>
      </c>
      <c r="N3811" s="273">
        <f t="shared" si="846"/>
        <v>88.324125</v>
      </c>
      <c r="O3811" s="273">
        <f t="shared" si="847"/>
        <v>90.277</v>
      </c>
      <c r="P3811" s="273">
        <f t="shared" si="848"/>
        <v>91.929875</v>
      </c>
      <c r="Q3811" s="273">
        <f t="shared" si="849"/>
        <v>93.28275</v>
      </c>
      <c r="R3811" s="273">
        <f t="shared" si="850"/>
        <v>94.6885</v>
      </c>
    </row>
    <row r="3812" ht="14.25" hidden="1" customHeight="1">
      <c r="L3812" s="251"/>
      <c r="M3812" s="272">
        <v>25.78</v>
      </c>
      <c r="N3812" s="273">
        <f t="shared" si="846"/>
        <v>88.32525</v>
      </c>
      <c r="O3812" s="273">
        <f t="shared" si="847"/>
        <v>90.278</v>
      </c>
      <c r="P3812" s="273">
        <f t="shared" si="848"/>
        <v>91.93075</v>
      </c>
      <c r="Q3812" s="273">
        <f t="shared" si="849"/>
        <v>93.2835</v>
      </c>
      <c r="R3812" s="273">
        <f t="shared" si="850"/>
        <v>94.689</v>
      </c>
    </row>
    <row r="3813" ht="14.25" hidden="1" customHeight="1">
      <c r="L3813" s="251"/>
      <c r="M3813" s="272">
        <v>25.79</v>
      </c>
      <c r="N3813" s="273">
        <f t="shared" si="846"/>
        <v>88.326375</v>
      </c>
      <c r="O3813" s="273">
        <f t="shared" si="847"/>
        <v>90.279</v>
      </c>
      <c r="P3813" s="273">
        <f t="shared" si="848"/>
        <v>91.931625</v>
      </c>
      <c r="Q3813" s="273">
        <f t="shared" si="849"/>
        <v>93.28425</v>
      </c>
      <c r="R3813" s="273">
        <f t="shared" si="850"/>
        <v>94.6895</v>
      </c>
    </row>
    <row r="3814" ht="14.25" hidden="1" customHeight="1">
      <c r="L3814" s="251"/>
      <c r="M3814" s="272">
        <v>25.8</v>
      </c>
      <c r="N3814" s="273">
        <f t="shared" si="846"/>
        <v>88.3275</v>
      </c>
      <c r="O3814" s="273">
        <f t="shared" si="847"/>
        <v>90.28</v>
      </c>
      <c r="P3814" s="273">
        <f t="shared" si="848"/>
        <v>91.9325</v>
      </c>
      <c r="Q3814" s="273">
        <f t="shared" si="849"/>
        <v>93.285</v>
      </c>
      <c r="R3814" s="273">
        <f t="shared" si="850"/>
        <v>94.69</v>
      </c>
    </row>
    <row r="3815" ht="14.25" hidden="1" customHeight="1">
      <c r="L3815" s="251"/>
      <c r="M3815" s="272">
        <v>25.81</v>
      </c>
      <c r="N3815" s="273">
        <f t="shared" si="846"/>
        <v>88.328625</v>
      </c>
      <c r="O3815" s="273">
        <f t="shared" si="847"/>
        <v>90.281</v>
      </c>
      <c r="P3815" s="273">
        <f t="shared" si="848"/>
        <v>91.933375</v>
      </c>
      <c r="Q3815" s="273">
        <f t="shared" si="849"/>
        <v>93.28575</v>
      </c>
      <c r="R3815" s="273">
        <f t="shared" si="850"/>
        <v>94.6905</v>
      </c>
    </row>
    <row r="3816" ht="14.25" hidden="1" customHeight="1">
      <c r="L3816" s="251"/>
      <c r="M3816" s="272">
        <v>25.82</v>
      </c>
      <c r="N3816" s="273">
        <f t="shared" si="846"/>
        <v>88.32975</v>
      </c>
      <c r="O3816" s="273">
        <f t="shared" si="847"/>
        <v>90.282</v>
      </c>
      <c r="P3816" s="273">
        <f t="shared" si="848"/>
        <v>91.93425</v>
      </c>
      <c r="Q3816" s="273">
        <f t="shared" si="849"/>
        <v>93.2865</v>
      </c>
      <c r="R3816" s="273">
        <f t="shared" si="850"/>
        <v>94.691</v>
      </c>
    </row>
    <row r="3817" ht="14.25" hidden="1" customHeight="1">
      <c r="L3817" s="251"/>
      <c r="M3817" s="272">
        <v>25.83</v>
      </c>
      <c r="N3817" s="273">
        <f t="shared" si="846"/>
        <v>88.330875</v>
      </c>
      <c r="O3817" s="273">
        <f t="shared" si="847"/>
        <v>90.283</v>
      </c>
      <c r="P3817" s="273">
        <f t="shared" si="848"/>
        <v>91.935125</v>
      </c>
      <c r="Q3817" s="273">
        <f t="shared" si="849"/>
        <v>93.28725</v>
      </c>
      <c r="R3817" s="273">
        <f t="shared" si="850"/>
        <v>94.6915</v>
      </c>
    </row>
    <row r="3818" ht="14.25" hidden="1" customHeight="1">
      <c r="L3818" s="251"/>
      <c r="M3818" s="272">
        <v>25.84</v>
      </c>
      <c r="N3818" s="273">
        <f t="shared" si="846"/>
        <v>88.332</v>
      </c>
      <c r="O3818" s="273">
        <f t="shared" si="847"/>
        <v>90.284</v>
      </c>
      <c r="P3818" s="273">
        <f t="shared" si="848"/>
        <v>91.936</v>
      </c>
      <c r="Q3818" s="273">
        <f t="shared" si="849"/>
        <v>93.288</v>
      </c>
      <c r="R3818" s="273">
        <f t="shared" si="850"/>
        <v>94.692</v>
      </c>
    </row>
    <row r="3819" ht="14.25" hidden="1" customHeight="1">
      <c r="L3819" s="251"/>
      <c r="M3819" s="272">
        <v>25.85</v>
      </c>
      <c r="N3819" s="273">
        <f t="shared" si="846"/>
        <v>88.333125</v>
      </c>
      <c r="O3819" s="273">
        <f t="shared" si="847"/>
        <v>90.285</v>
      </c>
      <c r="P3819" s="273">
        <f t="shared" si="848"/>
        <v>91.936875</v>
      </c>
      <c r="Q3819" s="273">
        <f t="shared" si="849"/>
        <v>93.28875</v>
      </c>
      <c r="R3819" s="273">
        <f t="shared" si="850"/>
        <v>94.6925</v>
      </c>
    </row>
    <row r="3820" ht="14.25" hidden="1" customHeight="1">
      <c r="L3820" s="251"/>
      <c r="M3820" s="272">
        <v>25.86</v>
      </c>
      <c r="N3820" s="273">
        <f t="shared" si="846"/>
        <v>88.33425</v>
      </c>
      <c r="O3820" s="273">
        <f t="shared" si="847"/>
        <v>90.286</v>
      </c>
      <c r="P3820" s="273">
        <f t="shared" si="848"/>
        <v>91.93775</v>
      </c>
      <c r="Q3820" s="273">
        <f t="shared" si="849"/>
        <v>93.2895</v>
      </c>
      <c r="R3820" s="273">
        <f t="shared" si="850"/>
        <v>94.693</v>
      </c>
    </row>
    <row r="3821" ht="14.25" hidden="1" customHeight="1">
      <c r="L3821" s="251"/>
      <c r="M3821" s="272">
        <v>25.87</v>
      </c>
      <c r="N3821" s="273">
        <f t="shared" si="846"/>
        <v>88.335375</v>
      </c>
      <c r="O3821" s="273">
        <f t="shared" si="847"/>
        <v>90.287</v>
      </c>
      <c r="P3821" s="273">
        <f t="shared" si="848"/>
        <v>91.938625</v>
      </c>
      <c r="Q3821" s="273">
        <f t="shared" si="849"/>
        <v>93.29025</v>
      </c>
      <c r="R3821" s="273">
        <f t="shared" si="850"/>
        <v>94.6935</v>
      </c>
    </row>
    <row r="3822" ht="14.25" hidden="1" customHeight="1">
      <c r="L3822" s="251"/>
      <c r="M3822" s="272">
        <v>25.88</v>
      </c>
      <c r="N3822" s="273">
        <f t="shared" si="846"/>
        <v>88.3365</v>
      </c>
      <c r="O3822" s="273">
        <f t="shared" si="847"/>
        <v>90.288</v>
      </c>
      <c r="P3822" s="273">
        <f t="shared" si="848"/>
        <v>91.9395</v>
      </c>
      <c r="Q3822" s="273">
        <f t="shared" si="849"/>
        <v>93.291</v>
      </c>
      <c r="R3822" s="273">
        <f t="shared" si="850"/>
        <v>94.694</v>
      </c>
    </row>
    <row r="3823" ht="14.25" hidden="1" customHeight="1">
      <c r="L3823" s="251"/>
      <c r="M3823" s="272">
        <v>25.89</v>
      </c>
      <c r="N3823" s="273">
        <f t="shared" si="846"/>
        <v>88.337625</v>
      </c>
      <c r="O3823" s="273">
        <f t="shared" si="847"/>
        <v>90.289</v>
      </c>
      <c r="P3823" s="273">
        <f t="shared" si="848"/>
        <v>91.940375</v>
      </c>
      <c r="Q3823" s="273">
        <f t="shared" si="849"/>
        <v>93.29175</v>
      </c>
      <c r="R3823" s="273">
        <f t="shared" si="850"/>
        <v>94.6945</v>
      </c>
    </row>
    <row r="3824" ht="14.25" hidden="1" customHeight="1">
      <c r="L3824" s="251"/>
      <c r="M3824" s="272">
        <v>25.9</v>
      </c>
      <c r="N3824" s="273">
        <f t="shared" si="846"/>
        <v>88.33875</v>
      </c>
      <c r="O3824" s="273">
        <f t="shared" si="847"/>
        <v>90.29</v>
      </c>
      <c r="P3824" s="273">
        <f t="shared" si="848"/>
        <v>91.94125</v>
      </c>
      <c r="Q3824" s="273">
        <f t="shared" si="849"/>
        <v>93.2925</v>
      </c>
      <c r="R3824" s="273">
        <f t="shared" si="850"/>
        <v>94.695</v>
      </c>
    </row>
    <row r="3825" ht="14.25" hidden="1" customHeight="1">
      <c r="L3825" s="251"/>
      <c r="M3825" s="272">
        <v>25.91</v>
      </c>
      <c r="N3825" s="273">
        <f t="shared" si="846"/>
        <v>88.339875</v>
      </c>
      <c r="O3825" s="273">
        <f t="shared" si="847"/>
        <v>90.291</v>
      </c>
      <c r="P3825" s="273">
        <f t="shared" si="848"/>
        <v>91.942125</v>
      </c>
      <c r="Q3825" s="273">
        <f t="shared" si="849"/>
        <v>93.29325</v>
      </c>
      <c r="R3825" s="273">
        <f t="shared" si="850"/>
        <v>94.6955</v>
      </c>
    </row>
    <row r="3826" ht="14.25" hidden="1" customHeight="1">
      <c r="L3826" s="251"/>
      <c r="M3826" s="272">
        <v>25.92</v>
      </c>
      <c r="N3826" s="273">
        <f t="shared" si="846"/>
        <v>88.341</v>
      </c>
      <c r="O3826" s="273">
        <f t="shared" si="847"/>
        <v>90.292</v>
      </c>
      <c r="P3826" s="273">
        <f t="shared" si="848"/>
        <v>91.943</v>
      </c>
      <c r="Q3826" s="273">
        <f t="shared" si="849"/>
        <v>93.294</v>
      </c>
      <c r="R3826" s="273">
        <f t="shared" si="850"/>
        <v>94.696</v>
      </c>
    </row>
    <row r="3827" ht="14.25" hidden="1" customHeight="1">
      <c r="L3827" s="251"/>
      <c r="M3827" s="272">
        <v>25.93</v>
      </c>
      <c r="N3827" s="273">
        <f t="shared" si="846"/>
        <v>88.342125</v>
      </c>
      <c r="O3827" s="273">
        <f t="shared" si="847"/>
        <v>90.293</v>
      </c>
      <c r="P3827" s="273">
        <f t="shared" si="848"/>
        <v>91.943875</v>
      </c>
      <c r="Q3827" s="273">
        <f t="shared" si="849"/>
        <v>93.29475</v>
      </c>
      <c r="R3827" s="273">
        <f t="shared" si="850"/>
        <v>94.6965</v>
      </c>
    </row>
    <row r="3828" ht="14.25" hidden="1" customHeight="1">
      <c r="L3828" s="251"/>
      <c r="M3828" s="272">
        <v>25.94</v>
      </c>
      <c r="N3828" s="273">
        <f t="shared" si="846"/>
        <v>88.34325</v>
      </c>
      <c r="O3828" s="273">
        <f t="shared" si="847"/>
        <v>90.294</v>
      </c>
      <c r="P3828" s="273">
        <f t="shared" si="848"/>
        <v>91.94475</v>
      </c>
      <c r="Q3828" s="273">
        <f t="shared" si="849"/>
        <v>93.2955</v>
      </c>
      <c r="R3828" s="273">
        <f t="shared" si="850"/>
        <v>94.697</v>
      </c>
    </row>
    <row r="3829" ht="14.25" hidden="1" customHeight="1">
      <c r="L3829" s="251"/>
      <c r="M3829" s="272">
        <v>25.95</v>
      </c>
      <c r="N3829" s="273">
        <f t="shared" si="846"/>
        <v>88.344375</v>
      </c>
      <c r="O3829" s="273">
        <f t="shared" si="847"/>
        <v>90.295</v>
      </c>
      <c r="P3829" s="273">
        <f t="shared" si="848"/>
        <v>91.945625</v>
      </c>
      <c r="Q3829" s="273">
        <f t="shared" si="849"/>
        <v>93.29625</v>
      </c>
      <c r="R3829" s="273">
        <f t="shared" si="850"/>
        <v>94.6975</v>
      </c>
    </row>
    <row r="3830" ht="14.25" hidden="1" customHeight="1">
      <c r="L3830" s="251"/>
      <c r="M3830" s="272">
        <v>25.96</v>
      </c>
      <c r="N3830" s="273">
        <f t="shared" si="846"/>
        <v>88.3455</v>
      </c>
      <c r="O3830" s="273">
        <f t="shared" si="847"/>
        <v>90.296</v>
      </c>
      <c r="P3830" s="273">
        <f t="shared" si="848"/>
        <v>91.9465</v>
      </c>
      <c r="Q3830" s="273">
        <f t="shared" si="849"/>
        <v>93.297</v>
      </c>
      <c r="R3830" s="273">
        <f t="shared" si="850"/>
        <v>94.698</v>
      </c>
    </row>
    <row r="3831" ht="14.25" hidden="1" customHeight="1">
      <c r="L3831" s="251"/>
      <c r="M3831" s="272">
        <v>25.97</v>
      </c>
      <c r="N3831" s="273">
        <f t="shared" si="846"/>
        <v>88.346625</v>
      </c>
      <c r="O3831" s="273">
        <f t="shared" si="847"/>
        <v>90.297</v>
      </c>
      <c r="P3831" s="273">
        <f t="shared" si="848"/>
        <v>91.947375</v>
      </c>
      <c r="Q3831" s="273">
        <f t="shared" si="849"/>
        <v>93.29775</v>
      </c>
      <c r="R3831" s="273">
        <f t="shared" si="850"/>
        <v>94.6985</v>
      </c>
    </row>
    <row r="3832" ht="14.25" hidden="1" customHeight="1">
      <c r="L3832" s="251"/>
      <c r="M3832" s="272">
        <v>25.98</v>
      </c>
      <c r="N3832" s="273">
        <f t="shared" si="846"/>
        <v>88.34775</v>
      </c>
      <c r="O3832" s="273">
        <f t="shared" si="847"/>
        <v>90.298</v>
      </c>
      <c r="P3832" s="273">
        <f t="shared" si="848"/>
        <v>91.94825</v>
      </c>
      <c r="Q3832" s="273">
        <f t="shared" si="849"/>
        <v>93.2985</v>
      </c>
      <c r="R3832" s="273">
        <f t="shared" si="850"/>
        <v>94.699</v>
      </c>
    </row>
    <row r="3833" ht="14.25" hidden="1" customHeight="1">
      <c r="L3833" s="251"/>
      <c r="M3833" s="272">
        <v>25.99</v>
      </c>
      <c r="N3833" s="273">
        <f t="shared" si="846"/>
        <v>88.348875</v>
      </c>
      <c r="O3833" s="273">
        <f t="shared" si="847"/>
        <v>90.299</v>
      </c>
      <c r="P3833" s="273">
        <f t="shared" si="848"/>
        <v>91.949125</v>
      </c>
      <c r="Q3833" s="273">
        <f t="shared" si="849"/>
        <v>93.29925</v>
      </c>
      <c r="R3833" s="273">
        <f t="shared" si="850"/>
        <v>94.6995</v>
      </c>
    </row>
    <row r="3834" ht="14.25" hidden="1" customHeight="1">
      <c r="L3834" s="251"/>
      <c r="M3834" s="272">
        <v>26.0</v>
      </c>
      <c r="N3834" s="273">
        <f t="shared" si="846"/>
        <v>88.35</v>
      </c>
      <c r="O3834" s="273">
        <f t="shared" si="847"/>
        <v>90.3</v>
      </c>
      <c r="P3834" s="273">
        <f t="shared" si="848"/>
        <v>91.95</v>
      </c>
      <c r="Q3834" s="273">
        <f t="shared" si="849"/>
        <v>93.3</v>
      </c>
      <c r="R3834" s="273">
        <f t="shared" si="850"/>
        <v>94.7</v>
      </c>
    </row>
    <row r="3835" ht="14.25" hidden="1" customHeight="1">
      <c r="L3835" s="251"/>
      <c r="M3835" s="272">
        <v>26.01</v>
      </c>
      <c r="N3835" s="273">
        <f t="shared" si="846"/>
        <v>88.351125</v>
      </c>
      <c r="O3835" s="273">
        <f t="shared" si="847"/>
        <v>90.301</v>
      </c>
      <c r="P3835" s="273">
        <f t="shared" si="848"/>
        <v>91.950875</v>
      </c>
      <c r="Q3835" s="273">
        <f t="shared" si="849"/>
        <v>93.30075</v>
      </c>
      <c r="R3835" s="273">
        <f t="shared" si="850"/>
        <v>94.7005</v>
      </c>
    </row>
    <row r="3836" ht="14.25" hidden="1" customHeight="1">
      <c r="L3836" s="251"/>
      <c r="M3836" s="272">
        <v>26.02</v>
      </c>
      <c r="N3836" s="273">
        <f t="shared" si="846"/>
        <v>88.35225</v>
      </c>
      <c r="O3836" s="273">
        <f t="shared" si="847"/>
        <v>90.302</v>
      </c>
      <c r="P3836" s="273">
        <f t="shared" si="848"/>
        <v>91.95175</v>
      </c>
      <c r="Q3836" s="273">
        <f t="shared" si="849"/>
        <v>93.3015</v>
      </c>
      <c r="R3836" s="273">
        <f t="shared" si="850"/>
        <v>94.701</v>
      </c>
    </row>
    <row r="3837" ht="14.25" hidden="1" customHeight="1">
      <c r="L3837" s="251"/>
      <c r="M3837" s="272">
        <v>26.03</v>
      </c>
      <c r="N3837" s="273">
        <f t="shared" si="846"/>
        <v>88.353375</v>
      </c>
      <c r="O3837" s="273">
        <f t="shared" si="847"/>
        <v>90.303</v>
      </c>
      <c r="P3837" s="273">
        <f t="shared" si="848"/>
        <v>91.952625</v>
      </c>
      <c r="Q3837" s="273">
        <f t="shared" si="849"/>
        <v>93.30225</v>
      </c>
      <c r="R3837" s="273">
        <f t="shared" si="850"/>
        <v>94.7015</v>
      </c>
    </row>
    <row r="3838" ht="14.25" hidden="1" customHeight="1">
      <c r="L3838" s="251"/>
      <c r="M3838" s="272">
        <v>26.04</v>
      </c>
      <c r="N3838" s="273">
        <f t="shared" si="846"/>
        <v>88.3545</v>
      </c>
      <c r="O3838" s="273">
        <f t="shared" si="847"/>
        <v>90.304</v>
      </c>
      <c r="P3838" s="273">
        <f t="shared" si="848"/>
        <v>91.9535</v>
      </c>
      <c r="Q3838" s="273">
        <f t="shared" si="849"/>
        <v>93.303</v>
      </c>
      <c r="R3838" s="273">
        <f t="shared" si="850"/>
        <v>94.702</v>
      </c>
    </row>
    <row r="3839" ht="14.25" hidden="1" customHeight="1">
      <c r="L3839" s="251"/>
      <c r="M3839" s="272">
        <v>26.05</v>
      </c>
      <c r="N3839" s="273">
        <f t="shared" si="846"/>
        <v>88.355625</v>
      </c>
      <c r="O3839" s="273">
        <f t="shared" si="847"/>
        <v>90.305</v>
      </c>
      <c r="P3839" s="273">
        <f t="shared" si="848"/>
        <v>91.954375</v>
      </c>
      <c r="Q3839" s="273">
        <f t="shared" si="849"/>
        <v>93.30375</v>
      </c>
      <c r="R3839" s="273">
        <f t="shared" si="850"/>
        <v>94.7025</v>
      </c>
    </row>
    <row r="3840" ht="14.25" hidden="1" customHeight="1">
      <c r="L3840" s="251"/>
      <c r="M3840" s="272">
        <v>26.06</v>
      </c>
      <c r="N3840" s="273">
        <f t="shared" si="846"/>
        <v>88.35675</v>
      </c>
      <c r="O3840" s="273">
        <f t="shared" si="847"/>
        <v>90.306</v>
      </c>
      <c r="P3840" s="273">
        <f t="shared" si="848"/>
        <v>91.95525</v>
      </c>
      <c r="Q3840" s="273">
        <f t="shared" si="849"/>
        <v>93.3045</v>
      </c>
      <c r="R3840" s="273">
        <f t="shared" si="850"/>
        <v>94.703</v>
      </c>
    </row>
    <row r="3841" ht="14.25" hidden="1" customHeight="1">
      <c r="L3841" s="251"/>
      <c r="M3841" s="272">
        <v>26.07</v>
      </c>
      <c r="N3841" s="273">
        <f t="shared" si="846"/>
        <v>88.357875</v>
      </c>
      <c r="O3841" s="273">
        <f t="shared" si="847"/>
        <v>90.307</v>
      </c>
      <c r="P3841" s="273">
        <f t="shared" si="848"/>
        <v>91.956125</v>
      </c>
      <c r="Q3841" s="273">
        <f t="shared" si="849"/>
        <v>93.30525</v>
      </c>
      <c r="R3841" s="273">
        <f t="shared" si="850"/>
        <v>94.7035</v>
      </c>
    </row>
    <row r="3842" ht="14.25" hidden="1" customHeight="1">
      <c r="L3842" s="251"/>
      <c r="M3842" s="272">
        <v>26.08</v>
      </c>
      <c r="N3842" s="273">
        <f t="shared" si="846"/>
        <v>88.359</v>
      </c>
      <c r="O3842" s="273">
        <f t="shared" si="847"/>
        <v>90.308</v>
      </c>
      <c r="P3842" s="273">
        <f t="shared" si="848"/>
        <v>91.957</v>
      </c>
      <c r="Q3842" s="273">
        <f t="shared" si="849"/>
        <v>93.306</v>
      </c>
      <c r="R3842" s="273">
        <f t="shared" si="850"/>
        <v>94.704</v>
      </c>
    </row>
    <row r="3843" ht="14.25" hidden="1" customHeight="1">
      <c r="L3843" s="251"/>
      <c r="M3843" s="272">
        <v>26.09</v>
      </c>
      <c r="N3843" s="273">
        <f t="shared" si="846"/>
        <v>88.360125</v>
      </c>
      <c r="O3843" s="273">
        <f t="shared" si="847"/>
        <v>90.309</v>
      </c>
      <c r="P3843" s="273">
        <f t="shared" si="848"/>
        <v>91.957875</v>
      </c>
      <c r="Q3843" s="273">
        <f t="shared" si="849"/>
        <v>93.30675</v>
      </c>
      <c r="R3843" s="273">
        <f t="shared" si="850"/>
        <v>94.7045</v>
      </c>
    </row>
    <row r="3844" ht="14.25" hidden="1" customHeight="1">
      <c r="L3844" s="251"/>
      <c r="M3844" s="272">
        <v>26.1</v>
      </c>
      <c r="N3844" s="273">
        <f t="shared" si="846"/>
        <v>88.36125</v>
      </c>
      <c r="O3844" s="273">
        <f t="shared" si="847"/>
        <v>90.31</v>
      </c>
      <c r="P3844" s="273">
        <f t="shared" si="848"/>
        <v>91.95875</v>
      </c>
      <c r="Q3844" s="273">
        <f t="shared" si="849"/>
        <v>93.3075</v>
      </c>
      <c r="R3844" s="273">
        <f t="shared" si="850"/>
        <v>94.705</v>
      </c>
    </row>
    <row r="3845" ht="14.25" hidden="1" customHeight="1">
      <c r="L3845" s="251"/>
      <c r="M3845" s="272">
        <v>26.11</v>
      </c>
      <c r="N3845" s="273">
        <f t="shared" si="846"/>
        <v>88.362375</v>
      </c>
      <c r="O3845" s="273">
        <f t="shared" si="847"/>
        <v>90.311</v>
      </c>
      <c r="P3845" s="273">
        <f t="shared" si="848"/>
        <v>91.959625</v>
      </c>
      <c r="Q3845" s="273">
        <f t="shared" si="849"/>
        <v>93.30825</v>
      </c>
      <c r="R3845" s="273">
        <f t="shared" si="850"/>
        <v>94.7055</v>
      </c>
    </row>
    <row r="3846" ht="14.25" hidden="1" customHeight="1">
      <c r="L3846" s="251"/>
      <c r="M3846" s="272">
        <v>26.12</v>
      </c>
      <c r="N3846" s="273">
        <f t="shared" si="846"/>
        <v>88.3635</v>
      </c>
      <c r="O3846" s="273">
        <f t="shared" si="847"/>
        <v>90.312</v>
      </c>
      <c r="P3846" s="273">
        <f t="shared" si="848"/>
        <v>91.9605</v>
      </c>
      <c r="Q3846" s="273">
        <f t="shared" si="849"/>
        <v>93.309</v>
      </c>
      <c r="R3846" s="273">
        <f t="shared" si="850"/>
        <v>94.706</v>
      </c>
    </row>
    <row r="3847" ht="14.25" hidden="1" customHeight="1">
      <c r="L3847" s="251"/>
      <c r="M3847" s="272">
        <v>26.13</v>
      </c>
      <c r="N3847" s="273">
        <f t="shared" si="846"/>
        <v>88.364625</v>
      </c>
      <c r="O3847" s="273">
        <f t="shared" si="847"/>
        <v>90.313</v>
      </c>
      <c r="P3847" s="273">
        <f t="shared" si="848"/>
        <v>91.961375</v>
      </c>
      <c r="Q3847" s="273">
        <f t="shared" si="849"/>
        <v>93.30975</v>
      </c>
      <c r="R3847" s="273">
        <f t="shared" si="850"/>
        <v>94.7065</v>
      </c>
    </row>
    <row r="3848" ht="14.25" hidden="1" customHeight="1">
      <c r="L3848" s="251"/>
      <c r="M3848" s="272">
        <v>26.14</v>
      </c>
      <c r="N3848" s="273">
        <f t="shared" si="846"/>
        <v>88.36575</v>
      </c>
      <c r="O3848" s="273">
        <f t="shared" si="847"/>
        <v>90.314</v>
      </c>
      <c r="P3848" s="273">
        <f t="shared" si="848"/>
        <v>91.96225</v>
      </c>
      <c r="Q3848" s="273">
        <f t="shared" si="849"/>
        <v>93.3105</v>
      </c>
      <c r="R3848" s="273">
        <f t="shared" si="850"/>
        <v>94.707</v>
      </c>
    </row>
    <row r="3849" ht="14.25" hidden="1" customHeight="1">
      <c r="L3849" s="251"/>
      <c r="M3849" s="272">
        <v>26.15</v>
      </c>
      <c r="N3849" s="273">
        <f t="shared" si="846"/>
        <v>88.366875</v>
      </c>
      <c r="O3849" s="273">
        <f t="shared" si="847"/>
        <v>90.315</v>
      </c>
      <c r="P3849" s="273">
        <f t="shared" si="848"/>
        <v>91.963125</v>
      </c>
      <c r="Q3849" s="273">
        <f t="shared" si="849"/>
        <v>93.31125</v>
      </c>
      <c r="R3849" s="273">
        <f t="shared" si="850"/>
        <v>94.7075</v>
      </c>
    </row>
    <row r="3850" ht="14.25" hidden="1" customHeight="1">
      <c r="L3850" s="251"/>
      <c r="M3850" s="272">
        <v>26.16</v>
      </c>
      <c r="N3850" s="273">
        <f t="shared" si="846"/>
        <v>88.368</v>
      </c>
      <c r="O3850" s="273">
        <f t="shared" si="847"/>
        <v>90.316</v>
      </c>
      <c r="P3850" s="273">
        <f t="shared" si="848"/>
        <v>91.964</v>
      </c>
      <c r="Q3850" s="273">
        <f t="shared" si="849"/>
        <v>93.312</v>
      </c>
      <c r="R3850" s="273">
        <f t="shared" si="850"/>
        <v>94.708</v>
      </c>
    </row>
    <row r="3851" ht="14.25" hidden="1" customHeight="1">
      <c r="L3851" s="251"/>
      <c r="M3851" s="272">
        <v>26.17</v>
      </c>
      <c r="N3851" s="273">
        <f t="shared" si="846"/>
        <v>88.369125</v>
      </c>
      <c r="O3851" s="273">
        <f t="shared" si="847"/>
        <v>90.317</v>
      </c>
      <c r="P3851" s="273">
        <f t="shared" si="848"/>
        <v>91.964875</v>
      </c>
      <c r="Q3851" s="273">
        <f t="shared" si="849"/>
        <v>93.31275</v>
      </c>
      <c r="R3851" s="273">
        <f t="shared" si="850"/>
        <v>94.7085</v>
      </c>
    </row>
    <row r="3852" ht="14.25" hidden="1" customHeight="1">
      <c r="L3852" s="251"/>
      <c r="M3852" s="272">
        <v>26.18</v>
      </c>
      <c r="N3852" s="273">
        <f t="shared" si="846"/>
        <v>88.37025</v>
      </c>
      <c r="O3852" s="273">
        <f t="shared" si="847"/>
        <v>90.318</v>
      </c>
      <c r="P3852" s="273">
        <f t="shared" si="848"/>
        <v>91.96575</v>
      </c>
      <c r="Q3852" s="273">
        <f t="shared" si="849"/>
        <v>93.3135</v>
      </c>
      <c r="R3852" s="273">
        <f t="shared" si="850"/>
        <v>94.709</v>
      </c>
    </row>
    <row r="3853" ht="14.25" hidden="1" customHeight="1">
      <c r="L3853" s="251"/>
      <c r="M3853" s="272">
        <v>26.19</v>
      </c>
      <c r="N3853" s="273">
        <f t="shared" si="846"/>
        <v>88.371375</v>
      </c>
      <c r="O3853" s="273">
        <f t="shared" si="847"/>
        <v>90.319</v>
      </c>
      <c r="P3853" s="273">
        <f t="shared" si="848"/>
        <v>91.966625</v>
      </c>
      <c r="Q3853" s="273">
        <f t="shared" si="849"/>
        <v>93.31425</v>
      </c>
      <c r="R3853" s="273">
        <f t="shared" si="850"/>
        <v>94.7095</v>
      </c>
    </row>
    <row r="3854" ht="14.25" hidden="1" customHeight="1">
      <c r="L3854" s="251"/>
      <c r="M3854" s="272">
        <v>26.2</v>
      </c>
      <c r="N3854" s="273">
        <f t="shared" si="846"/>
        <v>88.3725</v>
      </c>
      <c r="O3854" s="273">
        <f t="shared" si="847"/>
        <v>90.32</v>
      </c>
      <c r="P3854" s="273">
        <f t="shared" si="848"/>
        <v>91.9675</v>
      </c>
      <c r="Q3854" s="273">
        <f t="shared" si="849"/>
        <v>93.315</v>
      </c>
      <c r="R3854" s="273">
        <f t="shared" si="850"/>
        <v>94.71</v>
      </c>
    </row>
    <row r="3855" ht="14.25" hidden="1" customHeight="1">
      <c r="L3855" s="251"/>
      <c r="M3855" s="272">
        <v>26.21</v>
      </c>
      <c r="N3855" s="273">
        <f t="shared" si="846"/>
        <v>88.373625</v>
      </c>
      <c r="O3855" s="273">
        <f t="shared" si="847"/>
        <v>90.321</v>
      </c>
      <c r="P3855" s="273">
        <f t="shared" si="848"/>
        <v>91.968375</v>
      </c>
      <c r="Q3855" s="273">
        <f t="shared" si="849"/>
        <v>93.31575</v>
      </c>
      <c r="R3855" s="273">
        <f t="shared" si="850"/>
        <v>94.7105</v>
      </c>
    </row>
    <row r="3856" ht="14.25" hidden="1" customHeight="1">
      <c r="L3856" s="251"/>
      <c r="M3856" s="272">
        <v>26.22</v>
      </c>
      <c r="N3856" s="273">
        <f t="shared" si="846"/>
        <v>88.37475</v>
      </c>
      <c r="O3856" s="273">
        <f t="shared" si="847"/>
        <v>90.322</v>
      </c>
      <c r="P3856" s="273">
        <f t="shared" si="848"/>
        <v>91.96925</v>
      </c>
      <c r="Q3856" s="273">
        <f t="shared" si="849"/>
        <v>93.3165</v>
      </c>
      <c r="R3856" s="273">
        <f t="shared" si="850"/>
        <v>94.711</v>
      </c>
    </row>
    <row r="3857" ht="14.25" hidden="1" customHeight="1">
      <c r="L3857" s="251"/>
      <c r="M3857" s="272">
        <v>26.23</v>
      </c>
      <c r="N3857" s="273">
        <f t="shared" si="846"/>
        <v>88.375875</v>
      </c>
      <c r="O3857" s="273">
        <f t="shared" si="847"/>
        <v>90.323</v>
      </c>
      <c r="P3857" s="273">
        <f t="shared" si="848"/>
        <v>91.970125</v>
      </c>
      <c r="Q3857" s="273">
        <f t="shared" si="849"/>
        <v>93.31725</v>
      </c>
      <c r="R3857" s="273">
        <f t="shared" si="850"/>
        <v>94.7115</v>
      </c>
    </row>
    <row r="3858" ht="14.25" hidden="1" customHeight="1">
      <c r="L3858" s="251"/>
      <c r="M3858" s="272">
        <v>26.24</v>
      </c>
      <c r="N3858" s="273">
        <f t="shared" si="846"/>
        <v>88.377</v>
      </c>
      <c r="O3858" s="273">
        <f t="shared" si="847"/>
        <v>90.324</v>
      </c>
      <c r="P3858" s="273">
        <f t="shared" si="848"/>
        <v>91.971</v>
      </c>
      <c r="Q3858" s="273">
        <f t="shared" si="849"/>
        <v>93.318</v>
      </c>
      <c r="R3858" s="273">
        <f t="shared" si="850"/>
        <v>94.712</v>
      </c>
    </row>
    <row r="3859" ht="14.25" hidden="1" customHeight="1">
      <c r="L3859" s="251"/>
      <c r="M3859" s="272">
        <v>26.25</v>
      </c>
      <c r="N3859" s="273">
        <f t="shared" si="846"/>
        <v>88.378125</v>
      </c>
      <c r="O3859" s="273">
        <f t="shared" si="847"/>
        <v>90.325</v>
      </c>
      <c r="P3859" s="273">
        <f t="shared" si="848"/>
        <v>91.971875</v>
      </c>
      <c r="Q3859" s="273">
        <f t="shared" si="849"/>
        <v>93.31875</v>
      </c>
      <c r="R3859" s="273">
        <f t="shared" si="850"/>
        <v>94.7125</v>
      </c>
    </row>
    <row r="3860" ht="14.25" hidden="1" customHeight="1">
      <c r="L3860" s="251"/>
      <c r="M3860" s="272">
        <v>26.26</v>
      </c>
      <c r="N3860" s="273">
        <f t="shared" si="846"/>
        <v>88.37925</v>
      </c>
      <c r="O3860" s="273">
        <f t="shared" si="847"/>
        <v>90.326</v>
      </c>
      <c r="P3860" s="273">
        <f t="shared" si="848"/>
        <v>91.97275</v>
      </c>
      <c r="Q3860" s="273">
        <f t="shared" si="849"/>
        <v>93.3195</v>
      </c>
      <c r="R3860" s="273">
        <f t="shared" si="850"/>
        <v>94.713</v>
      </c>
    </row>
    <row r="3861" ht="14.25" hidden="1" customHeight="1">
      <c r="L3861" s="251"/>
      <c r="M3861" s="272">
        <v>26.27</v>
      </c>
      <c r="N3861" s="273">
        <f t="shared" si="846"/>
        <v>88.380375</v>
      </c>
      <c r="O3861" s="273">
        <f t="shared" si="847"/>
        <v>90.327</v>
      </c>
      <c r="P3861" s="273">
        <f t="shared" si="848"/>
        <v>91.973625</v>
      </c>
      <c r="Q3861" s="273">
        <f t="shared" si="849"/>
        <v>93.32025</v>
      </c>
      <c r="R3861" s="273">
        <f t="shared" si="850"/>
        <v>94.7135</v>
      </c>
    </row>
    <row r="3862" ht="14.25" hidden="1" customHeight="1">
      <c r="L3862" s="251"/>
      <c r="M3862" s="272">
        <v>26.28</v>
      </c>
      <c r="N3862" s="273">
        <f t="shared" si="846"/>
        <v>88.3815</v>
      </c>
      <c r="O3862" s="273">
        <f t="shared" si="847"/>
        <v>90.328</v>
      </c>
      <c r="P3862" s="273">
        <f t="shared" si="848"/>
        <v>91.9745</v>
      </c>
      <c r="Q3862" s="273">
        <f t="shared" si="849"/>
        <v>93.321</v>
      </c>
      <c r="R3862" s="273">
        <f t="shared" si="850"/>
        <v>94.714</v>
      </c>
    </row>
    <row r="3863" ht="14.25" hidden="1" customHeight="1">
      <c r="L3863" s="251"/>
      <c r="M3863" s="272">
        <v>26.29</v>
      </c>
      <c r="N3863" s="273">
        <f t="shared" si="846"/>
        <v>88.382625</v>
      </c>
      <c r="O3863" s="273">
        <f t="shared" si="847"/>
        <v>90.329</v>
      </c>
      <c r="P3863" s="273">
        <f t="shared" si="848"/>
        <v>91.975375</v>
      </c>
      <c r="Q3863" s="273">
        <f t="shared" si="849"/>
        <v>93.32175</v>
      </c>
      <c r="R3863" s="273">
        <f t="shared" si="850"/>
        <v>94.7145</v>
      </c>
    </row>
    <row r="3864" ht="14.25" hidden="1" customHeight="1">
      <c r="L3864" s="251"/>
      <c r="M3864" s="272">
        <v>26.3</v>
      </c>
      <c r="N3864" s="273">
        <f t="shared" si="846"/>
        <v>88.38375</v>
      </c>
      <c r="O3864" s="273">
        <f t="shared" si="847"/>
        <v>90.33</v>
      </c>
      <c r="P3864" s="273">
        <f t="shared" si="848"/>
        <v>91.97625</v>
      </c>
      <c r="Q3864" s="273">
        <f t="shared" si="849"/>
        <v>93.3225</v>
      </c>
      <c r="R3864" s="273">
        <f t="shared" si="850"/>
        <v>94.715</v>
      </c>
    </row>
    <row r="3865" ht="14.25" hidden="1" customHeight="1">
      <c r="L3865" s="251"/>
      <c r="M3865" s="272">
        <v>26.31</v>
      </c>
      <c r="N3865" s="273">
        <f t="shared" si="846"/>
        <v>88.384875</v>
      </c>
      <c r="O3865" s="273">
        <f t="shared" si="847"/>
        <v>90.331</v>
      </c>
      <c r="P3865" s="273">
        <f t="shared" si="848"/>
        <v>91.977125</v>
      </c>
      <c r="Q3865" s="273">
        <f t="shared" si="849"/>
        <v>93.32325</v>
      </c>
      <c r="R3865" s="273">
        <f t="shared" si="850"/>
        <v>94.7155</v>
      </c>
    </row>
    <row r="3866" ht="14.25" hidden="1" customHeight="1">
      <c r="L3866" s="251"/>
      <c r="M3866" s="272">
        <v>26.32</v>
      </c>
      <c r="N3866" s="273">
        <f t="shared" si="846"/>
        <v>88.386</v>
      </c>
      <c r="O3866" s="273">
        <f t="shared" si="847"/>
        <v>90.332</v>
      </c>
      <c r="P3866" s="273">
        <f t="shared" si="848"/>
        <v>91.978</v>
      </c>
      <c r="Q3866" s="273">
        <f t="shared" si="849"/>
        <v>93.324</v>
      </c>
      <c r="R3866" s="273">
        <f t="shared" si="850"/>
        <v>94.716</v>
      </c>
    </row>
    <row r="3867" ht="14.25" hidden="1" customHeight="1">
      <c r="L3867" s="251"/>
      <c r="M3867" s="272">
        <v>26.33</v>
      </c>
      <c r="N3867" s="273">
        <f t="shared" si="846"/>
        <v>88.387125</v>
      </c>
      <c r="O3867" s="273">
        <f t="shared" si="847"/>
        <v>90.333</v>
      </c>
      <c r="P3867" s="273">
        <f t="shared" si="848"/>
        <v>91.978875</v>
      </c>
      <c r="Q3867" s="273">
        <f t="shared" si="849"/>
        <v>93.32475</v>
      </c>
      <c r="R3867" s="273">
        <f t="shared" si="850"/>
        <v>94.7165</v>
      </c>
    </row>
    <row r="3868" ht="14.25" hidden="1" customHeight="1">
      <c r="L3868" s="251"/>
      <c r="M3868" s="272">
        <v>26.34</v>
      </c>
      <c r="N3868" s="273">
        <f t="shared" si="846"/>
        <v>88.38825</v>
      </c>
      <c r="O3868" s="273">
        <f t="shared" si="847"/>
        <v>90.334</v>
      </c>
      <c r="P3868" s="273">
        <f t="shared" si="848"/>
        <v>91.97975</v>
      </c>
      <c r="Q3868" s="273">
        <f t="shared" si="849"/>
        <v>93.3255</v>
      </c>
      <c r="R3868" s="273">
        <f t="shared" si="850"/>
        <v>94.717</v>
      </c>
    </row>
    <row r="3869" ht="14.25" hidden="1" customHeight="1">
      <c r="L3869" s="251"/>
      <c r="M3869" s="272">
        <v>26.35</v>
      </c>
      <c r="N3869" s="273">
        <f t="shared" si="846"/>
        <v>88.389375</v>
      </c>
      <c r="O3869" s="273">
        <f t="shared" si="847"/>
        <v>90.335</v>
      </c>
      <c r="P3869" s="273">
        <f t="shared" si="848"/>
        <v>91.980625</v>
      </c>
      <c r="Q3869" s="273">
        <f t="shared" si="849"/>
        <v>93.32625</v>
      </c>
      <c r="R3869" s="273">
        <f t="shared" si="850"/>
        <v>94.7175</v>
      </c>
    </row>
    <row r="3870" ht="14.25" hidden="1" customHeight="1">
      <c r="L3870" s="251"/>
      <c r="M3870" s="272">
        <v>26.36</v>
      </c>
      <c r="N3870" s="273">
        <f t="shared" si="846"/>
        <v>88.3905</v>
      </c>
      <c r="O3870" s="273">
        <f t="shared" si="847"/>
        <v>90.336</v>
      </c>
      <c r="P3870" s="273">
        <f t="shared" si="848"/>
        <v>91.9815</v>
      </c>
      <c r="Q3870" s="273">
        <f t="shared" si="849"/>
        <v>93.327</v>
      </c>
      <c r="R3870" s="273">
        <f t="shared" si="850"/>
        <v>94.718</v>
      </c>
    </row>
    <row r="3871" ht="14.25" hidden="1" customHeight="1">
      <c r="L3871" s="251"/>
      <c r="M3871" s="272">
        <v>26.37</v>
      </c>
      <c r="N3871" s="273">
        <f t="shared" si="846"/>
        <v>88.391625</v>
      </c>
      <c r="O3871" s="273">
        <f t="shared" si="847"/>
        <v>90.337</v>
      </c>
      <c r="P3871" s="273">
        <f t="shared" si="848"/>
        <v>91.982375</v>
      </c>
      <c r="Q3871" s="273">
        <f t="shared" si="849"/>
        <v>93.32775</v>
      </c>
      <c r="R3871" s="273">
        <f t="shared" si="850"/>
        <v>94.7185</v>
      </c>
    </row>
    <row r="3872" ht="14.25" hidden="1" customHeight="1">
      <c r="L3872" s="251"/>
      <c r="M3872" s="272">
        <v>26.38</v>
      </c>
      <c r="N3872" s="273">
        <f t="shared" si="846"/>
        <v>88.39275</v>
      </c>
      <c r="O3872" s="273">
        <f t="shared" si="847"/>
        <v>90.338</v>
      </c>
      <c r="P3872" s="273">
        <f t="shared" si="848"/>
        <v>91.98325</v>
      </c>
      <c r="Q3872" s="273">
        <f t="shared" si="849"/>
        <v>93.3285</v>
      </c>
      <c r="R3872" s="273">
        <f t="shared" si="850"/>
        <v>94.719</v>
      </c>
    </row>
    <row r="3873" ht="14.25" hidden="1" customHeight="1">
      <c r="L3873" s="251"/>
      <c r="M3873" s="272">
        <v>26.39</v>
      </c>
      <c r="N3873" s="273">
        <f t="shared" si="846"/>
        <v>88.393875</v>
      </c>
      <c r="O3873" s="273">
        <f t="shared" si="847"/>
        <v>90.339</v>
      </c>
      <c r="P3873" s="273">
        <f t="shared" si="848"/>
        <v>91.984125</v>
      </c>
      <c r="Q3873" s="273">
        <f t="shared" si="849"/>
        <v>93.32925</v>
      </c>
      <c r="R3873" s="273">
        <f t="shared" si="850"/>
        <v>94.7195</v>
      </c>
    </row>
    <row r="3874" ht="14.25" hidden="1" customHeight="1">
      <c r="L3874" s="251"/>
      <c r="M3874" s="272">
        <v>26.4</v>
      </c>
      <c r="N3874" s="273">
        <f t="shared" si="846"/>
        <v>88.395</v>
      </c>
      <c r="O3874" s="273">
        <f t="shared" si="847"/>
        <v>90.34</v>
      </c>
      <c r="P3874" s="273">
        <f t="shared" si="848"/>
        <v>91.985</v>
      </c>
      <c r="Q3874" s="273">
        <f t="shared" si="849"/>
        <v>93.33</v>
      </c>
      <c r="R3874" s="273">
        <f t="shared" si="850"/>
        <v>94.72</v>
      </c>
    </row>
    <row r="3875" ht="14.25" hidden="1" customHeight="1">
      <c r="L3875" s="251"/>
      <c r="M3875" s="272">
        <v>26.41</v>
      </c>
      <c r="N3875" s="273">
        <f t="shared" si="846"/>
        <v>88.396125</v>
      </c>
      <c r="O3875" s="273">
        <f t="shared" si="847"/>
        <v>90.341</v>
      </c>
      <c r="P3875" s="273">
        <f t="shared" si="848"/>
        <v>91.985875</v>
      </c>
      <c r="Q3875" s="273">
        <f t="shared" si="849"/>
        <v>93.33075</v>
      </c>
      <c r="R3875" s="273">
        <f t="shared" si="850"/>
        <v>94.7205</v>
      </c>
    </row>
    <row r="3876" ht="14.25" hidden="1" customHeight="1">
      <c r="L3876" s="251"/>
      <c r="M3876" s="272">
        <v>26.42</v>
      </c>
      <c r="N3876" s="273">
        <f t="shared" si="846"/>
        <v>88.39725</v>
      </c>
      <c r="O3876" s="273">
        <f t="shared" si="847"/>
        <v>90.342</v>
      </c>
      <c r="P3876" s="273">
        <f t="shared" si="848"/>
        <v>91.98675</v>
      </c>
      <c r="Q3876" s="273">
        <f t="shared" si="849"/>
        <v>93.3315</v>
      </c>
      <c r="R3876" s="273">
        <f t="shared" si="850"/>
        <v>94.721</v>
      </c>
    </row>
    <row r="3877" ht="14.25" hidden="1" customHeight="1">
      <c r="L3877" s="251"/>
      <c r="M3877" s="272">
        <v>26.43</v>
      </c>
      <c r="N3877" s="273">
        <f t="shared" si="846"/>
        <v>88.398375</v>
      </c>
      <c r="O3877" s="273">
        <f t="shared" si="847"/>
        <v>90.343</v>
      </c>
      <c r="P3877" s="273">
        <f t="shared" si="848"/>
        <v>91.987625</v>
      </c>
      <c r="Q3877" s="273">
        <f t="shared" si="849"/>
        <v>93.33225</v>
      </c>
      <c r="R3877" s="273">
        <f t="shared" si="850"/>
        <v>94.7215</v>
      </c>
    </row>
    <row r="3878" ht="14.25" hidden="1" customHeight="1">
      <c r="L3878" s="251"/>
      <c r="M3878" s="272">
        <v>26.44</v>
      </c>
      <c r="N3878" s="273">
        <f t="shared" si="846"/>
        <v>88.3995</v>
      </c>
      <c r="O3878" s="273">
        <f t="shared" si="847"/>
        <v>90.344</v>
      </c>
      <c r="P3878" s="273">
        <f t="shared" si="848"/>
        <v>91.9885</v>
      </c>
      <c r="Q3878" s="273">
        <f t="shared" si="849"/>
        <v>93.333</v>
      </c>
      <c r="R3878" s="273">
        <f t="shared" si="850"/>
        <v>94.722</v>
      </c>
    </row>
    <row r="3879" ht="14.25" hidden="1" customHeight="1">
      <c r="L3879" s="251"/>
      <c r="M3879" s="272">
        <v>26.45</v>
      </c>
      <c r="N3879" s="273">
        <f t="shared" si="846"/>
        <v>88.400625</v>
      </c>
      <c r="O3879" s="273">
        <f t="shared" si="847"/>
        <v>90.345</v>
      </c>
      <c r="P3879" s="273">
        <f t="shared" si="848"/>
        <v>91.989375</v>
      </c>
      <c r="Q3879" s="273">
        <f t="shared" si="849"/>
        <v>93.33375</v>
      </c>
      <c r="R3879" s="273">
        <f t="shared" si="850"/>
        <v>94.7225</v>
      </c>
    </row>
    <row r="3880" ht="14.25" hidden="1" customHeight="1">
      <c r="L3880" s="251"/>
      <c r="M3880" s="272">
        <v>26.46</v>
      </c>
      <c r="N3880" s="273">
        <f t="shared" si="846"/>
        <v>88.40175</v>
      </c>
      <c r="O3880" s="273">
        <f t="shared" si="847"/>
        <v>90.346</v>
      </c>
      <c r="P3880" s="273">
        <f t="shared" si="848"/>
        <v>91.99025</v>
      </c>
      <c r="Q3880" s="273">
        <f t="shared" si="849"/>
        <v>93.3345</v>
      </c>
      <c r="R3880" s="273">
        <f t="shared" si="850"/>
        <v>94.723</v>
      </c>
    </row>
    <row r="3881" ht="14.25" hidden="1" customHeight="1">
      <c r="L3881" s="251"/>
      <c r="M3881" s="272">
        <v>26.47</v>
      </c>
      <c r="N3881" s="273">
        <f t="shared" si="846"/>
        <v>88.402875</v>
      </c>
      <c r="O3881" s="273">
        <f t="shared" si="847"/>
        <v>90.347</v>
      </c>
      <c r="P3881" s="273">
        <f t="shared" si="848"/>
        <v>91.991125</v>
      </c>
      <c r="Q3881" s="273">
        <f t="shared" si="849"/>
        <v>93.33525</v>
      </c>
      <c r="R3881" s="273">
        <f t="shared" si="850"/>
        <v>94.7235</v>
      </c>
    </row>
    <row r="3882" ht="14.25" hidden="1" customHeight="1">
      <c r="L3882" s="251"/>
      <c r="M3882" s="272">
        <v>26.48</v>
      </c>
      <c r="N3882" s="273">
        <f t="shared" si="846"/>
        <v>88.404</v>
      </c>
      <c r="O3882" s="273">
        <f t="shared" si="847"/>
        <v>90.348</v>
      </c>
      <c r="P3882" s="273">
        <f t="shared" si="848"/>
        <v>91.992</v>
      </c>
      <c r="Q3882" s="273">
        <f t="shared" si="849"/>
        <v>93.336</v>
      </c>
      <c r="R3882" s="273">
        <f t="shared" si="850"/>
        <v>94.724</v>
      </c>
    </row>
    <row r="3883" ht="14.25" hidden="1" customHeight="1">
      <c r="L3883" s="251"/>
      <c r="M3883" s="272">
        <v>26.49</v>
      </c>
      <c r="N3883" s="273">
        <f t="shared" si="846"/>
        <v>88.405125</v>
      </c>
      <c r="O3883" s="273">
        <f t="shared" si="847"/>
        <v>90.349</v>
      </c>
      <c r="P3883" s="273">
        <f t="shared" si="848"/>
        <v>91.992875</v>
      </c>
      <c r="Q3883" s="273">
        <f t="shared" si="849"/>
        <v>93.33675</v>
      </c>
      <c r="R3883" s="273">
        <f t="shared" si="850"/>
        <v>94.7245</v>
      </c>
    </row>
    <row r="3884" ht="14.25" hidden="1" customHeight="1">
      <c r="L3884" s="251"/>
      <c r="M3884" s="272">
        <v>26.5</v>
      </c>
      <c r="N3884" s="273">
        <f t="shared" si="846"/>
        <v>88.40625</v>
      </c>
      <c r="O3884" s="273">
        <f t="shared" si="847"/>
        <v>90.35</v>
      </c>
      <c r="P3884" s="273">
        <f t="shared" si="848"/>
        <v>91.99375</v>
      </c>
      <c r="Q3884" s="273">
        <f t="shared" si="849"/>
        <v>93.3375</v>
      </c>
      <c r="R3884" s="273">
        <f t="shared" si="850"/>
        <v>94.725</v>
      </c>
    </row>
    <row r="3885" ht="14.25" hidden="1" customHeight="1">
      <c r="L3885" s="251"/>
      <c r="M3885" s="272">
        <v>26.51</v>
      </c>
      <c r="N3885" s="273">
        <f t="shared" si="846"/>
        <v>88.407375</v>
      </c>
      <c r="O3885" s="273">
        <f t="shared" si="847"/>
        <v>90.351</v>
      </c>
      <c r="P3885" s="273">
        <f t="shared" si="848"/>
        <v>91.994625</v>
      </c>
      <c r="Q3885" s="273">
        <f t="shared" si="849"/>
        <v>93.33825</v>
      </c>
      <c r="R3885" s="273">
        <f t="shared" si="850"/>
        <v>94.7255</v>
      </c>
    </row>
    <row r="3886" ht="14.25" hidden="1" customHeight="1">
      <c r="L3886" s="251"/>
      <c r="M3886" s="272">
        <v>26.52</v>
      </c>
      <c r="N3886" s="273">
        <f t="shared" si="846"/>
        <v>88.4085</v>
      </c>
      <c r="O3886" s="273">
        <f t="shared" si="847"/>
        <v>90.352</v>
      </c>
      <c r="P3886" s="273">
        <f t="shared" si="848"/>
        <v>91.9955</v>
      </c>
      <c r="Q3886" s="273">
        <f t="shared" si="849"/>
        <v>93.339</v>
      </c>
      <c r="R3886" s="273">
        <f t="shared" si="850"/>
        <v>94.726</v>
      </c>
    </row>
    <row r="3887" ht="14.25" hidden="1" customHeight="1">
      <c r="L3887" s="251"/>
      <c r="M3887" s="272">
        <v>26.53</v>
      </c>
      <c r="N3887" s="273">
        <f t="shared" si="846"/>
        <v>88.409625</v>
      </c>
      <c r="O3887" s="273">
        <f t="shared" si="847"/>
        <v>90.353</v>
      </c>
      <c r="P3887" s="273">
        <f t="shared" si="848"/>
        <v>91.996375</v>
      </c>
      <c r="Q3887" s="273">
        <f t="shared" si="849"/>
        <v>93.33975</v>
      </c>
      <c r="R3887" s="273">
        <f t="shared" si="850"/>
        <v>94.7265</v>
      </c>
    </row>
    <row r="3888" ht="14.25" hidden="1" customHeight="1">
      <c r="L3888" s="251"/>
      <c r="M3888" s="272">
        <v>26.54</v>
      </c>
      <c r="N3888" s="273">
        <f t="shared" si="846"/>
        <v>88.41075</v>
      </c>
      <c r="O3888" s="273">
        <f t="shared" si="847"/>
        <v>90.354</v>
      </c>
      <c r="P3888" s="273">
        <f t="shared" si="848"/>
        <v>91.99725</v>
      </c>
      <c r="Q3888" s="273">
        <f t="shared" si="849"/>
        <v>93.3405</v>
      </c>
      <c r="R3888" s="273">
        <f t="shared" si="850"/>
        <v>94.727</v>
      </c>
    </row>
    <row r="3889" ht="14.25" hidden="1" customHeight="1">
      <c r="L3889" s="251"/>
      <c r="M3889" s="272">
        <v>26.55</v>
      </c>
      <c r="N3889" s="273">
        <f t="shared" si="846"/>
        <v>88.411875</v>
      </c>
      <c r="O3889" s="273">
        <f t="shared" si="847"/>
        <v>90.355</v>
      </c>
      <c r="P3889" s="273">
        <f t="shared" si="848"/>
        <v>91.998125</v>
      </c>
      <c r="Q3889" s="273">
        <f t="shared" si="849"/>
        <v>93.34125</v>
      </c>
      <c r="R3889" s="273">
        <f t="shared" si="850"/>
        <v>94.7275</v>
      </c>
    </row>
    <row r="3890" ht="14.25" hidden="1" customHeight="1">
      <c r="L3890" s="251"/>
      <c r="M3890" s="272">
        <v>26.56</v>
      </c>
      <c r="N3890" s="273">
        <f t="shared" si="846"/>
        <v>88.413</v>
      </c>
      <c r="O3890" s="273">
        <f t="shared" si="847"/>
        <v>90.356</v>
      </c>
      <c r="P3890" s="273">
        <f t="shared" si="848"/>
        <v>91.999</v>
      </c>
      <c r="Q3890" s="273">
        <f t="shared" si="849"/>
        <v>93.342</v>
      </c>
      <c r="R3890" s="273">
        <f t="shared" si="850"/>
        <v>94.728</v>
      </c>
    </row>
    <row r="3891" ht="14.25" hidden="1" customHeight="1">
      <c r="L3891" s="251"/>
      <c r="M3891" s="272">
        <v>26.57</v>
      </c>
      <c r="N3891" s="273">
        <f t="shared" si="846"/>
        <v>88.414125</v>
      </c>
      <c r="O3891" s="273">
        <f t="shared" si="847"/>
        <v>90.357</v>
      </c>
      <c r="P3891" s="273">
        <f t="shared" si="848"/>
        <v>91.999875</v>
      </c>
      <c r="Q3891" s="273">
        <f t="shared" si="849"/>
        <v>93.34275</v>
      </c>
      <c r="R3891" s="273">
        <f t="shared" si="850"/>
        <v>94.7285</v>
      </c>
    </row>
    <row r="3892" ht="14.25" hidden="1" customHeight="1">
      <c r="L3892" s="251"/>
      <c r="M3892" s="272">
        <v>26.58</v>
      </c>
      <c r="N3892" s="273">
        <f t="shared" si="846"/>
        <v>88.41525</v>
      </c>
      <c r="O3892" s="273">
        <f t="shared" si="847"/>
        <v>90.358</v>
      </c>
      <c r="P3892" s="273">
        <f t="shared" si="848"/>
        <v>92.00075</v>
      </c>
      <c r="Q3892" s="273">
        <f t="shared" si="849"/>
        <v>93.3435</v>
      </c>
      <c r="R3892" s="273">
        <f t="shared" si="850"/>
        <v>94.729</v>
      </c>
    </row>
    <row r="3893" ht="14.25" hidden="1" customHeight="1">
      <c r="L3893" s="251"/>
      <c r="M3893" s="272">
        <v>26.59</v>
      </c>
      <c r="N3893" s="273">
        <f t="shared" si="846"/>
        <v>88.416375</v>
      </c>
      <c r="O3893" s="273">
        <f t="shared" si="847"/>
        <v>90.359</v>
      </c>
      <c r="P3893" s="273">
        <f t="shared" si="848"/>
        <v>92.001625</v>
      </c>
      <c r="Q3893" s="273">
        <f t="shared" si="849"/>
        <v>93.34425</v>
      </c>
      <c r="R3893" s="273">
        <f t="shared" si="850"/>
        <v>94.7295</v>
      </c>
    </row>
    <row r="3894" ht="14.25" hidden="1" customHeight="1">
      <c r="L3894" s="251"/>
      <c r="M3894" s="272">
        <v>26.6</v>
      </c>
      <c r="N3894" s="273">
        <f t="shared" si="846"/>
        <v>88.4175</v>
      </c>
      <c r="O3894" s="273">
        <f t="shared" si="847"/>
        <v>90.36</v>
      </c>
      <c r="P3894" s="273">
        <f t="shared" si="848"/>
        <v>92.0025</v>
      </c>
      <c r="Q3894" s="273">
        <f t="shared" si="849"/>
        <v>93.345</v>
      </c>
      <c r="R3894" s="273">
        <f t="shared" si="850"/>
        <v>94.73</v>
      </c>
    </row>
    <row r="3895" ht="14.25" hidden="1" customHeight="1">
      <c r="L3895" s="251"/>
      <c r="M3895" s="272">
        <v>26.61</v>
      </c>
      <c r="N3895" s="273">
        <f t="shared" si="846"/>
        <v>88.418625</v>
      </c>
      <c r="O3895" s="273">
        <f t="shared" si="847"/>
        <v>90.361</v>
      </c>
      <c r="P3895" s="273">
        <f t="shared" si="848"/>
        <v>92.003375</v>
      </c>
      <c r="Q3895" s="273">
        <f t="shared" si="849"/>
        <v>93.34575</v>
      </c>
      <c r="R3895" s="273">
        <f t="shared" si="850"/>
        <v>94.7305</v>
      </c>
    </row>
    <row r="3896" ht="14.25" hidden="1" customHeight="1">
      <c r="L3896" s="251"/>
      <c r="M3896" s="272">
        <v>26.62</v>
      </c>
      <c r="N3896" s="273">
        <f t="shared" si="846"/>
        <v>88.41975</v>
      </c>
      <c r="O3896" s="273">
        <f t="shared" si="847"/>
        <v>90.362</v>
      </c>
      <c r="P3896" s="273">
        <f t="shared" si="848"/>
        <v>92.00425</v>
      </c>
      <c r="Q3896" s="273">
        <f t="shared" si="849"/>
        <v>93.3465</v>
      </c>
      <c r="R3896" s="273">
        <f t="shared" si="850"/>
        <v>94.731</v>
      </c>
    </row>
    <row r="3897" ht="14.25" hidden="1" customHeight="1">
      <c r="L3897" s="251"/>
      <c r="M3897" s="272">
        <v>26.63</v>
      </c>
      <c r="N3897" s="273">
        <f t="shared" si="846"/>
        <v>88.420875</v>
      </c>
      <c r="O3897" s="273">
        <f t="shared" si="847"/>
        <v>90.363</v>
      </c>
      <c r="P3897" s="273">
        <f t="shared" si="848"/>
        <v>92.005125</v>
      </c>
      <c r="Q3897" s="273">
        <f t="shared" si="849"/>
        <v>93.34725</v>
      </c>
      <c r="R3897" s="273">
        <f t="shared" si="850"/>
        <v>94.7315</v>
      </c>
    </row>
    <row r="3898" ht="14.25" hidden="1" customHeight="1">
      <c r="L3898" s="251"/>
      <c r="M3898" s="272">
        <v>26.64</v>
      </c>
      <c r="N3898" s="273">
        <f t="shared" si="846"/>
        <v>88.422</v>
      </c>
      <c r="O3898" s="273">
        <f t="shared" si="847"/>
        <v>90.364</v>
      </c>
      <c r="P3898" s="273">
        <f t="shared" si="848"/>
        <v>92.006</v>
      </c>
      <c r="Q3898" s="273">
        <f t="shared" si="849"/>
        <v>93.348</v>
      </c>
      <c r="R3898" s="273">
        <f t="shared" si="850"/>
        <v>94.732</v>
      </c>
    </row>
    <row r="3899" ht="14.25" hidden="1" customHeight="1">
      <c r="L3899" s="251"/>
      <c r="M3899" s="272">
        <v>26.65</v>
      </c>
      <c r="N3899" s="273">
        <f t="shared" si="846"/>
        <v>88.423125</v>
      </c>
      <c r="O3899" s="273">
        <f t="shared" si="847"/>
        <v>90.365</v>
      </c>
      <c r="P3899" s="273">
        <f t="shared" si="848"/>
        <v>92.006875</v>
      </c>
      <c r="Q3899" s="273">
        <f t="shared" si="849"/>
        <v>93.34875</v>
      </c>
      <c r="R3899" s="273">
        <f t="shared" si="850"/>
        <v>94.7325</v>
      </c>
    </row>
    <row r="3900" ht="14.25" hidden="1" customHeight="1">
      <c r="L3900" s="251"/>
      <c r="M3900" s="272">
        <v>26.66</v>
      </c>
      <c r="N3900" s="273">
        <f t="shared" si="846"/>
        <v>88.42425</v>
      </c>
      <c r="O3900" s="273">
        <f t="shared" si="847"/>
        <v>90.366</v>
      </c>
      <c r="P3900" s="273">
        <f t="shared" si="848"/>
        <v>92.00775</v>
      </c>
      <c r="Q3900" s="273">
        <f t="shared" si="849"/>
        <v>93.3495</v>
      </c>
      <c r="R3900" s="273">
        <f t="shared" si="850"/>
        <v>94.733</v>
      </c>
    </row>
    <row r="3901" ht="14.25" hidden="1" customHeight="1">
      <c r="L3901" s="251"/>
      <c r="M3901" s="272">
        <v>26.67</v>
      </c>
      <c r="N3901" s="273">
        <f t="shared" si="846"/>
        <v>88.425375</v>
      </c>
      <c r="O3901" s="273">
        <f t="shared" si="847"/>
        <v>90.367</v>
      </c>
      <c r="P3901" s="273">
        <f t="shared" si="848"/>
        <v>92.008625</v>
      </c>
      <c r="Q3901" s="273">
        <f t="shared" si="849"/>
        <v>93.35025</v>
      </c>
      <c r="R3901" s="273">
        <f t="shared" si="850"/>
        <v>94.7335</v>
      </c>
    </row>
    <row r="3902" ht="14.25" hidden="1" customHeight="1">
      <c r="L3902" s="251"/>
      <c r="M3902" s="272">
        <v>26.68</v>
      </c>
      <c r="N3902" s="273">
        <f t="shared" si="846"/>
        <v>88.4265</v>
      </c>
      <c r="O3902" s="273">
        <f t="shared" si="847"/>
        <v>90.368</v>
      </c>
      <c r="P3902" s="273">
        <f t="shared" si="848"/>
        <v>92.0095</v>
      </c>
      <c r="Q3902" s="273">
        <f t="shared" si="849"/>
        <v>93.351</v>
      </c>
      <c r="R3902" s="273">
        <f t="shared" si="850"/>
        <v>94.734</v>
      </c>
    </row>
    <row r="3903" ht="14.25" hidden="1" customHeight="1">
      <c r="L3903" s="251"/>
      <c r="M3903" s="272">
        <v>26.69</v>
      </c>
      <c r="N3903" s="273">
        <f t="shared" si="846"/>
        <v>88.427625</v>
      </c>
      <c r="O3903" s="273">
        <f t="shared" si="847"/>
        <v>90.369</v>
      </c>
      <c r="P3903" s="273">
        <f t="shared" si="848"/>
        <v>92.010375</v>
      </c>
      <c r="Q3903" s="273">
        <f t="shared" si="849"/>
        <v>93.35175</v>
      </c>
      <c r="R3903" s="273">
        <f t="shared" si="850"/>
        <v>94.7345</v>
      </c>
    </row>
    <row r="3904" ht="14.25" hidden="1" customHeight="1">
      <c r="L3904" s="251"/>
      <c r="M3904" s="272">
        <v>26.7</v>
      </c>
      <c r="N3904" s="273">
        <f t="shared" si="846"/>
        <v>88.42875</v>
      </c>
      <c r="O3904" s="273">
        <f t="shared" si="847"/>
        <v>90.37</v>
      </c>
      <c r="P3904" s="273">
        <f t="shared" si="848"/>
        <v>92.01125</v>
      </c>
      <c r="Q3904" s="273">
        <f t="shared" si="849"/>
        <v>93.3525</v>
      </c>
      <c r="R3904" s="273">
        <f t="shared" si="850"/>
        <v>94.735</v>
      </c>
    </row>
    <row r="3905" ht="14.25" hidden="1" customHeight="1">
      <c r="L3905" s="251"/>
      <c r="M3905" s="272">
        <v>26.71</v>
      </c>
      <c r="N3905" s="273">
        <f t="shared" si="846"/>
        <v>88.429875</v>
      </c>
      <c r="O3905" s="273">
        <f t="shared" si="847"/>
        <v>90.371</v>
      </c>
      <c r="P3905" s="273">
        <f t="shared" si="848"/>
        <v>92.012125</v>
      </c>
      <c r="Q3905" s="273">
        <f t="shared" si="849"/>
        <v>93.35325</v>
      </c>
      <c r="R3905" s="273">
        <f t="shared" si="850"/>
        <v>94.7355</v>
      </c>
    </row>
    <row r="3906" ht="14.25" hidden="1" customHeight="1">
      <c r="L3906" s="251"/>
      <c r="M3906" s="272">
        <v>26.72</v>
      </c>
      <c r="N3906" s="273">
        <f t="shared" si="846"/>
        <v>88.431</v>
      </c>
      <c r="O3906" s="273">
        <f t="shared" si="847"/>
        <v>90.372</v>
      </c>
      <c r="P3906" s="273">
        <f t="shared" si="848"/>
        <v>92.013</v>
      </c>
      <c r="Q3906" s="273">
        <f t="shared" si="849"/>
        <v>93.354</v>
      </c>
      <c r="R3906" s="273">
        <f t="shared" si="850"/>
        <v>94.736</v>
      </c>
    </row>
    <row r="3907" ht="14.25" hidden="1" customHeight="1">
      <c r="L3907" s="251"/>
      <c r="M3907" s="272">
        <v>26.73</v>
      </c>
      <c r="N3907" s="273">
        <f t="shared" si="846"/>
        <v>88.432125</v>
      </c>
      <c r="O3907" s="273">
        <f t="shared" si="847"/>
        <v>90.373</v>
      </c>
      <c r="P3907" s="273">
        <f t="shared" si="848"/>
        <v>92.013875</v>
      </c>
      <c r="Q3907" s="273">
        <f t="shared" si="849"/>
        <v>93.35475</v>
      </c>
      <c r="R3907" s="273">
        <f t="shared" si="850"/>
        <v>94.7365</v>
      </c>
    </row>
    <row r="3908" ht="14.25" hidden="1" customHeight="1">
      <c r="L3908" s="251"/>
      <c r="M3908" s="272">
        <v>26.74</v>
      </c>
      <c r="N3908" s="273">
        <f t="shared" si="846"/>
        <v>88.43325</v>
      </c>
      <c r="O3908" s="273">
        <f t="shared" si="847"/>
        <v>90.374</v>
      </c>
      <c r="P3908" s="273">
        <f t="shared" si="848"/>
        <v>92.01475</v>
      </c>
      <c r="Q3908" s="273">
        <f t="shared" si="849"/>
        <v>93.3555</v>
      </c>
      <c r="R3908" s="273">
        <f t="shared" si="850"/>
        <v>94.737</v>
      </c>
    </row>
    <row r="3909" ht="14.25" hidden="1" customHeight="1">
      <c r="L3909" s="251"/>
      <c r="M3909" s="272">
        <v>26.75</v>
      </c>
      <c r="N3909" s="273">
        <f t="shared" si="846"/>
        <v>88.434375</v>
      </c>
      <c r="O3909" s="273">
        <f t="shared" si="847"/>
        <v>90.375</v>
      </c>
      <c r="P3909" s="273">
        <f t="shared" si="848"/>
        <v>92.015625</v>
      </c>
      <c r="Q3909" s="273">
        <f t="shared" si="849"/>
        <v>93.35625</v>
      </c>
      <c r="R3909" s="273">
        <f t="shared" si="850"/>
        <v>94.7375</v>
      </c>
    </row>
    <row r="3910" ht="14.25" hidden="1" customHeight="1">
      <c r="L3910" s="251"/>
      <c r="M3910" s="272">
        <v>26.76</v>
      </c>
      <c r="N3910" s="273">
        <f t="shared" si="846"/>
        <v>88.4355</v>
      </c>
      <c r="O3910" s="273">
        <f t="shared" si="847"/>
        <v>90.376</v>
      </c>
      <c r="P3910" s="273">
        <f t="shared" si="848"/>
        <v>92.0165</v>
      </c>
      <c r="Q3910" s="273">
        <f t="shared" si="849"/>
        <v>93.357</v>
      </c>
      <c r="R3910" s="273">
        <f t="shared" si="850"/>
        <v>94.738</v>
      </c>
    </row>
    <row r="3911" ht="14.25" hidden="1" customHeight="1">
      <c r="L3911" s="251"/>
      <c r="M3911" s="272">
        <v>26.77</v>
      </c>
      <c r="N3911" s="273">
        <f t="shared" si="846"/>
        <v>88.436625</v>
      </c>
      <c r="O3911" s="273">
        <f t="shared" si="847"/>
        <v>90.377</v>
      </c>
      <c r="P3911" s="273">
        <f t="shared" si="848"/>
        <v>92.017375</v>
      </c>
      <c r="Q3911" s="273">
        <f t="shared" si="849"/>
        <v>93.35775</v>
      </c>
      <c r="R3911" s="273">
        <f t="shared" si="850"/>
        <v>94.7385</v>
      </c>
    </row>
    <row r="3912" ht="14.25" hidden="1" customHeight="1">
      <c r="L3912" s="251"/>
      <c r="M3912" s="272">
        <v>26.78</v>
      </c>
      <c r="N3912" s="273">
        <f t="shared" si="846"/>
        <v>88.43775</v>
      </c>
      <c r="O3912" s="273">
        <f t="shared" si="847"/>
        <v>90.378</v>
      </c>
      <c r="P3912" s="273">
        <f t="shared" si="848"/>
        <v>92.01825</v>
      </c>
      <c r="Q3912" s="273">
        <f t="shared" si="849"/>
        <v>93.3585</v>
      </c>
      <c r="R3912" s="273">
        <f t="shared" si="850"/>
        <v>94.739</v>
      </c>
    </row>
    <row r="3913" ht="14.25" hidden="1" customHeight="1">
      <c r="L3913" s="251"/>
      <c r="M3913" s="272">
        <v>26.79</v>
      </c>
      <c r="N3913" s="273">
        <f t="shared" si="846"/>
        <v>88.438875</v>
      </c>
      <c r="O3913" s="273">
        <f t="shared" si="847"/>
        <v>90.379</v>
      </c>
      <c r="P3913" s="273">
        <f t="shared" si="848"/>
        <v>92.019125</v>
      </c>
      <c r="Q3913" s="273">
        <f t="shared" si="849"/>
        <v>93.35925</v>
      </c>
      <c r="R3913" s="273">
        <f t="shared" si="850"/>
        <v>94.7395</v>
      </c>
    </row>
    <row r="3914" ht="14.25" hidden="1" customHeight="1">
      <c r="L3914" s="251"/>
      <c r="M3914" s="272">
        <v>26.8</v>
      </c>
      <c r="N3914" s="273">
        <f t="shared" si="846"/>
        <v>88.44</v>
      </c>
      <c r="O3914" s="273">
        <f t="shared" si="847"/>
        <v>90.38</v>
      </c>
      <c r="P3914" s="273">
        <f t="shared" si="848"/>
        <v>92.02</v>
      </c>
      <c r="Q3914" s="273">
        <f t="shared" si="849"/>
        <v>93.36</v>
      </c>
      <c r="R3914" s="273">
        <f t="shared" si="850"/>
        <v>94.74</v>
      </c>
    </row>
    <row r="3915" ht="14.25" hidden="1" customHeight="1">
      <c r="L3915" s="251"/>
      <c r="M3915" s="272">
        <v>26.81</v>
      </c>
      <c r="N3915" s="273">
        <f t="shared" si="846"/>
        <v>88.441125</v>
      </c>
      <c r="O3915" s="273">
        <f t="shared" si="847"/>
        <v>90.381</v>
      </c>
      <c r="P3915" s="273">
        <f t="shared" si="848"/>
        <v>92.020875</v>
      </c>
      <c r="Q3915" s="273">
        <f t="shared" si="849"/>
        <v>93.36075</v>
      </c>
      <c r="R3915" s="273">
        <f t="shared" si="850"/>
        <v>94.7405</v>
      </c>
    </row>
    <row r="3916" ht="14.25" hidden="1" customHeight="1">
      <c r="L3916" s="251"/>
      <c r="M3916" s="272">
        <v>26.82</v>
      </c>
      <c r="N3916" s="273">
        <f t="shared" si="846"/>
        <v>88.44225</v>
      </c>
      <c r="O3916" s="273">
        <f t="shared" si="847"/>
        <v>90.382</v>
      </c>
      <c r="P3916" s="273">
        <f t="shared" si="848"/>
        <v>92.02175</v>
      </c>
      <c r="Q3916" s="273">
        <f t="shared" si="849"/>
        <v>93.3615</v>
      </c>
      <c r="R3916" s="273">
        <f t="shared" si="850"/>
        <v>94.741</v>
      </c>
    </row>
    <row r="3917" ht="14.25" hidden="1" customHeight="1">
      <c r="L3917" s="251"/>
      <c r="M3917" s="272">
        <v>26.83</v>
      </c>
      <c r="N3917" s="273">
        <f t="shared" si="846"/>
        <v>88.443375</v>
      </c>
      <c r="O3917" s="273">
        <f t="shared" si="847"/>
        <v>90.383</v>
      </c>
      <c r="P3917" s="273">
        <f t="shared" si="848"/>
        <v>92.022625</v>
      </c>
      <c r="Q3917" s="273">
        <f t="shared" si="849"/>
        <v>93.36225</v>
      </c>
      <c r="R3917" s="273">
        <f t="shared" si="850"/>
        <v>94.7415</v>
      </c>
    </row>
    <row r="3918" ht="14.25" hidden="1" customHeight="1">
      <c r="L3918" s="251"/>
      <c r="M3918" s="272">
        <v>26.84</v>
      </c>
      <c r="N3918" s="273">
        <f t="shared" si="846"/>
        <v>88.4445</v>
      </c>
      <c r="O3918" s="273">
        <f t="shared" si="847"/>
        <v>90.384</v>
      </c>
      <c r="P3918" s="273">
        <f t="shared" si="848"/>
        <v>92.0235</v>
      </c>
      <c r="Q3918" s="273">
        <f t="shared" si="849"/>
        <v>93.363</v>
      </c>
      <c r="R3918" s="273">
        <f t="shared" si="850"/>
        <v>94.742</v>
      </c>
    </row>
    <row r="3919" ht="14.25" hidden="1" customHeight="1">
      <c r="L3919" s="251"/>
      <c r="M3919" s="272">
        <v>26.85</v>
      </c>
      <c r="N3919" s="273">
        <f t="shared" si="846"/>
        <v>88.445625</v>
      </c>
      <c r="O3919" s="273">
        <f t="shared" si="847"/>
        <v>90.385</v>
      </c>
      <c r="P3919" s="273">
        <f t="shared" si="848"/>
        <v>92.024375</v>
      </c>
      <c r="Q3919" s="273">
        <f t="shared" si="849"/>
        <v>93.36375</v>
      </c>
      <c r="R3919" s="273">
        <f t="shared" si="850"/>
        <v>94.7425</v>
      </c>
    </row>
    <row r="3920" ht="14.25" hidden="1" customHeight="1">
      <c r="L3920" s="251"/>
      <c r="M3920" s="272">
        <v>26.86</v>
      </c>
      <c r="N3920" s="273">
        <f t="shared" si="846"/>
        <v>88.44675</v>
      </c>
      <c r="O3920" s="273">
        <f t="shared" si="847"/>
        <v>90.386</v>
      </c>
      <c r="P3920" s="273">
        <f t="shared" si="848"/>
        <v>92.02525</v>
      </c>
      <c r="Q3920" s="273">
        <f t="shared" si="849"/>
        <v>93.3645</v>
      </c>
      <c r="R3920" s="273">
        <f t="shared" si="850"/>
        <v>94.743</v>
      </c>
    </row>
    <row r="3921" ht="14.25" hidden="1" customHeight="1">
      <c r="L3921" s="251"/>
      <c r="M3921" s="272">
        <v>26.87</v>
      </c>
      <c r="N3921" s="273">
        <f t="shared" si="846"/>
        <v>88.447875</v>
      </c>
      <c r="O3921" s="273">
        <f t="shared" si="847"/>
        <v>90.387</v>
      </c>
      <c r="P3921" s="273">
        <f t="shared" si="848"/>
        <v>92.026125</v>
      </c>
      <c r="Q3921" s="273">
        <f t="shared" si="849"/>
        <v>93.36525</v>
      </c>
      <c r="R3921" s="273">
        <f t="shared" si="850"/>
        <v>94.7435</v>
      </c>
    </row>
    <row r="3922" ht="14.25" hidden="1" customHeight="1">
      <c r="L3922" s="251"/>
      <c r="M3922" s="272">
        <v>26.88</v>
      </c>
      <c r="N3922" s="273">
        <f t="shared" si="846"/>
        <v>88.449</v>
      </c>
      <c r="O3922" s="273">
        <f t="shared" si="847"/>
        <v>90.388</v>
      </c>
      <c r="P3922" s="273">
        <f t="shared" si="848"/>
        <v>92.027</v>
      </c>
      <c r="Q3922" s="273">
        <f t="shared" si="849"/>
        <v>93.366</v>
      </c>
      <c r="R3922" s="273">
        <f t="shared" si="850"/>
        <v>94.744</v>
      </c>
    </row>
    <row r="3923" ht="14.25" hidden="1" customHeight="1">
      <c r="L3923" s="251"/>
      <c r="M3923" s="272">
        <v>26.89</v>
      </c>
      <c r="N3923" s="273">
        <f t="shared" si="846"/>
        <v>88.450125</v>
      </c>
      <c r="O3923" s="273">
        <f t="shared" si="847"/>
        <v>90.389</v>
      </c>
      <c r="P3923" s="273">
        <f t="shared" si="848"/>
        <v>92.027875</v>
      </c>
      <c r="Q3923" s="273">
        <f t="shared" si="849"/>
        <v>93.36675</v>
      </c>
      <c r="R3923" s="273">
        <f t="shared" si="850"/>
        <v>94.7445</v>
      </c>
    </row>
    <row r="3924" ht="14.25" hidden="1" customHeight="1">
      <c r="L3924" s="251"/>
      <c r="M3924" s="272">
        <v>26.9</v>
      </c>
      <c r="N3924" s="273">
        <f t="shared" si="846"/>
        <v>88.45125</v>
      </c>
      <c r="O3924" s="273">
        <f t="shared" si="847"/>
        <v>90.39</v>
      </c>
      <c r="P3924" s="273">
        <f t="shared" si="848"/>
        <v>92.02875</v>
      </c>
      <c r="Q3924" s="273">
        <f t="shared" si="849"/>
        <v>93.3675</v>
      </c>
      <c r="R3924" s="273">
        <f t="shared" si="850"/>
        <v>94.745</v>
      </c>
    </row>
    <row r="3925" ht="14.25" hidden="1" customHeight="1">
      <c r="L3925" s="251"/>
      <c r="M3925" s="272">
        <v>26.91</v>
      </c>
      <c r="N3925" s="273">
        <f t="shared" si="846"/>
        <v>88.452375</v>
      </c>
      <c r="O3925" s="273">
        <f t="shared" si="847"/>
        <v>90.391</v>
      </c>
      <c r="P3925" s="273">
        <f t="shared" si="848"/>
        <v>92.029625</v>
      </c>
      <c r="Q3925" s="273">
        <f t="shared" si="849"/>
        <v>93.36825</v>
      </c>
      <c r="R3925" s="273">
        <f t="shared" si="850"/>
        <v>94.7455</v>
      </c>
    </row>
    <row r="3926" ht="14.25" hidden="1" customHeight="1">
      <c r="L3926" s="251"/>
      <c r="M3926" s="272">
        <v>26.92</v>
      </c>
      <c r="N3926" s="273">
        <f t="shared" si="846"/>
        <v>88.4535</v>
      </c>
      <c r="O3926" s="273">
        <f t="shared" si="847"/>
        <v>90.392</v>
      </c>
      <c r="P3926" s="273">
        <f t="shared" si="848"/>
        <v>92.0305</v>
      </c>
      <c r="Q3926" s="273">
        <f t="shared" si="849"/>
        <v>93.369</v>
      </c>
      <c r="R3926" s="273">
        <f t="shared" si="850"/>
        <v>94.746</v>
      </c>
    </row>
    <row r="3927" ht="14.25" hidden="1" customHeight="1">
      <c r="L3927" s="251"/>
      <c r="M3927" s="272">
        <v>26.93</v>
      </c>
      <c r="N3927" s="273">
        <f t="shared" si="846"/>
        <v>88.454625</v>
      </c>
      <c r="O3927" s="273">
        <f t="shared" si="847"/>
        <v>90.393</v>
      </c>
      <c r="P3927" s="273">
        <f t="shared" si="848"/>
        <v>92.031375</v>
      </c>
      <c r="Q3927" s="273">
        <f t="shared" si="849"/>
        <v>93.36975</v>
      </c>
      <c r="R3927" s="273">
        <f t="shared" si="850"/>
        <v>94.7465</v>
      </c>
    </row>
    <row r="3928" ht="14.25" hidden="1" customHeight="1">
      <c r="L3928" s="251"/>
      <c r="M3928" s="272">
        <v>26.94</v>
      </c>
      <c r="N3928" s="273">
        <f t="shared" si="846"/>
        <v>88.45575</v>
      </c>
      <c r="O3928" s="273">
        <f t="shared" si="847"/>
        <v>90.394</v>
      </c>
      <c r="P3928" s="273">
        <f t="shared" si="848"/>
        <v>92.03225</v>
      </c>
      <c r="Q3928" s="273">
        <f t="shared" si="849"/>
        <v>93.3705</v>
      </c>
      <c r="R3928" s="273">
        <f t="shared" si="850"/>
        <v>94.747</v>
      </c>
    </row>
    <row r="3929" ht="14.25" hidden="1" customHeight="1">
      <c r="L3929" s="251"/>
      <c r="M3929" s="272">
        <v>26.95</v>
      </c>
      <c r="N3929" s="273">
        <f t="shared" si="846"/>
        <v>88.456875</v>
      </c>
      <c r="O3929" s="273">
        <f t="shared" si="847"/>
        <v>90.395</v>
      </c>
      <c r="P3929" s="273">
        <f t="shared" si="848"/>
        <v>92.033125</v>
      </c>
      <c r="Q3929" s="273">
        <f t="shared" si="849"/>
        <v>93.37125</v>
      </c>
      <c r="R3929" s="273">
        <f t="shared" si="850"/>
        <v>94.7475</v>
      </c>
    </row>
    <row r="3930" ht="14.25" hidden="1" customHeight="1">
      <c r="L3930" s="251"/>
      <c r="M3930" s="272">
        <v>26.96</v>
      </c>
      <c r="N3930" s="273">
        <f t="shared" si="846"/>
        <v>88.458</v>
      </c>
      <c r="O3930" s="273">
        <f t="shared" si="847"/>
        <v>90.396</v>
      </c>
      <c r="P3930" s="273">
        <f t="shared" si="848"/>
        <v>92.034</v>
      </c>
      <c r="Q3930" s="273">
        <f t="shared" si="849"/>
        <v>93.372</v>
      </c>
      <c r="R3930" s="273">
        <f t="shared" si="850"/>
        <v>94.748</v>
      </c>
    </row>
    <row r="3931" ht="14.25" hidden="1" customHeight="1">
      <c r="L3931" s="251"/>
      <c r="M3931" s="272">
        <v>26.97</v>
      </c>
      <c r="N3931" s="273">
        <f t="shared" si="846"/>
        <v>88.459125</v>
      </c>
      <c r="O3931" s="273">
        <f t="shared" si="847"/>
        <v>90.397</v>
      </c>
      <c r="P3931" s="273">
        <f t="shared" si="848"/>
        <v>92.034875</v>
      </c>
      <c r="Q3931" s="273">
        <f t="shared" si="849"/>
        <v>93.37275</v>
      </c>
      <c r="R3931" s="273">
        <f t="shared" si="850"/>
        <v>94.7485</v>
      </c>
    </row>
    <row r="3932" ht="14.25" hidden="1" customHeight="1">
      <c r="L3932" s="251"/>
      <c r="M3932" s="272">
        <v>26.98</v>
      </c>
      <c r="N3932" s="273">
        <f t="shared" si="846"/>
        <v>88.46025</v>
      </c>
      <c r="O3932" s="273">
        <f t="shared" si="847"/>
        <v>90.398</v>
      </c>
      <c r="P3932" s="273">
        <f t="shared" si="848"/>
        <v>92.03575</v>
      </c>
      <c r="Q3932" s="273">
        <f t="shared" si="849"/>
        <v>93.3735</v>
      </c>
      <c r="R3932" s="273">
        <f t="shared" si="850"/>
        <v>94.749</v>
      </c>
    </row>
    <row r="3933" ht="14.25" hidden="1" customHeight="1">
      <c r="L3933" s="251"/>
      <c r="M3933" s="272">
        <v>26.99</v>
      </c>
      <c r="N3933" s="273">
        <f t="shared" si="846"/>
        <v>88.461375</v>
      </c>
      <c r="O3933" s="273">
        <f t="shared" si="847"/>
        <v>90.399</v>
      </c>
      <c r="P3933" s="273">
        <f t="shared" si="848"/>
        <v>92.036625</v>
      </c>
      <c r="Q3933" s="273">
        <f t="shared" si="849"/>
        <v>93.37425</v>
      </c>
      <c r="R3933" s="273">
        <f t="shared" si="850"/>
        <v>94.7495</v>
      </c>
    </row>
    <row r="3934" ht="14.25" hidden="1" customHeight="1">
      <c r="L3934" s="251"/>
      <c r="M3934" s="272">
        <v>27.0</v>
      </c>
      <c r="N3934" s="273">
        <f t="shared" si="846"/>
        <v>88.4625</v>
      </c>
      <c r="O3934" s="273">
        <f t="shared" si="847"/>
        <v>90.4</v>
      </c>
      <c r="P3934" s="273">
        <f t="shared" si="848"/>
        <v>92.0375</v>
      </c>
      <c r="Q3934" s="273">
        <f t="shared" si="849"/>
        <v>93.375</v>
      </c>
      <c r="R3934" s="273">
        <f t="shared" si="850"/>
        <v>94.75</v>
      </c>
    </row>
    <row r="3935" ht="14.25" hidden="1" customHeight="1">
      <c r="L3935" s="251"/>
      <c r="M3935" s="272">
        <v>27.01</v>
      </c>
      <c r="N3935" s="273">
        <f t="shared" si="846"/>
        <v>88.463625</v>
      </c>
      <c r="O3935" s="273">
        <f t="shared" si="847"/>
        <v>90.401</v>
      </c>
      <c r="P3935" s="273">
        <f t="shared" si="848"/>
        <v>92.038375</v>
      </c>
      <c r="Q3935" s="273">
        <f t="shared" si="849"/>
        <v>93.37575</v>
      </c>
      <c r="R3935" s="273">
        <f t="shared" si="850"/>
        <v>94.7505</v>
      </c>
    </row>
    <row r="3936" ht="14.25" hidden="1" customHeight="1">
      <c r="L3936" s="251"/>
      <c r="M3936" s="272">
        <v>27.02</v>
      </c>
      <c r="N3936" s="273">
        <f t="shared" si="846"/>
        <v>88.46475</v>
      </c>
      <c r="O3936" s="273">
        <f t="shared" si="847"/>
        <v>90.402</v>
      </c>
      <c r="P3936" s="273">
        <f t="shared" si="848"/>
        <v>92.03925</v>
      </c>
      <c r="Q3936" s="273">
        <f t="shared" si="849"/>
        <v>93.3765</v>
      </c>
      <c r="R3936" s="273">
        <f t="shared" si="850"/>
        <v>94.751</v>
      </c>
    </row>
    <row r="3937" ht="14.25" hidden="1" customHeight="1">
      <c r="L3937" s="251"/>
      <c r="M3937" s="272">
        <v>27.03</v>
      </c>
      <c r="N3937" s="273">
        <f t="shared" si="846"/>
        <v>88.465875</v>
      </c>
      <c r="O3937" s="273">
        <f t="shared" si="847"/>
        <v>90.403</v>
      </c>
      <c r="P3937" s="273">
        <f t="shared" si="848"/>
        <v>92.040125</v>
      </c>
      <c r="Q3937" s="273">
        <f t="shared" si="849"/>
        <v>93.37725</v>
      </c>
      <c r="R3937" s="273">
        <f t="shared" si="850"/>
        <v>94.7515</v>
      </c>
    </row>
    <row r="3938" ht="14.25" hidden="1" customHeight="1">
      <c r="L3938" s="251"/>
      <c r="M3938" s="272">
        <v>27.04</v>
      </c>
      <c r="N3938" s="273">
        <f t="shared" si="846"/>
        <v>88.467</v>
      </c>
      <c r="O3938" s="273">
        <f t="shared" si="847"/>
        <v>90.404</v>
      </c>
      <c r="P3938" s="273">
        <f t="shared" si="848"/>
        <v>92.041</v>
      </c>
      <c r="Q3938" s="273">
        <f t="shared" si="849"/>
        <v>93.378</v>
      </c>
      <c r="R3938" s="273">
        <f t="shared" si="850"/>
        <v>94.752</v>
      </c>
    </row>
    <row r="3939" ht="14.25" hidden="1" customHeight="1">
      <c r="L3939" s="251"/>
      <c r="M3939" s="272">
        <v>27.05</v>
      </c>
      <c r="N3939" s="273">
        <f t="shared" si="846"/>
        <v>88.468125</v>
      </c>
      <c r="O3939" s="273">
        <f t="shared" si="847"/>
        <v>90.405</v>
      </c>
      <c r="P3939" s="273">
        <f t="shared" si="848"/>
        <v>92.041875</v>
      </c>
      <c r="Q3939" s="273">
        <f t="shared" si="849"/>
        <v>93.37875</v>
      </c>
      <c r="R3939" s="273">
        <f t="shared" si="850"/>
        <v>94.7525</v>
      </c>
    </row>
    <row r="3940" ht="14.25" hidden="1" customHeight="1">
      <c r="L3940" s="251"/>
      <c r="M3940" s="272">
        <v>27.06</v>
      </c>
      <c r="N3940" s="273">
        <f t="shared" si="846"/>
        <v>88.46925</v>
      </c>
      <c r="O3940" s="273">
        <f t="shared" si="847"/>
        <v>90.406</v>
      </c>
      <c r="P3940" s="273">
        <f t="shared" si="848"/>
        <v>92.04275</v>
      </c>
      <c r="Q3940" s="273">
        <f t="shared" si="849"/>
        <v>93.3795</v>
      </c>
      <c r="R3940" s="273">
        <f t="shared" si="850"/>
        <v>94.753</v>
      </c>
    </row>
    <row r="3941" ht="14.25" hidden="1" customHeight="1">
      <c r="L3941" s="251"/>
      <c r="M3941" s="272">
        <v>27.07</v>
      </c>
      <c r="N3941" s="273">
        <f t="shared" si="846"/>
        <v>88.470375</v>
      </c>
      <c r="O3941" s="273">
        <f t="shared" si="847"/>
        <v>90.407</v>
      </c>
      <c r="P3941" s="273">
        <f t="shared" si="848"/>
        <v>92.043625</v>
      </c>
      <c r="Q3941" s="273">
        <f t="shared" si="849"/>
        <v>93.38025</v>
      </c>
      <c r="R3941" s="273">
        <f t="shared" si="850"/>
        <v>94.7535</v>
      </c>
    </row>
    <row r="3942" ht="14.25" hidden="1" customHeight="1">
      <c r="L3942" s="251"/>
      <c r="M3942" s="272">
        <v>27.08</v>
      </c>
      <c r="N3942" s="273">
        <f t="shared" si="846"/>
        <v>88.4715</v>
      </c>
      <c r="O3942" s="273">
        <f t="shared" si="847"/>
        <v>90.408</v>
      </c>
      <c r="P3942" s="273">
        <f t="shared" si="848"/>
        <v>92.0445</v>
      </c>
      <c r="Q3942" s="273">
        <f t="shared" si="849"/>
        <v>93.381</v>
      </c>
      <c r="R3942" s="273">
        <f t="shared" si="850"/>
        <v>94.754</v>
      </c>
    </row>
    <row r="3943" ht="14.25" hidden="1" customHeight="1">
      <c r="L3943" s="251"/>
      <c r="M3943" s="272">
        <v>27.09</v>
      </c>
      <c r="N3943" s="273">
        <f t="shared" si="846"/>
        <v>88.472625</v>
      </c>
      <c r="O3943" s="273">
        <f t="shared" si="847"/>
        <v>90.409</v>
      </c>
      <c r="P3943" s="273">
        <f t="shared" si="848"/>
        <v>92.045375</v>
      </c>
      <c r="Q3943" s="273">
        <f t="shared" si="849"/>
        <v>93.38175</v>
      </c>
      <c r="R3943" s="273">
        <f t="shared" si="850"/>
        <v>94.7545</v>
      </c>
    </row>
    <row r="3944" ht="14.25" hidden="1" customHeight="1">
      <c r="L3944" s="251"/>
      <c r="M3944" s="272">
        <v>27.1</v>
      </c>
      <c r="N3944" s="273">
        <f t="shared" si="846"/>
        <v>88.47375</v>
      </c>
      <c r="O3944" s="273">
        <f t="shared" si="847"/>
        <v>90.41</v>
      </c>
      <c r="P3944" s="273">
        <f t="shared" si="848"/>
        <v>92.04625</v>
      </c>
      <c r="Q3944" s="273">
        <f t="shared" si="849"/>
        <v>93.3825</v>
      </c>
      <c r="R3944" s="273">
        <f t="shared" si="850"/>
        <v>94.755</v>
      </c>
    </row>
    <row r="3945" ht="14.25" hidden="1" customHeight="1">
      <c r="L3945" s="251"/>
      <c r="M3945" s="272">
        <v>27.11</v>
      </c>
      <c r="N3945" s="273">
        <f t="shared" si="846"/>
        <v>88.474875</v>
      </c>
      <c r="O3945" s="273">
        <f t="shared" si="847"/>
        <v>90.411</v>
      </c>
      <c r="P3945" s="273">
        <f t="shared" si="848"/>
        <v>92.047125</v>
      </c>
      <c r="Q3945" s="273">
        <f t="shared" si="849"/>
        <v>93.38325</v>
      </c>
      <c r="R3945" s="273">
        <f t="shared" si="850"/>
        <v>94.7555</v>
      </c>
    </row>
    <row r="3946" ht="14.25" hidden="1" customHeight="1">
      <c r="L3946" s="251"/>
      <c r="M3946" s="272">
        <v>27.12</v>
      </c>
      <c r="N3946" s="273">
        <f t="shared" si="846"/>
        <v>88.476</v>
      </c>
      <c r="O3946" s="273">
        <f t="shared" si="847"/>
        <v>90.412</v>
      </c>
      <c r="P3946" s="273">
        <f t="shared" si="848"/>
        <v>92.048</v>
      </c>
      <c r="Q3946" s="273">
        <f t="shared" si="849"/>
        <v>93.384</v>
      </c>
      <c r="R3946" s="273">
        <f t="shared" si="850"/>
        <v>94.756</v>
      </c>
    </row>
    <row r="3947" ht="14.25" hidden="1" customHeight="1">
      <c r="L3947" s="251"/>
      <c r="M3947" s="272">
        <v>27.13</v>
      </c>
      <c r="N3947" s="273">
        <f t="shared" si="846"/>
        <v>88.477125</v>
      </c>
      <c r="O3947" s="273">
        <f t="shared" si="847"/>
        <v>90.413</v>
      </c>
      <c r="P3947" s="273">
        <f t="shared" si="848"/>
        <v>92.048875</v>
      </c>
      <c r="Q3947" s="273">
        <f t="shared" si="849"/>
        <v>93.38475</v>
      </c>
      <c r="R3947" s="273">
        <f t="shared" si="850"/>
        <v>94.7565</v>
      </c>
    </row>
    <row r="3948" ht="14.25" hidden="1" customHeight="1">
      <c r="L3948" s="251"/>
      <c r="M3948" s="272">
        <v>27.14</v>
      </c>
      <c r="N3948" s="273">
        <f t="shared" si="846"/>
        <v>88.47825</v>
      </c>
      <c r="O3948" s="273">
        <f t="shared" si="847"/>
        <v>90.414</v>
      </c>
      <c r="P3948" s="273">
        <f t="shared" si="848"/>
        <v>92.04975</v>
      </c>
      <c r="Q3948" s="273">
        <f t="shared" si="849"/>
        <v>93.3855</v>
      </c>
      <c r="R3948" s="273">
        <f t="shared" si="850"/>
        <v>94.757</v>
      </c>
    </row>
    <row r="3949" ht="14.25" hidden="1" customHeight="1">
      <c r="L3949" s="251"/>
      <c r="M3949" s="272">
        <v>27.15</v>
      </c>
      <c r="N3949" s="273">
        <f t="shared" si="846"/>
        <v>88.479375</v>
      </c>
      <c r="O3949" s="273">
        <f t="shared" si="847"/>
        <v>90.415</v>
      </c>
      <c r="P3949" s="273">
        <f t="shared" si="848"/>
        <v>92.050625</v>
      </c>
      <c r="Q3949" s="273">
        <f t="shared" si="849"/>
        <v>93.38625</v>
      </c>
      <c r="R3949" s="273">
        <f t="shared" si="850"/>
        <v>94.7575</v>
      </c>
    </row>
    <row r="3950" ht="14.25" hidden="1" customHeight="1">
      <c r="L3950" s="251"/>
      <c r="M3950" s="272">
        <v>27.16</v>
      </c>
      <c r="N3950" s="273">
        <f t="shared" si="846"/>
        <v>88.4805</v>
      </c>
      <c r="O3950" s="273">
        <f t="shared" si="847"/>
        <v>90.416</v>
      </c>
      <c r="P3950" s="273">
        <f t="shared" si="848"/>
        <v>92.0515</v>
      </c>
      <c r="Q3950" s="273">
        <f t="shared" si="849"/>
        <v>93.387</v>
      </c>
      <c r="R3950" s="273">
        <f t="shared" si="850"/>
        <v>94.758</v>
      </c>
    </row>
    <row r="3951" ht="14.25" hidden="1" customHeight="1">
      <c r="L3951" s="251"/>
      <c r="M3951" s="272">
        <v>27.17</v>
      </c>
      <c r="N3951" s="273">
        <f t="shared" si="846"/>
        <v>88.481625</v>
      </c>
      <c r="O3951" s="273">
        <f t="shared" si="847"/>
        <v>90.417</v>
      </c>
      <c r="P3951" s="273">
        <f t="shared" si="848"/>
        <v>92.052375</v>
      </c>
      <c r="Q3951" s="273">
        <f t="shared" si="849"/>
        <v>93.38775</v>
      </c>
      <c r="R3951" s="273">
        <f t="shared" si="850"/>
        <v>94.7585</v>
      </c>
    </row>
    <row r="3952" ht="14.25" hidden="1" customHeight="1">
      <c r="L3952" s="251"/>
      <c r="M3952" s="272">
        <v>27.18</v>
      </c>
      <c r="N3952" s="273">
        <f t="shared" si="846"/>
        <v>88.48275</v>
      </c>
      <c r="O3952" s="273">
        <f t="shared" si="847"/>
        <v>90.418</v>
      </c>
      <c r="P3952" s="273">
        <f t="shared" si="848"/>
        <v>92.05325</v>
      </c>
      <c r="Q3952" s="273">
        <f t="shared" si="849"/>
        <v>93.3885</v>
      </c>
      <c r="R3952" s="273">
        <f t="shared" si="850"/>
        <v>94.759</v>
      </c>
    </row>
    <row r="3953" ht="14.25" hidden="1" customHeight="1">
      <c r="L3953" s="251"/>
      <c r="M3953" s="272">
        <v>27.19</v>
      </c>
      <c r="N3953" s="273">
        <f t="shared" si="846"/>
        <v>88.483875</v>
      </c>
      <c r="O3953" s="273">
        <f t="shared" si="847"/>
        <v>90.419</v>
      </c>
      <c r="P3953" s="273">
        <f t="shared" si="848"/>
        <v>92.054125</v>
      </c>
      <c r="Q3953" s="273">
        <f t="shared" si="849"/>
        <v>93.38925</v>
      </c>
      <c r="R3953" s="273">
        <f t="shared" si="850"/>
        <v>94.7595</v>
      </c>
    </row>
    <row r="3954" ht="14.25" hidden="1" customHeight="1">
      <c r="L3954" s="251"/>
      <c r="M3954" s="272">
        <v>27.2</v>
      </c>
      <c r="N3954" s="273">
        <f t="shared" si="846"/>
        <v>88.485</v>
      </c>
      <c r="O3954" s="273">
        <f t="shared" si="847"/>
        <v>90.42</v>
      </c>
      <c r="P3954" s="273">
        <f t="shared" si="848"/>
        <v>92.055</v>
      </c>
      <c r="Q3954" s="273">
        <f t="shared" si="849"/>
        <v>93.39</v>
      </c>
      <c r="R3954" s="273">
        <f t="shared" si="850"/>
        <v>94.76</v>
      </c>
    </row>
    <row r="3955" ht="14.25" hidden="1" customHeight="1">
      <c r="L3955" s="251"/>
      <c r="M3955" s="272">
        <v>27.21</v>
      </c>
      <c r="N3955" s="273">
        <f t="shared" si="846"/>
        <v>88.486125</v>
      </c>
      <c r="O3955" s="273">
        <f t="shared" si="847"/>
        <v>90.421</v>
      </c>
      <c r="P3955" s="273">
        <f t="shared" si="848"/>
        <v>92.055875</v>
      </c>
      <c r="Q3955" s="273">
        <f t="shared" si="849"/>
        <v>93.39075</v>
      </c>
      <c r="R3955" s="273">
        <f t="shared" si="850"/>
        <v>94.7605</v>
      </c>
    </row>
    <row r="3956" ht="14.25" hidden="1" customHeight="1">
      <c r="L3956" s="251"/>
      <c r="M3956" s="272">
        <v>27.22</v>
      </c>
      <c r="N3956" s="273">
        <f t="shared" si="846"/>
        <v>88.48725</v>
      </c>
      <c r="O3956" s="273">
        <f t="shared" si="847"/>
        <v>90.422</v>
      </c>
      <c r="P3956" s="273">
        <f t="shared" si="848"/>
        <v>92.05675</v>
      </c>
      <c r="Q3956" s="273">
        <f t="shared" si="849"/>
        <v>93.3915</v>
      </c>
      <c r="R3956" s="273">
        <f t="shared" si="850"/>
        <v>94.761</v>
      </c>
    </row>
    <row r="3957" ht="14.25" hidden="1" customHeight="1">
      <c r="L3957" s="251"/>
      <c r="M3957" s="272">
        <v>27.23</v>
      </c>
      <c r="N3957" s="273">
        <f t="shared" si="846"/>
        <v>88.488375</v>
      </c>
      <c r="O3957" s="273">
        <f t="shared" si="847"/>
        <v>90.423</v>
      </c>
      <c r="P3957" s="273">
        <f t="shared" si="848"/>
        <v>92.057625</v>
      </c>
      <c r="Q3957" s="273">
        <f t="shared" si="849"/>
        <v>93.39225</v>
      </c>
      <c r="R3957" s="273">
        <f t="shared" si="850"/>
        <v>94.7615</v>
      </c>
    </row>
    <row r="3958" ht="14.25" hidden="1" customHeight="1">
      <c r="L3958" s="251"/>
      <c r="M3958" s="272">
        <v>27.24</v>
      </c>
      <c r="N3958" s="273">
        <f t="shared" si="846"/>
        <v>88.4895</v>
      </c>
      <c r="O3958" s="273">
        <f t="shared" si="847"/>
        <v>90.424</v>
      </c>
      <c r="P3958" s="273">
        <f t="shared" si="848"/>
        <v>92.0585</v>
      </c>
      <c r="Q3958" s="273">
        <f t="shared" si="849"/>
        <v>93.393</v>
      </c>
      <c r="R3958" s="273">
        <f t="shared" si="850"/>
        <v>94.762</v>
      </c>
    </row>
    <row r="3959" ht="14.25" hidden="1" customHeight="1">
      <c r="L3959" s="251"/>
      <c r="M3959" s="272">
        <v>27.25</v>
      </c>
      <c r="N3959" s="273">
        <f t="shared" si="846"/>
        <v>88.490625</v>
      </c>
      <c r="O3959" s="273">
        <f t="shared" si="847"/>
        <v>90.425</v>
      </c>
      <c r="P3959" s="273">
        <f t="shared" si="848"/>
        <v>92.059375</v>
      </c>
      <c r="Q3959" s="273">
        <f t="shared" si="849"/>
        <v>93.39375</v>
      </c>
      <c r="R3959" s="273">
        <f t="shared" si="850"/>
        <v>94.7625</v>
      </c>
    </row>
    <row r="3960" ht="14.25" hidden="1" customHeight="1">
      <c r="L3960" s="251"/>
      <c r="M3960" s="272">
        <v>27.26</v>
      </c>
      <c r="N3960" s="273">
        <f t="shared" si="846"/>
        <v>88.49175</v>
      </c>
      <c r="O3960" s="273">
        <f t="shared" si="847"/>
        <v>90.426</v>
      </c>
      <c r="P3960" s="273">
        <f t="shared" si="848"/>
        <v>92.06025</v>
      </c>
      <c r="Q3960" s="273">
        <f t="shared" si="849"/>
        <v>93.3945</v>
      </c>
      <c r="R3960" s="273">
        <f t="shared" si="850"/>
        <v>94.763</v>
      </c>
    </row>
    <row r="3961" ht="14.25" hidden="1" customHeight="1">
      <c r="L3961" s="251"/>
      <c r="M3961" s="272">
        <v>27.27</v>
      </c>
      <c r="N3961" s="273">
        <f t="shared" si="846"/>
        <v>88.492875</v>
      </c>
      <c r="O3961" s="273">
        <f t="shared" si="847"/>
        <v>90.427</v>
      </c>
      <c r="P3961" s="273">
        <f t="shared" si="848"/>
        <v>92.061125</v>
      </c>
      <c r="Q3961" s="273">
        <f t="shared" si="849"/>
        <v>93.39525</v>
      </c>
      <c r="R3961" s="273">
        <f t="shared" si="850"/>
        <v>94.7635</v>
      </c>
    </row>
    <row r="3962" ht="14.25" hidden="1" customHeight="1">
      <c r="L3962" s="251"/>
      <c r="M3962" s="272">
        <v>27.28</v>
      </c>
      <c r="N3962" s="273">
        <f t="shared" si="846"/>
        <v>88.494</v>
      </c>
      <c r="O3962" s="273">
        <f t="shared" si="847"/>
        <v>90.428</v>
      </c>
      <c r="P3962" s="273">
        <f t="shared" si="848"/>
        <v>92.062</v>
      </c>
      <c r="Q3962" s="273">
        <f t="shared" si="849"/>
        <v>93.396</v>
      </c>
      <c r="R3962" s="273">
        <f t="shared" si="850"/>
        <v>94.764</v>
      </c>
    </row>
    <row r="3963" ht="14.25" hidden="1" customHeight="1">
      <c r="L3963" s="251"/>
      <c r="M3963" s="272">
        <v>27.29</v>
      </c>
      <c r="N3963" s="273">
        <f t="shared" si="846"/>
        <v>88.495125</v>
      </c>
      <c r="O3963" s="273">
        <f t="shared" si="847"/>
        <v>90.429</v>
      </c>
      <c r="P3963" s="273">
        <f t="shared" si="848"/>
        <v>92.062875</v>
      </c>
      <c r="Q3963" s="273">
        <f t="shared" si="849"/>
        <v>93.39675</v>
      </c>
      <c r="R3963" s="273">
        <f t="shared" si="850"/>
        <v>94.7645</v>
      </c>
    </row>
    <row r="3964" ht="14.25" hidden="1" customHeight="1">
      <c r="L3964" s="251"/>
      <c r="M3964" s="272">
        <v>27.3</v>
      </c>
      <c r="N3964" s="273">
        <f t="shared" si="846"/>
        <v>88.49625</v>
      </c>
      <c r="O3964" s="273">
        <f t="shared" si="847"/>
        <v>90.43</v>
      </c>
      <c r="P3964" s="273">
        <f t="shared" si="848"/>
        <v>92.06375</v>
      </c>
      <c r="Q3964" s="273">
        <f t="shared" si="849"/>
        <v>93.3975</v>
      </c>
      <c r="R3964" s="273">
        <f t="shared" si="850"/>
        <v>94.765</v>
      </c>
    </row>
    <row r="3965" ht="14.25" hidden="1" customHeight="1">
      <c r="L3965" s="251"/>
      <c r="M3965" s="272">
        <v>27.31</v>
      </c>
      <c r="N3965" s="273">
        <f t="shared" si="846"/>
        <v>88.497375</v>
      </c>
      <c r="O3965" s="273">
        <f t="shared" si="847"/>
        <v>90.431</v>
      </c>
      <c r="P3965" s="273">
        <f t="shared" si="848"/>
        <v>92.064625</v>
      </c>
      <c r="Q3965" s="273">
        <f t="shared" si="849"/>
        <v>93.39825</v>
      </c>
      <c r="R3965" s="273">
        <f t="shared" si="850"/>
        <v>94.7655</v>
      </c>
    </row>
    <row r="3966" ht="14.25" hidden="1" customHeight="1">
      <c r="L3966" s="251"/>
      <c r="M3966" s="272">
        <v>27.32</v>
      </c>
      <c r="N3966" s="273">
        <f t="shared" si="846"/>
        <v>88.4985</v>
      </c>
      <c r="O3966" s="273">
        <f t="shared" si="847"/>
        <v>90.432</v>
      </c>
      <c r="P3966" s="273">
        <f t="shared" si="848"/>
        <v>92.0655</v>
      </c>
      <c r="Q3966" s="273">
        <f t="shared" si="849"/>
        <v>93.399</v>
      </c>
      <c r="R3966" s="273">
        <f t="shared" si="850"/>
        <v>94.766</v>
      </c>
    </row>
    <row r="3967" ht="14.25" hidden="1" customHeight="1">
      <c r="L3967" s="251"/>
      <c r="M3967" s="272">
        <v>27.33</v>
      </c>
      <c r="N3967" s="273">
        <f t="shared" si="846"/>
        <v>88.499625</v>
      </c>
      <c r="O3967" s="273">
        <f t="shared" si="847"/>
        <v>90.433</v>
      </c>
      <c r="P3967" s="273">
        <f t="shared" si="848"/>
        <v>92.066375</v>
      </c>
      <c r="Q3967" s="273">
        <f t="shared" si="849"/>
        <v>93.39975</v>
      </c>
      <c r="R3967" s="273">
        <f t="shared" si="850"/>
        <v>94.7665</v>
      </c>
    </row>
    <row r="3968" ht="14.25" hidden="1" customHeight="1">
      <c r="L3968" s="251"/>
      <c r="M3968" s="272">
        <v>27.34</v>
      </c>
      <c r="N3968" s="273">
        <f t="shared" si="846"/>
        <v>88.50075</v>
      </c>
      <c r="O3968" s="273">
        <f t="shared" si="847"/>
        <v>90.434</v>
      </c>
      <c r="P3968" s="273">
        <f t="shared" si="848"/>
        <v>92.06725</v>
      </c>
      <c r="Q3968" s="273">
        <f t="shared" si="849"/>
        <v>93.4005</v>
      </c>
      <c r="R3968" s="273">
        <f t="shared" si="850"/>
        <v>94.767</v>
      </c>
    </row>
    <row r="3969" ht="14.25" hidden="1" customHeight="1">
      <c r="L3969" s="251"/>
      <c r="M3969" s="272">
        <v>27.35</v>
      </c>
      <c r="N3969" s="273">
        <f t="shared" si="846"/>
        <v>88.501875</v>
      </c>
      <c r="O3969" s="273">
        <f t="shared" si="847"/>
        <v>90.435</v>
      </c>
      <c r="P3969" s="273">
        <f t="shared" si="848"/>
        <v>92.068125</v>
      </c>
      <c r="Q3969" s="273">
        <f t="shared" si="849"/>
        <v>93.40125</v>
      </c>
      <c r="R3969" s="273">
        <f t="shared" si="850"/>
        <v>94.7675</v>
      </c>
    </row>
    <row r="3970" ht="14.25" hidden="1" customHeight="1">
      <c r="L3970" s="251"/>
      <c r="M3970" s="272">
        <v>27.36</v>
      </c>
      <c r="N3970" s="273">
        <f t="shared" si="846"/>
        <v>88.503</v>
      </c>
      <c r="O3970" s="273">
        <f t="shared" si="847"/>
        <v>90.436</v>
      </c>
      <c r="P3970" s="273">
        <f t="shared" si="848"/>
        <v>92.069</v>
      </c>
      <c r="Q3970" s="273">
        <f t="shared" si="849"/>
        <v>93.402</v>
      </c>
      <c r="R3970" s="273">
        <f t="shared" si="850"/>
        <v>94.768</v>
      </c>
    </row>
    <row r="3971" ht="14.25" hidden="1" customHeight="1">
      <c r="L3971" s="251"/>
      <c r="M3971" s="272">
        <v>27.37</v>
      </c>
      <c r="N3971" s="273">
        <f t="shared" si="846"/>
        <v>88.504125</v>
      </c>
      <c r="O3971" s="273">
        <f t="shared" si="847"/>
        <v>90.437</v>
      </c>
      <c r="P3971" s="273">
        <f t="shared" si="848"/>
        <v>92.069875</v>
      </c>
      <c r="Q3971" s="273">
        <f t="shared" si="849"/>
        <v>93.40275</v>
      </c>
      <c r="R3971" s="273">
        <f t="shared" si="850"/>
        <v>94.7685</v>
      </c>
    </row>
    <row r="3972" ht="14.25" hidden="1" customHeight="1">
      <c r="L3972" s="251"/>
      <c r="M3972" s="272">
        <v>27.38</v>
      </c>
      <c r="N3972" s="273">
        <f t="shared" si="846"/>
        <v>88.50525</v>
      </c>
      <c r="O3972" s="273">
        <f t="shared" si="847"/>
        <v>90.438</v>
      </c>
      <c r="P3972" s="273">
        <f t="shared" si="848"/>
        <v>92.07075</v>
      </c>
      <c r="Q3972" s="273">
        <f t="shared" si="849"/>
        <v>93.4035</v>
      </c>
      <c r="R3972" s="273">
        <f t="shared" si="850"/>
        <v>94.769</v>
      </c>
    </row>
    <row r="3973" ht="14.25" hidden="1" customHeight="1">
      <c r="L3973" s="251"/>
      <c r="M3973" s="272">
        <v>27.39</v>
      </c>
      <c r="N3973" s="273">
        <f t="shared" si="846"/>
        <v>88.506375</v>
      </c>
      <c r="O3973" s="273">
        <f t="shared" si="847"/>
        <v>90.439</v>
      </c>
      <c r="P3973" s="273">
        <f t="shared" si="848"/>
        <v>92.071625</v>
      </c>
      <c r="Q3973" s="273">
        <f t="shared" si="849"/>
        <v>93.40425</v>
      </c>
      <c r="R3973" s="273">
        <f t="shared" si="850"/>
        <v>94.7695</v>
      </c>
    </row>
    <row r="3974" ht="14.25" hidden="1" customHeight="1">
      <c r="L3974" s="251"/>
      <c r="M3974" s="272">
        <v>27.4</v>
      </c>
      <c r="N3974" s="273">
        <f t="shared" si="846"/>
        <v>88.5075</v>
      </c>
      <c r="O3974" s="273">
        <f t="shared" si="847"/>
        <v>90.44</v>
      </c>
      <c r="P3974" s="273">
        <f t="shared" si="848"/>
        <v>92.0725</v>
      </c>
      <c r="Q3974" s="273">
        <f t="shared" si="849"/>
        <v>93.405</v>
      </c>
      <c r="R3974" s="273">
        <f t="shared" si="850"/>
        <v>94.77</v>
      </c>
    </row>
    <row r="3975" ht="14.25" hidden="1" customHeight="1">
      <c r="L3975" s="251"/>
      <c r="M3975" s="272">
        <v>27.41</v>
      </c>
      <c r="N3975" s="273">
        <f t="shared" si="846"/>
        <v>88.508625</v>
      </c>
      <c r="O3975" s="273">
        <f t="shared" si="847"/>
        <v>90.441</v>
      </c>
      <c r="P3975" s="273">
        <f t="shared" si="848"/>
        <v>92.073375</v>
      </c>
      <c r="Q3975" s="273">
        <f t="shared" si="849"/>
        <v>93.40575</v>
      </c>
      <c r="R3975" s="273">
        <f t="shared" si="850"/>
        <v>94.7705</v>
      </c>
    </row>
    <row r="3976" ht="14.25" hidden="1" customHeight="1">
      <c r="L3976" s="251"/>
      <c r="M3976" s="272">
        <v>27.42</v>
      </c>
      <c r="N3976" s="273">
        <f t="shared" si="846"/>
        <v>88.50975</v>
      </c>
      <c r="O3976" s="273">
        <f t="shared" si="847"/>
        <v>90.442</v>
      </c>
      <c r="P3976" s="273">
        <f t="shared" si="848"/>
        <v>92.07425</v>
      </c>
      <c r="Q3976" s="273">
        <f t="shared" si="849"/>
        <v>93.4065</v>
      </c>
      <c r="R3976" s="273">
        <f t="shared" si="850"/>
        <v>94.771</v>
      </c>
    </row>
    <row r="3977" ht="14.25" hidden="1" customHeight="1">
      <c r="L3977" s="251"/>
      <c r="M3977" s="272">
        <v>27.43</v>
      </c>
      <c r="N3977" s="273">
        <f t="shared" si="846"/>
        <v>88.510875</v>
      </c>
      <c r="O3977" s="273">
        <f t="shared" si="847"/>
        <v>90.443</v>
      </c>
      <c r="P3977" s="273">
        <f t="shared" si="848"/>
        <v>92.075125</v>
      </c>
      <c r="Q3977" s="273">
        <f t="shared" si="849"/>
        <v>93.40725</v>
      </c>
      <c r="R3977" s="273">
        <f t="shared" si="850"/>
        <v>94.7715</v>
      </c>
    </row>
    <row r="3978" ht="14.25" hidden="1" customHeight="1">
      <c r="L3978" s="251"/>
      <c r="M3978" s="272">
        <v>27.44</v>
      </c>
      <c r="N3978" s="273">
        <f t="shared" si="846"/>
        <v>88.512</v>
      </c>
      <c r="O3978" s="273">
        <f t="shared" si="847"/>
        <v>90.444</v>
      </c>
      <c r="P3978" s="273">
        <f t="shared" si="848"/>
        <v>92.076</v>
      </c>
      <c r="Q3978" s="273">
        <f t="shared" si="849"/>
        <v>93.408</v>
      </c>
      <c r="R3978" s="273">
        <f t="shared" si="850"/>
        <v>94.772</v>
      </c>
    </row>
    <row r="3979" ht="14.25" hidden="1" customHeight="1">
      <c r="L3979" s="251"/>
      <c r="M3979" s="272">
        <v>27.45</v>
      </c>
      <c r="N3979" s="273">
        <f t="shared" si="846"/>
        <v>88.513125</v>
      </c>
      <c r="O3979" s="273">
        <f t="shared" si="847"/>
        <v>90.445</v>
      </c>
      <c r="P3979" s="273">
        <f t="shared" si="848"/>
        <v>92.076875</v>
      </c>
      <c r="Q3979" s="273">
        <f t="shared" si="849"/>
        <v>93.40875</v>
      </c>
      <c r="R3979" s="273">
        <f t="shared" si="850"/>
        <v>94.7725</v>
      </c>
    </row>
    <row r="3980" ht="14.25" hidden="1" customHeight="1">
      <c r="L3980" s="251"/>
      <c r="M3980" s="272">
        <v>27.46</v>
      </c>
      <c r="N3980" s="273">
        <f t="shared" si="846"/>
        <v>88.51425</v>
      </c>
      <c r="O3980" s="273">
        <f t="shared" si="847"/>
        <v>90.446</v>
      </c>
      <c r="P3980" s="273">
        <f t="shared" si="848"/>
        <v>92.07775</v>
      </c>
      <c r="Q3980" s="273">
        <f t="shared" si="849"/>
        <v>93.4095</v>
      </c>
      <c r="R3980" s="273">
        <f t="shared" si="850"/>
        <v>94.773</v>
      </c>
    </row>
    <row r="3981" ht="14.25" hidden="1" customHeight="1">
      <c r="L3981" s="251"/>
      <c r="M3981" s="272">
        <v>27.47</v>
      </c>
      <c r="N3981" s="273">
        <f t="shared" si="846"/>
        <v>88.515375</v>
      </c>
      <c r="O3981" s="273">
        <f t="shared" si="847"/>
        <v>90.447</v>
      </c>
      <c r="P3981" s="273">
        <f t="shared" si="848"/>
        <v>92.078625</v>
      </c>
      <c r="Q3981" s="273">
        <f t="shared" si="849"/>
        <v>93.41025</v>
      </c>
      <c r="R3981" s="273">
        <f t="shared" si="850"/>
        <v>94.7735</v>
      </c>
    </row>
    <row r="3982" ht="14.25" hidden="1" customHeight="1">
      <c r="L3982" s="251"/>
      <c r="M3982" s="272">
        <v>27.48</v>
      </c>
      <c r="N3982" s="273">
        <f t="shared" si="846"/>
        <v>88.5165</v>
      </c>
      <c r="O3982" s="273">
        <f t="shared" si="847"/>
        <v>90.448</v>
      </c>
      <c r="P3982" s="273">
        <f t="shared" si="848"/>
        <v>92.0795</v>
      </c>
      <c r="Q3982" s="273">
        <f t="shared" si="849"/>
        <v>93.411</v>
      </c>
      <c r="R3982" s="273">
        <f t="shared" si="850"/>
        <v>94.774</v>
      </c>
    </row>
    <row r="3983" ht="14.25" hidden="1" customHeight="1">
      <c r="L3983" s="251"/>
      <c r="M3983" s="272">
        <v>27.49</v>
      </c>
      <c r="N3983" s="273">
        <f t="shared" si="846"/>
        <v>88.517625</v>
      </c>
      <c r="O3983" s="273">
        <f t="shared" si="847"/>
        <v>90.449</v>
      </c>
      <c r="P3983" s="273">
        <f t="shared" si="848"/>
        <v>92.080375</v>
      </c>
      <c r="Q3983" s="273">
        <f t="shared" si="849"/>
        <v>93.41175</v>
      </c>
      <c r="R3983" s="273">
        <f t="shared" si="850"/>
        <v>94.7745</v>
      </c>
    </row>
    <row r="3984" ht="14.25" hidden="1" customHeight="1">
      <c r="L3984" s="251"/>
      <c r="M3984" s="272">
        <v>27.5</v>
      </c>
      <c r="N3984" s="273">
        <f t="shared" si="846"/>
        <v>88.51875</v>
      </c>
      <c r="O3984" s="273">
        <f t="shared" si="847"/>
        <v>90.45</v>
      </c>
      <c r="P3984" s="273">
        <f t="shared" si="848"/>
        <v>92.08125</v>
      </c>
      <c r="Q3984" s="273">
        <f t="shared" si="849"/>
        <v>93.4125</v>
      </c>
      <c r="R3984" s="273">
        <f t="shared" si="850"/>
        <v>94.775</v>
      </c>
    </row>
    <row r="3985" ht="14.25" hidden="1" customHeight="1">
      <c r="L3985" s="251"/>
      <c r="M3985" s="272">
        <v>27.51</v>
      </c>
      <c r="N3985" s="273">
        <f t="shared" si="846"/>
        <v>88.519875</v>
      </c>
      <c r="O3985" s="273">
        <f t="shared" si="847"/>
        <v>90.451</v>
      </c>
      <c r="P3985" s="273">
        <f t="shared" si="848"/>
        <v>92.082125</v>
      </c>
      <c r="Q3985" s="273">
        <f t="shared" si="849"/>
        <v>93.41325</v>
      </c>
      <c r="R3985" s="273">
        <f t="shared" si="850"/>
        <v>94.7755</v>
      </c>
    </row>
    <row r="3986" ht="14.25" hidden="1" customHeight="1">
      <c r="L3986" s="251"/>
      <c r="M3986" s="272">
        <v>27.52</v>
      </c>
      <c r="N3986" s="273">
        <f t="shared" si="846"/>
        <v>88.521</v>
      </c>
      <c r="O3986" s="273">
        <f t="shared" si="847"/>
        <v>90.452</v>
      </c>
      <c r="P3986" s="273">
        <f t="shared" si="848"/>
        <v>92.083</v>
      </c>
      <c r="Q3986" s="273">
        <f t="shared" si="849"/>
        <v>93.414</v>
      </c>
      <c r="R3986" s="273">
        <f t="shared" si="850"/>
        <v>94.776</v>
      </c>
    </row>
    <row r="3987" ht="14.25" hidden="1" customHeight="1">
      <c r="L3987" s="251"/>
      <c r="M3987" s="272">
        <v>27.53</v>
      </c>
      <c r="N3987" s="273">
        <f t="shared" si="846"/>
        <v>88.522125</v>
      </c>
      <c r="O3987" s="273">
        <f t="shared" si="847"/>
        <v>90.453</v>
      </c>
      <c r="P3987" s="273">
        <f t="shared" si="848"/>
        <v>92.083875</v>
      </c>
      <c r="Q3987" s="273">
        <f t="shared" si="849"/>
        <v>93.41475</v>
      </c>
      <c r="R3987" s="273">
        <f t="shared" si="850"/>
        <v>94.7765</v>
      </c>
    </row>
    <row r="3988" ht="14.25" hidden="1" customHeight="1">
      <c r="L3988" s="251"/>
      <c r="M3988" s="272">
        <v>27.54</v>
      </c>
      <c r="N3988" s="273">
        <f t="shared" si="846"/>
        <v>88.52325</v>
      </c>
      <c r="O3988" s="273">
        <f t="shared" si="847"/>
        <v>90.454</v>
      </c>
      <c r="P3988" s="273">
        <f t="shared" si="848"/>
        <v>92.08475</v>
      </c>
      <c r="Q3988" s="273">
        <f t="shared" si="849"/>
        <v>93.4155</v>
      </c>
      <c r="R3988" s="273">
        <f t="shared" si="850"/>
        <v>94.777</v>
      </c>
    </row>
    <row r="3989" ht="14.25" hidden="1" customHeight="1">
      <c r="L3989" s="251"/>
      <c r="M3989" s="272">
        <v>27.55</v>
      </c>
      <c r="N3989" s="273">
        <f t="shared" si="846"/>
        <v>88.524375</v>
      </c>
      <c r="O3989" s="273">
        <f t="shared" si="847"/>
        <v>90.455</v>
      </c>
      <c r="P3989" s="273">
        <f t="shared" si="848"/>
        <v>92.085625</v>
      </c>
      <c r="Q3989" s="273">
        <f t="shared" si="849"/>
        <v>93.41625</v>
      </c>
      <c r="R3989" s="273">
        <f t="shared" si="850"/>
        <v>94.7775</v>
      </c>
    </row>
    <row r="3990" ht="14.25" hidden="1" customHeight="1">
      <c r="L3990" s="251"/>
      <c r="M3990" s="272">
        <v>27.56</v>
      </c>
      <c r="N3990" s="273">
        <f t="shared" si="846"/>
        <v>88.5255</v>
      </c>
      <c r="O3990" s="273">
        <f t="shared" si="847"/>
        <v>90.456</v>
      </c>
      <c r="P3990" s="273">
        <f t="shared" si="848"/>
        <v>92.0865</v>
      </c>
      <c r="Q3990" s="273">
        <f t="shared" si="849"/>
        <v>93.417</v>
      </c>
      <c r="R3990" s="273">
        <f t="shared" si="850"/>
        <v>94.778</v>
      </c>
    </row>
    <row r="3991" ht="14.25" hidden="1" customHeight="1">
      <c r="L3991" s="251"/>
      <c r="M3991" s="272">
        <v>27.57</v>
      </c>
      <c r="N3991" s="273">
        <f t="shared" si="846"/>
        <v>88.526625</v>
      </c>
      <c r="O3991" s="273">
        <f t="shared" si="847"/>
        <v>90.457</v>
      </c>
      <c r="P3991" s="273">
        <f t="shared" si="848"/>
        <v>92.087375</v>
      </c>
      <c r="Q3991" s="273">
        <f t="shared" si="849"/>
        <v>93.41775</v>
      </c>
      <c r="R3991" s="273">
        <f t="shared" si="850"/>
        <v>94.7785</v>
      </c>
    </row>
    <row r="3992" ht="14.25" hidden="1" customHeight="1">
      <c r="L3992" s="251"/>
      <c r="M3992" s="272">
        <v>27.58</v>
      </c>
      <c r="N3992" s="273">
        <f t="shared" si="846"/>
        <v>88.52775</v>
      </c>
      <c r="O3992" s="273">
        <f t="shared" si="847"/>
        <v>90.458</v>
      </c>
      <c r="P3992" s="273">
        <f t="shared" si="848"/>
        <v>92.08825</v>
      </c>
      <c r="Q3992" s="273">
        <f t="shared" si="849"/>
        <v>93.4185</v>
      </c>
      <c r="R3992" s="273">
        <f t="shared" si="850"/>
        <v>94.779</v>
      </c>
    </row>
    <row r="3993" ht="14.25" hidden="1" customHeight="1">
      <c r="L3993" s="251"/>
      <c r="M3993" s="272">
        <v>27.59</v>
      </c>
      <c r="N3993" s="273">
        <f t="shared" si="846"/>
        <v>88.528875</v>
      </c>
      <c r="O3993" s="273">
        <f t="shared" si="847"/>
        <v>90.459</v>
      </c>
      <c r="P3993" s="273">
        <f t="shared" si="848"/>
        <v>92.089125</v>
      </c>
      <c r="Q3993" s="273">
        <f t="shared" si="849"/>
        <v>93.41925</v>
      </c>
      <c r="R3993" s="273">
        <f t="shared" si="850"/>
        <v>94.7795</v>
      </c>
    </row>
    <row r="3994" ht="14.25" hidden="1" customHeight="1">
      <c r="L3994" s="251"/>
      <c r="M3994" s="272">
        <v>27.6</v>
      </c>
      <c r="N3994" s="273">
        <f t="shared" si="846"/>
        <v>88.53</v>
      </c>
      <c r="O3994" s="273">
        <f t="shared" si="847"/>
        <v>90.46</v>
      </c>
      <c r="P3994" s="273">
        <f t="shared" si="848"/>
        <v>92.09</v>
      </c>
      <c r="Q3994" s="273">
        <f t="shared" si="849"/>
        <v>93.42</v>
      </c>
      <c r="R3994" s="273">
        <f t="shared" si="850"/>
        <v>94.78</v>
      </c>
    </row>
    <row r="3995" ht="14.25" hidden="1" customHeight="1">
      <c r="L3995" s="251"/>
      <c r="M3995" s="272">
        <v>27.61</v>
      </c>
      <c r="N3995" s="273">
        <f t="shared" si="846"/>
        <v>88.531125</v>
      </c>
      <c r="O3995" s="273">
        <f t="shared" si="847"/>
        <v>90.461</v>
      </c>
      <c r="P3995" s="273">
        <f t="shared" si="848"/>
        <v>92.090875</v>
      </c>
      <c r="Q3995" s="273">
        <f t="shared" si="849"/>
        <v>93.42075</v>
      </c>
      <c r="R3995" s="273">
        <f t="shared" si="850"/>
        <v>94.7805</v>
      </c>
    </row>
    <row r="3996" ht="14.25" hidden="1" customHeight="1">
      <c r="L3996" s="251"/>
      <c r="M3996" s="272">
        <v>27.62</v>
      </c>
      <c r="N3996" s="273">
        <f t="shared" si="846"/>
        <v>88.53225</v>
      </c>
      <c r="O3996" s="273">
        <f t="shared" si="847"/>
        <v>90.462</v>
      </c>
      <c r="P3996" s="273">
        <f t="shared" si="848"/>
        <v>92.09175</v>
      </c>
      <c r="Q3996" s="273">
        <f t="shared" si="849"/>
        <v>93.4215</v>
      </c>
      <c r="R3996" s="273">
        <f t="shared" si="850"/>
        <v>94.781</v>
      </c>
    </row>
    <row r="3997" ht="14.25" hidden="1" customHeight="1">
      <c r="L3997" s="251"/>
      <c r="M3997" s="272">
        <v>27.63</v>
      </c>
      <c r="N3997" s="273">
        <f t="shared" si="846"/>
        <v>88.533375</v>
      </c>
      <c r="O3997" s="273">
        <f t="shared" si="847"/>
        <v>90.463</v>
      </c>
      <c r="P3997" s="273">
        <f t="shared" si="848"/>
        <v>92.092625</v>
      </c>
      <c r="Q3997" s="273">
        <f t="shared" si="849"/>
        <v>93.42225</v>
      </c>
      <c r="R3997" s="273">
        <f t="shared" si="850"/>
        <v>94.7815</v>
      </c>
    </row>
    <row r="3998" ht="14.25" hidden="1" customHeight="1">
      <c r="L3998" s="251"/>
      <c r="M3998" s="272">
        <v>27.64</v>
      </c>
      <c r="N3998" s="273">
        <f t="shared" si="846"/>
        <v>88.5345</v>
      </c>
      <c r="O3998" s="273">
        <f t="shared" si="847"/>
        <v>90.464</v>
      </c>
      <c r="P3998" s="273">
        <f t="shared" si="848"/>
        <v>92.0935</v>
      </c>
      <c r="Q3998" s="273">
        <f t="shared" si="849"/>
        <v>93.423</v>
      </c>
      <c r="R3998" s="273">
        <f t="shared" si="850"/>
        <v>94.782</v>
      </c>
    </row>
    <row r="3999" ht="14.25" hidden="1" customHeight="1">
      <c r="L3999" s="251"/>
      <c r="M3999" s="272">
        <v>27.65</v>
      </c>
      <c r="N3999" s="273">
        <f t="shared" si="846"/>
        <v>88.535625</v>
      </c>
      <c r="O3999" s="273">
        <f t="shared" si="847"/>
        <v>90.465</v>
      </c>
      <c r="P3999" s="273">
        <f t="shared" si="848"/>
        <v>92.094375</v>
      </c>
      <c r="Q3999" s="273">
        <f t="shared" si="849"/>
        <v>93.42375</v>
      </c>
      <c r="R3999" s="273">
        <f t="shared" si="850"/>
        <v>94.7825</v>
      </c>
    </row>
    <row r="4000" ht="14.25" hidden="1" customHeight="1">
      <c r="L4000" s="251"/>
      <c r="M4000" s="272">
        <v>27.66</v>
      </c>
      <c r="N4000" s="273">
        <f t="shared" si="846"/>
        <v>88.53675</v>
      </c>
      <c r="O4000" s="273">
        <f t="shared" si="847"/>
        <v>90.466</v>
      </c>
      <c r="P4000" s="273">
        <f t="shared" si="848"/>
        <v>92.09525</v>
      </c>
      <c r="Q4000" s="273">
        <f t="shared" si="849"/>
        <v>93.4245</v>
      </c>
      <c r="R4000" s="273">
        <f t="shared" si="850"/>
        <v>94.783</v>
      </c>
    </row>
    <row r="4001" ht="14.25" hidden="1" customHeight="1">
      <c r="L4001" s="251"/>
      <c r="M4001" s="272">
        <v>27.67</v>
      </c>
      <c r="N4001" s="273">
        <f t="shared" si="846"/>
        <v>88.537875</v>
      </c>
      <c r="O4001" s="273">
        <f t="shared" si="847"/>
        <v>90.467</v>
      </c>
      <c r="P4001" s="273">
        <f t="shared" si="848"/>
        <v>92.096125</v>
      </c>
      <c r="Q4001" s="273">
        <f t="shared" si="849"/>
        <v>93.42525</v>
      </c>
      <c r="R4001" s="273">
        <f t="shared" si="850"/>
        <v>94.7835</v>
      </c>
    </row>
    <row r="4002" ht="14.25" hidden="1" customHeight="1">
      <c r="L4002" s="251"/>
      <c r="M4002" s="272">
        <v>27.68</v>
      </c>
      <c r="N4002" s="273">
        <f t="shared" si="846"/>
        <v>88.539</v>
      </c>
      <c r="O4002" s="273">
        <f t="shared" si="847"/>
        <v>90.468</v>
      </c>
      <c r="P4002" s="273">
        <f t="shared" si="848"/>
        <v>92.097</v>
      </c>
      <c r="Q4002" s="273">
        <f t="shared" si="849"/>
        <v>93.426</v>
      </c>
      <c r="R4002" s="273">
        <f t="shared" si="850"/>
        <v>94.784</v>
      </c>
    </row>
    <row r="4003" ht="14.25" hidden="1" customHeight="1">
      <c r="L4003" s="251"/>
      <c r="M4003" s="272">
        <v>27.69</v>
      </c>
      <c r="N4003" s="273">
        <f t="shared" si="846"/>
        <v>88.540125</v>
      </c>
      <c r="O4003" s="273">
        <f t="shared" si="847"/>
        <v>90.469</v>
      </c>
      <c r="P4003" s="273">
        <f t="shared" si="848"/>
        <v>92.097875</v>
      </c>
      <c r="Q4003" s="273">
        <f t="shared" si="849"/>
        <v>93.42675</v>
      </c>
      <c r="R4003" s="273">
        <f t="shared" si="850"/>
        <v>94.7845</v>
      </c>
    </row>
    <row r="4004" ht="14.25" hidden="1" customHeight="1">
      <c r="L4004" s="251"/>
      <c r="M4004" s="272">
        <v>27.7</v>
      </c>
      <c r="N4004" s="273">
        <f t="shared" si="846"/>
        <v>88.54125</v>
      </c>
      <c r="O4004" s="273">
        <f t="shared" si="847"/>
        <v>90.47</v>
      </c>
      <c r="P4004" s="273">
        <f t="shared" si="848"/>
        <v>92.09875</v>
      </c>
      <c r="Q4004" s="273">
        <f t="shared" si="849"/>
        <v>93.4275</v>
      </c>
      <c r="R4004" s="273">
        <f t="shared" si="850"/>
        <v>94.785</v>
      </c>
    </row>
    <row r="4005" ht="14.25" hidden="1" customHeight="1">
      <c r="L4005" s="251"/>
      <c r="M4005" s="272">
        <v>27.71</v>
      </c>
      <c r="N4005" s="273">
        <f t="shared" si="846"/>
        <v>88.542375</v>
      </c>
      <c r="O4005" s="273">
        <f t="shared" si="847"/>
        <v>90.471</v>
      </c>
      <c r="P4005" s="273">
        <f t="shared" si="848"/>
        <v>92.099625</v>
      </c>
      <c r="Q4005" s="273">
        <f t="shared" si="849"/>
        <v>93.42825</v>
      </c>
      <c r="R4005" s="273">
        <f t="shared" si="850"/>
        <v>94.7855</v>
      </c>
    </row>
    <row r="4006" ht="14.25" hidden="1" customHeight="1">
      <c r="L4006" s="251"/>
      <c r="M4006" s="272">
        <v>27.72</v>
      </c>
      <c r="N4006" s="273">
        <f t="shared" si="846"/>
        <v>88.5435</v>
      </c>
      <c r="O4006" s="273">
        <f t="shared" si="847"/>
        <v>90.472</v>
      </c>
      <c r="P4006" s="273">
        <f t="shared" si="848"/>
        <v>92.1005</v>
      </c>
      <c r="Q4006" s="273">
        <f t="shared" si="849"/>
        <v>93.429</v>
      </c>
      <c r="R4006" s="273">
        <f t="shared" si="850"/>
        <v>94.786</v>
      </c>
    </row>
    <row r="4007" ht="14.25" hidden="1" customHeight="1">
      <c r="L4007" s="251"/>
      <c r="M4007" s="272">
        <v>27.73</v>
      </c>
      <c r="N4007" s="273">
        <f t="shared" si="846"/>
        <v>88.544625</v>
      </c>
      <c r="O4007" s="273">
        <f t="shared" si="847"/>
        <v>90.473</v>
      </c>
      <c r="P4007" s="273">
        <f t="shared" si="848"/>
        <v>92.101375</v>
      </c>
      <c r="Q4007" s="273">
        <f t="shared" si="849"/>
        <v>93.42975</v>
      </c>
      <c r="R4007" s="273">
        <f t="shared" si="850"/>
        <v>94.7865</v>
      </c>
    </row>
    <row r="4008" ht="14.25" hidden="1" customHeight="1">
      <c r="L4008" s="251"/>
      <c r="M4008" s="272">
        <v>27.74</v>
      </c>
      <c r="N4008" s="273">
        <f t="shared" si="846"/>
        <v>88.54575</v>
      </c>
      <c r="O4008" s="273">
        <f t="shared" si="847"/>
        <v>90.474</v>
      </c>
      <c r="P4008" s="273">
        <f t="shared" si="848"/>
        <v>92.10225</v>
      </c>
      <c r="Q4008" s="273">
        <f t="shared" si="849"/>
        <v>93.4305</v>
      </c>
      <c r="R4008" s="273">
        <f t="shared" si="850"/>
        <v>94.787</v>
      </c>
    </row>
    <row r="4009" ht="14.25" hidden="1" customHeight="1">
      <c r="L4009" s="251"/>
      <c r="M4009" s="272">
        <v>27.75</v>
      </c>
      <c r="N4009" s="273">
        <f t="shared" si="846"/>
        <v>88.546875</v>
      </c>
      <c r="O4009" s="273">
        <f t="shared" si="847"/>
        <v>90.475</v>
      </c>
      <c r="P4009" s="273">
        <f t="shared" si="848"/>
        <v>92.103125</v>
      </c>
      <c r="Q4009" s="273">
        <f t="shared" si="849"/>
        <v>93.43125</v>
      </c>
      <c r="R4009" s="273">
        <f t="shared" si="850"/>
        <v>94.7875</v>
      </c>
    </row>
    <row r="4010" ht="14.25" hidden="1" customHeight="1">
      <c r="L4010" s="251"/>
      <c r="M4010" s="272">
        <v>27.76</v>
      </c>
      <c r="N4010" s="273">
        <f t="shared" si="846"/>
        <v>88.548</v>
      </c>
      <c r="O4010" s="273">
        <f t="shared" si="847"/>
        <v>90.476</v>
      </c>
      <c r="P4010" s="273">
        <f t="shared" si="848"/>
        <v>92.104</v>
      </c>
      <c r="Q4010" s="273">
        <f t="shared" si="849"/>
        <v>93.432</v>
      </c>
      <c r="R4010" s="273">
        <f t="shared" si="850"/>
        <v>94.788</v>
      </c>
    </row>
    <row r="4011" ht="14.25" hidden="1" customHeight="1">
      <c r="L4011" s="251"/>
      <c r="M4011" s="272">
        <v>27.77</v>
      </c>
      <c r="N4011" s="273">
        <f t="shared" si="846"/>
        <v>88.549125</v>
      </c>
      <c r="O4011" s="273">
        <f t="shared" si="847"/>
        <v>90.477</v>
      </c>
      <c r="P4011" s="273">
        <f t="shared" si="848"/>
        <v>92.104875</v>
      </c>
      <c r="Q4011" s="273">
        <f t="shared" si="849"/>
        <v>93.43275</v>
      </c>
      <c r="R4011" s="273">
        <f t="shared" si="850"/>
        <v>94.7885</v>
      </c>
    </row>
    <row r="4012" ht="14.25" hidden="1" customHeight="1">
      <c r="L4012" s="251"/>
      <c r="M4012" s="272">
        <v>27.78</v>
      </c>
      <c r="N4012" s="273">
        <f t="shared" si="846"/>
        <v>88.55025</v>
      </c>
      <c r="O4012" s="273">
        <f t="shared" si="847"/>
        <v>90.478</v>
      </c>
      <c r="P4012" s="273">
        <f t="shared" si="848"/>
        <v>92.10575</v>
      </c>
      <c r="Q4012" s="273">
        <f t="shared" si="849"/>
        <v>93.4335</v>
      </c>
      <c r="R4012" s="273">
        <f t="shared" si="850"/>
        <v>94.789</v>
      </c>
    </row>
    <row r="4013" ht="14.25" hidden="1" customHeight="1">
      <c r="L4013" s="251"/>
      <c r="M4013" s="272">
        <v>27.79</v>
      </c>
      <c r="N4013" s="273">
        <f t="shared" si="846"/>
        <v>88.551375</v>
      </c>
      <c r="O4013" s="273">
        <f t="shared" si="847"/>
        <v>90.479</v>
      </c>
      <c r="P4013" s="273">
        <f t="shared" si="848"/>
        <v>92.106625</v>
      </c>
      <c r="Q4013" s="273">
        <f t="shared" si="849"/>
        <v>93.43425</v>
      </c>
      <c r="R4013" s="273">
        <f t="shared" si="850"/>
        <v>94.7895</v>
      </c>
    </row>
    <row r="4014" ht="14.25" hidden="1" customHeight="1">
      <c r="L4014" s="251"/>
      <c r="M4014" s="272">
        <v>27.8</v>
      </c>
      <c r="N4014" s="273">
        <f t="shared" si="846"/>
        <v>88.5525</v>
      </c>
      <c r="O4014" s="273">
        <f t="shared" si="847"/>
        <v>90.48</v>
      </c>
      <c r="P4014" s="273">
        <f t="shared" si="848"/>
        <v>92.1075</v>
      </c>
      <c r="Q4014" s="273">
        <f t="shared" si="849"/>
        <v>93.435</v>
      </c>
      <c r="R4014" s="273">
        <f t="shared" si="850"/>
        <v>94.79</v>
      </c>
    </row>
    <row r="4015" ht="14.25" hidden="1" customHeight="1">
      <c r="L4015" s="251"/>
      <c r="M4015" s="272">
        <v>27.81</v>
      </c>
      <c r="N4015" s="273">
        <f t="shared" si="846"/>
        <v>88.553625</v>
      </c>
      <c r="O4015" s="273">
        <f t="shared" si="847"/>
        <v>90.481</v>
      </c>
      <c r="P4015" s="273">
        <f t="shared" si="848"/>
        <v>92.108375</v>
      </c>
      <c r="Q4015" s="273">
        <f t="shared" si="849"/>
        <v>93.43575</v>
      </c>
      <c r="R4015" s="273">
        <f t="shared" si="850"/>
        <v>94.7905</v>
      </c>
    </row>
    <row r="4016" ht="14.25" hidden="1" customHeight="1">
      <c r="L4016" s="251"/>
      <c r="M4016" s="272">
        <v>27.82</v>
      </c>
      <c r="N4016" s="273">
        <f t="shared" si="846"/>
        <v>88.55475</v>
      </c>
      <c r="O4016" s="273">
        <f t="shared" si="847"/>
        <v>90.482</v>
      </c>
      <c r="P4016" s="273">
        <f t="shared" si="848"/>
        <v>92.10925</v>
      </c>
      <c r="Q4016" s="273">
        <f t="shared" si="849"/>
        <v>93.4365</v>
      </c>
      <c r="R4016" s="273">
        <f t="shared" si="850"/>
        <v>94.791</v>
      </c>
    </row>
    <row r="4017" ht="14.25" hidden="1" customHeight="1">
      <c r="L4017" s="251"/>
      <c r="M4017" s="272">
        <v>27.83</v>
      </c>
      <c r="N4017" s="273">
        <f t="shared" si="846"/>
        <v>88.555875</v>
      </c>
      <c r="O4017" s="273">
        <f t="shared" si="847"/>
        <v>90.483</v>
      </c>
      <c r="P4017" s="273">
        <f t="shared" si="848"/>
        <v>92.110125</v>
      </c>
      <c r="Q4017" s="273">
        <f t="shared" si="849"/>
        <v>93.43725</v>
      </c>
      <c r="R4017" s="273">
        <f t="shared" si="850"/>
        <v>94.7915</v>
      </c>
    </row>
    <row r="4018" ht="14.25" hidden="1" customHeight="1">
      <c r="L4018" s="251"/>
      <c r="M4018" s="272">
        <v>27.84</v>
      </c>
      <c r="N4018" s="273">
        <f t="shared" si="846"/>
        <v>88.557</v>
      </c>
      <c r="O4018" s="273">
        <f t="shared" si="847"/>
        <v>90.484</v>
      </c>
      <c r="P4018" s="273">
        <f t="shared" si="848"/>
        <v>92.111</v>
      </c>
      <c r="Q4018" s="273">
        <f t="shared" si="849"/>
        <v>93.438</v>
      </c>
      <c r="R4018" s="273">
        <f t="shared" si="850"/>
        <v>94.792</v>
      </c>
    </row>
    <row r="4019" ht="14.25" hidden="1" customHeight="1">
      <c r="L4019" s="251"/>
      <c r="M4019" s="272">
        <v>27.85</v>
      </c>
      <c r="N4019" s="273">
        <f t="shared" si="846"/>
        <v>88.558125</v>
      </c>
      <c r="O4019" s="273">
        <f t="shared" si="847"/>
        <v>90.485</v>
      </c>
      <c r="P4019" s="273">
        <f t="shared" si="848"/>
        <v>92.111875</v>
      </c>
      <c r="Q4019" s="273">
        <f t="shared" si="849"/>
        <v>93.43875</v>
      </c>
      <c r="R4019" s="273">
        <f t="shared" si="850"/>
        <v>94.7925</v>
      </c>
    </row>
    <row r="4020" ht="14.25" hidden="1" customHeight="1">
      <c r="L4020" s="251"/>
      <c r="M4020" s="272">
        <v>27.86</v>
      </c>
      <c r="N4020" s="273">
        <f t="shared" si="846"/>
        <v>88.55925</v>
      </c>
      <c r="O4020" s="273">
        <f t="shared" si="847"/>
        <v>90.486</v>
      </c>
      <c r="P4020" s="273">
        <f t="shared" si="848"/>
        <v>92.11275</v>
      </c>
      <c r="Q4020" s="273">
        <f t="shared" si="849"/>
        <v>93.4395</v>
      </c>
      <c r="R4020" s="273">
        <f t="shared" si="850"/>
        <v>94.793</v>
      </c>
    </row>
    <row r="4021" ht="14.25" hidden="1" customHeight="1">
      <c r="L4021" s="251"/>
      <c r="M4021" s="272">
        <v>27.87</v>
      </c>
      <c r="N4021" s="273">
        <f t="shared" si="846"/>
        <v>88.560375</v>
      </c>
      <c r="O4021" s="273">
        <f t="shared" si="847"/>
        <v>90.487</v>
      </c>
      <c r="P4021" s="273">
        <f t="shared" si="848"/>
        <v>92.113625</v>
      </c>
      <c r="Q4021" s="273">
        <f t="shared" si="849"/>
        <v>93.44025</v>
      </c>
      <c r="R4021" s="273">
        <f t="shared" si="850"/>
        <v>94.7935</v>
      </c>
    </row>
    <row r="4022" ht="14.25" hidden="1" customHeight="1">
      <c r="L4022" s="251"/>
      <c r="M4022" s="272">
        <v>27.88</v>
      </c>
      <c r="N4022" s="273">
        <f t="shared" si="846"/>
        <v>88.5615</v>
      </c>
      <c r="O4022" s="273">
        <f t="shared" si="847"/>
        <v>90.488</v>
      </c>
      <c r="P4022" s="273">
        <f t="shared" si="848"/>
        <v>92.1145</v>
      </c>
      <c r="Q4022" s="273">
        <f t="shared" si="849"/>
        <v>93.441</v>
      </c>
      <c r="R4022" s="273">
        <f t="shared" si="850"/>
        <v>94.794</v>
      </c>
    </row>
    <row r="4023" ht="14.25" hidden="1" customHeight="1">
      <c r="L4023" s="251"/>
      <c r="M4023" s="272">
        <v>27.89</v>
      </c>
      <c r="N4023" s="273">
        <f t="shared" si="846"/>
        <v>88.562625</v>
      </c>
      <c r="O4023" s="273">
        <f t="shared" si="847"/>
        <v>90.489</v>
      </c>
      <c r="P4023" s="273">
        <f t="shared" si="848"/>
        <v>92.115375</v>
      </c>
      <c r="Q4023" s="273">
        <f t="shared" si="849"/>
        <v>93.44175</v>
      </c>
      <c r="R4023" s="273">
        <f t="shared" si="850"/>
        <v>94.7945</v>
      </c>
    </row>
    <row r="4024" ht="14.25" hidden="1" customHeight="1">
      <c r="L4024" s="251"/>
      <c r="M4024" s="272">
        <v>27.9</v>
      </c>
      <c r="N4024" s="273">
        <f t="shared" si="846"/>
        <v>88.56375</v>
      </c>
      <c r="O4024" s="273">
        <f t="shared" si="847"/>
        <v>90.49</v>
      </c>
      <c r="P4024" s="273">
        <f t="shared" si="848"/>
        <v>92.11625</v>
      </c>
      <c r="Q4024" s="273">
        <f t="shared" si="849"/>
        <v>93.4425</v>
      </c>
      <c r="R4024" s="273">
        <f t="shared" si="850"/>
        <v>94.795</v>
      </c>
    </row>
    <row r="4025" ht="14.25" hidden="1" customHeight="1">
      <c r="L4025" s="251"/>
      <c r="M4025" s="272">
        <v>27.91</v>
      </c>
      <c r="N4025" s="273">
        <f t="shared" si="846"/>
        <v>88.564875</v>
      </c>
      <c r="O4025" s="273">
        <f t="shared" si="847"/>
        <v>90.491</v>
      </c>
      <c r="P4025" s="273">
        <f t="shared" si="848"/>
        <v>92.117125</v>
      </c>
      <c r="Q4025" s="273">
        <f t="shared" si="849"/>
        <v>93.44325</v>
      </c>
      <c r="R4025" s="273">
        <f t="shared" si="850"/>
        <v>94.7955</v>
      </c>
    </row>
    <row r="4026" ht="14.25" hidden="1" customHeight="1">
      <c r="L4026" s="251"/>
      <c r="M4026" s="272">
        <v>27.92</v>
      </c>
      <c r="N4026" s="273">
        <f t="shared" si="846"/>
        <v>88.566</v>
      </c>
      <c r="O4026" s="273">
        <f t="shared" si="847"/>
        <v>90.492</v>
      </c>
      <c r="P4026" s="273">
        <f t="shared" si="848"/>
        <v>92.118</v>
      </c>
      <c r="Q4026" s="273">
        <f t="shared" si="849"/>
        <v>93.444</v>
      </c>
      <c r="R4026" s="273">
        <f t="shared" si="850"/>
        <v>94.796</v>
      </c>
    </row>
    <row r="4027" ht="14.25" hidden="1" customHeight="1">
      <c r="L4027" s="251"/>
      <c r="M4027" s="272">
        <v>27.93</v>
      </c>
      <c r="N4027" s="273">
        <f t="shared" si="846"/>
        <v>88.567125</v>
      </c>
      <c r="O4027" s="273">
        <f t="shared" si="847"/>
        <v>90.493</v>
      </c>
      <c r="P4027" s="273">
        <f t="shared" si="848"/>
        <v>92.118875</v>
      </c>
      <c r="Q4027" s="273">
        <f t="shared" si="849"/>
        <v>93.44475</v>
      </c>
      <c r="R4027" s="273">
        <f t="shared" si="850"/>
        <v>94.7965</v>
      </c>
    </row>
    <row r="4028" ht="14.25" hidden="1" customHeight="1">
      <c r="L4028" s="251"/>
      <c r="M4028" s="272">
        <v>27.94</v>
      </c>
      <c r="N4028" s="273">
        <f t="shared" si="846"/>
        <v>88.56825</v>
      </c>
      <c r="O4028" s="273">
        <f t="shared" si="847"/>
        <v>90.494</v>
      </c>
      <c r="P4028" s="273">
        <f t="shared" si="848"/>
        <v>92.11975</v>
      </c>
      <c r="Q4028" s="273">
        <f t="shared" si="849"/>
        <v>93.4455</v>
      </c>
      <c r="R4028" s="273">
        <f t="shared" si="850"/>
        <v>94.797</v>
      </c>
    </row>
    <row r="4029" ht="14.25" hidden="1" customHeight="1">
      <c r="L4029" s="251"/>
      <c r="M4029" s="272">
        <v>27.95</v>
      </c>
      <c r="N4029" s="273">
        <f t="shared" si="846"/>
        <v>88.569375</v>
      </c>
      <c r="O4029" s="273">
        <f t="shared" si="847"/>
        <v>90.495</v>
      </c>
      <c r="P4029" s="273">
        <f t="shared" si="848"/>
        <v>92.120625</v>
      </c>
      <c r="Q4029" s="273">
        <f t="shared" si="849"/>
        <v>93.44625</v>
      </c>
      <c r="R4029" s="273">
        <f t="shared" si="850"/>
        <v>94.7975</v>
      </c>
    </row>
    <row r="4030" ht="14.25" hidden="1" customHeight="1">
      <c r="L4030" s="251"/>
      <c r="M4030" s="272">
        <v>27.96</v>
      </c>
      <c r="N4030" s="273">
        <f t="shared" si="846"/>
        <v>88.5705</v>
      </c>
      <c r="O4030" s="273">
        <f t="shared" si="847"/>
        <v>90.496</v>
      </c>
      <c r="P4030" s="273">
        <f t="shared" si="848"/>
        <v>92.1215</v>
      </c>
      <c r="Q4030" s="273">
        <f t="shared" si="849"/>
        <v>93.447</v>
      </c>
      <c r="R4030" s="273">
        <f t="shared" si="850"/>
        <v>94.798</v>
      </c>
    </row>
    <row r="4031" ht="14.25" hidden="1" customHeight="1">
      <c r="L4031" s="251"/>
      <c r="M4031" s="272">
        <v>27.97</v>
      </c>
      <c r="N4031" s="273">
        <f t="shared" si="846"/>
        <v>88.571625</v>
      </c>
      <c r="O4031" s="273">
        <f t="shared" si="847"/>
        <v>90.497</v>
      </c>
      <c r="P4031" s="273">
        <f t="shared" si="848"/>
        <v>92.122375</v>
      </c>
      <c r="Q4031" s="273">
        <f t="shared" si="849"/>
        <v>93.44775</v>
      </c>
      <c r="R4031" s="273">
        <f t="shared" si="850"/>
        <v>94.7985</v>
      </c>
    </row>
    <row r="4032" ht="14.25" hidden="1" customHeight="1">
      <c r="L4032" s="251"/>
      <c r="M4032" s="272">
        <v>27.98</v>
      </c>
      <c r="N4032" s="273">
        <f t="shared" si="846"/>
        <v>88.57275</v>
      </c>
      <c r="O4032" s="273">
        <f t="shared" si="847"/>
        <v>90.498</v>
      </c>
      <c r="P4032" s="273">
        <f t="shared" si="848"/>
        <v>92.12325</v>
      </c>
      <c r="Q4032" s="273">
        <f t="shared" si="849"/>
        <v>93.4485</v>
      </c>
      <c r="R4032" s="273">
        <f t="shared" si="850"/>
        <v>94.799</v>
      </c>
    </row>
    <row r="4033" ht="14.25" hidden="1" customHeight="1">
      <c r="L4033" s="251"/>
      <c r="M4033" s="272">
        <v>27.99</v>
      </c>
      <c r="N4033" s="273">
        <f t="shared" si="846"/>
        <v>88.573875</v>
      </c>
      <c r="O4033" s="273">
        <f t="shared" si="847"/>
        <v>90.499</v>
      </c>
      <c r="P4033" s="273">
        <f t="shared" si="848"/>
        <v>92.124125</v>
      </c>
      <c r="Q4033" s="273">
        <f t="shared" si="849"/>
        <v>93.44925</v>
      </c>
      <c r="R4033" s="273">
        <f t="shared" si="850"/>
        <v>94.7995</v>
      </c>
    </row>
    <row r="4034" ht="14.25" hidden="1" customHeight="1">
      <c r="L4034" s="251"/>
      <c r="M4034" s="272">
        <v>28.0</v>
      </c>
      <c r="N4034" s="273">
        <f t="shared" si="846"/>
        <v>88.575</v>
      </c>
      <c r="O4034" s="273">
        <f t="shared" si="847"/>
        <v>90.5</v>
      </c>
      <c r="P4034" s="273">
        <f t="shared" si="848"/>
        <v>92.125</v>
      </c>
      <c r="Q4034" s="273">
        <f t="shared" si="849"/>
        <v>93.45</v>
      </c>
      <c r="R4034" s="273">
        <f t="shared" si="850"/>
        <v>94.8</v>
      </c>
    </row>
    <row r="4035" ht="14.25" hidden="1" customHeight="1">
      <c r="L4035" s="251"/>
      <c r="M4035" s="272">
        <v>28.01</v>
      </c>
      <c r="N4035" s="273">
        <f t="shared" si="846"/>
        <v>88.576125</v>
      </c>
      <c r="O4035" s="273">
        <f t="shared" si="847"/>
        <v>90.501</v>
      </c>
      <c r="P4035" s="273">
        <f t="shared" si="848"/>
        <v>92.125875</v>
      </c>
      <c r="Q4035" s="273">
        <f t="shared" si="849"/>
        <v>93.45075</v>
      </c>
      <c r="R4035" s="273">
        <f t="shared" si="850"/>
        <v>94.8005</v>
      </c>
    </row>
    <row r="4036" ht="14.25" hidden="1" customHeight="1">
      <c r="L4036" s="251"/>
      <c r="M4036" s="272">
        <v>28.02</v>
      </c>
      <c r="N4036" s="273">
        <f t="shared" si="846"/>
        <v>88.57725</v>
      </c>
      <c r="O4036" s="273">
        <f t="shared" si="847"/>
        <v>90.502</v>
      </c>
      <c r="P4036" s="273">
        <f t="shared" si="848"/>
        <v>92.12675</v>
      </c>
      <c r="Q4036" s="273">
        <f t="shared" si="849"/>
        <v>93.4515</v>
      </c>
      <c r="R4036" s="273">
        <f t="shared" si="850"/>
        <v>94.801</v>
      </c>
    </row>
    <row r="4037" ht="14.25" hidden="1" customHeight="1">
      <c r="L4037" s="251"/>
      <c r="M4037" s="272">
        <v>28.03</v>
      </c>
      <c r="N4037" s="273">
        <f t="shared" si="846"/>
        <v>88.578375</v>
      </c>
      <c r="O4037" s="273">
        <f t="shared" si="847"/>
        <v>90.503</v>
      </c>
      <c r="P4037" s="273">
        <f t="shared" si="848"/>
        <v>92.127625</v>
      </c>
      <c r="Q4037" s="273">
        <f t="shared" si="849"/>
        <v>93.45225</v>
      </c>
      <c r="R4037" s="273">
        <f t="shared" si="850"/>
        <v>94.8015</v>
      </c>
    </row>
    <row r="4038" ht="14.25" hidden="1" customHeight="1">
      <c r="L4038" s="251"/>
      <c r="M4038" s="272">
        <v>28.04</v>
      </c>
      <c r="N4038" s="273">
        <f t="shared" si="846"/>
        <v>88.5795</v>
      </c>
      <c r="O4038" s="273">
        <f t="shared" si="847"/>
        <v>90.504</v>
      </c>
      <c r="P4038" s="273">
        <f t="shared" si="848"/>
        <v>92.1285</v>
      </c>
      <c r="Q4038" s="273">
        <f t="shared" si="849"/>
        <v>93.453</v>
      </c>
      <c r="R4038" s="273">
        <f t="shared" si="850"/>
        <v>94.802</v>
      </c>
    </row>
    <row r="4039" ht="14.25" hidden="1" customHeight="1">
      <c r="L4039" s="251"/>
      <c r="M4039" s="272">
        <v>28.05</v>
      </c>
      <c r="N4039" s="273">
        <f t="shared" si="846"/>
        <v>88.580625</v>
      </c>
      <c r="O4039" s="273">
        <f t="shared" si="847"/>
        <v>90.505</v>
      </c>
      <c r="P4039" s="273">
        <f t="shared" si="848"/>
        <v>92.129375</v>
      </c>
      <c r="Q4039" s="273">
        <f t="shared" si="849"/>
        <v>93.45375</v>
      </c>
      <c r="R4039" s="273">
        <f t="shared" si="850"/>
        <v>94.8025</v>
      </c>
    </row>
    <row r="4040" ht="14.25" hidden="1" customHeight="1">
      <c r="L4040" s="251"/>
      <c r="M4040" s="272">
        <v>28.06</v>
      </c>
      <c r="N4040" s="273">
        <f t="shared" si="846"/>
        <v>88.58175</v>
      </c>
      <c r="O4040" s="273">
        <f t="shared" si="847"/>
        <v>90.506</v>
      </c>
      <c r="P4040" s="273">
        <f t="shared" si="848"/>
        <v>92.13025</v>
      </c>
      <c r="Q4040" s="273">
        <f t="shared" si="849"/>
        <v>93.4545</v>
      </c>
      <c r="R4040" s="273">
        <f t="shared" si="850"/>
        <v>94.803</v>
      </c>
    </row>
    <row r="4041" ht="14.25" hidden="1" customHeight="1">
      <c r="L4041" s="251"/>
      <c r="M4041" s="272">
        <v>28.07</v>
      </c>
      <c r="N4041" s="273">
        <f t="shared" si="846"/>
        <v>88.582875</v>
      </c>
      <c r="O4041" s="273">
        <f t="shared" si="847"/>
        <v>90.507</v>
      </c>
      <c r="P4041" s="273">
        <f t="shared" si="848"/>
        <v>92.131125</v>
      </c>
      <c r="Q4041" s="273">
        <f t="shared" si="849"/>
        <v>93.45525</v>
      </c>
      <c r="R4041" s="273">
        <f t="shared" si="850"/>
        <v>94.8035</v>
      </c>
    </row>
    <row r="4042" ht="14.25" hidden="1" customHeight="1">
      <c r="L4042" s="251"/>
      <c r="M4042" s="272">
        <v>28.08</v>
      </c>
      <c r="N4042" s="273">
        <f t="shared" si="846"/>
        <v>88.584</v>
      </c>
      <c r="O4042" s="273">
        <f t="shared" si="847"/>
        <v>90.508</v>
      </c>
      <c r="P4042" s="273">
        <f t="shared" si="848"/>
        <v>92.132</v>
      </c>
      <c r="Q4042" s="273">
        <f t="shared" si="849"/>
        <v>93.456</v>
      </c>
      <c r="R4042" s="273">
        <f t="shared" si="850"/>
        <v>94.804</v>
      </c>
    </row>
    <row r="4043" ht="14.25" hidden="1" customHeight="1">
      <c r="L4043" s="251"/>
      <c r="M4043" s="272">
        <v>28.09</v>
      </c>
      <c r="N4043" s="273">
        <f t="shared" si="846"/>
        <v>88.585125</v>
      </c>
      <c r="O4043" s="273">
        <f t="shared" si="847"/>
        <v>90.509</v>
      </c>
      <c r="P4043" s="273">
        <f t="shared" si="848"/>
        <v>92.132875</v>
      </c>
      <c r="Q4043" s="273">
        <f t="shared" si="849"/>
        <v>93.45675</v>
      </c>
      <c r="R4043" s="273">
        <f t="shared" si="850"/>
        <v>94.8045</v>
      </c>
    </row>
    <row r="4044" ht="14.25" hidden="1" customHeight="1">
      <c r="L4044" s="251"/>
      <c r="M4044" s="272">
        <v>28.1</v>
      </c>
      <c r="N4044" s="273">
        <f t="shared" si="846"/>
        <v>88.58625</v>
      </c>
      <c r="O4044" s="273">
        <f t="shared" si="847"/>
        <v>90.51</v>
      </c>
      <c r="P4044" s="273">
        <f t="shared" si="848"/>
        <v>92.13375</v>
      </c>
      <c r="Q4044" s="273">
        <f t="shared" si="849"/>
        <v>93.4575</v>
      </c>
      <c r="R4044" s="273">
        <f t="shared" si="850"/>
        <v>94.805</v>
      </c>
    </row>
    <row r="4045" ht="14.25" hidden="1" customHeight="1">
      <c r="L4045" s="251"/>
      <c r="M4045" s="272">
        <v>28.11</v>
      </c>
      <c r="N4045" s="273">
        <f t="shared" si="846"/>
        <v>88.587375</v>
      </c>
      <c r="O4045" s="273">
        <f t="shared" si="847"/>
        <v>90.511</v>
      </c>
      <c r="P4045" s="273">
        <f t="shared" si="848"/>
        <v>92.134625</v>
      </c>
      <c r="Q4045" s="273">
        <f t="shared" si="849"/>
        <v>93.45825</v>
      </c>
      <c r="R4045" s="273">
        <f t="shared" si="850"/>
        <v>94.8055</v>
      </c>
    </row>
    <row r="4046" ht="14.25" hidden="1" customHeight="1">
      <c r="L4046" s="251"/>
      <c r="M4046" s="272">
        <v>28.12</v>
      </c>
      <c r="N4046" s="273">
        <f t="shared" si="846"/>
        <v>88.5885</v>
      </c>
      <c r="O4046" s="273">
        <f t="shared" si="847"/>
        <v>90.512</v>
      </c>
      <c r="P4046" s="273">
        <f t="shared" si="848"/>
        <v>92.1355</v>
      </c>
      <c r="Q4046" s="273">
        <f t="shared" si="849"/>
        <v>93.459</v>
      </c>
      <c r="R4046" s="273">
        <f t="shared" si="850"/>
        <v>94.806</v>
      </c>
    </row>
    <row r="4047" ht="14.25" hidden="1" customHeight="1">
      <c r="L4047" s="251"/>
      <c r="M4047" s="272">
        <v>28.13</v>
      </c>
      <c r="N4047" s="273">
        <f t="shared" si="846"/>
        <v>88.589625</v>
      </c>
      <c r="O4047" s="273">
        <f t="shared" si="847"/>
        <v>90.513</v>
      </c>
      <c r="P4047" s="273">
        <f t="shared" si="848"/>
        <v>92.136375</v>
      </c>
      <c r="Q4047" s="273">
        <f t="shared" si="849"/>
        <v>93.45975</v>
      </c>
      <c r="R4047" s="273">
        <f t="shared" si="850"/>
        <v>94.8065</v>
      </c>
    </row>
    <row r="4048" ht="14.25" hidden="1" customHeight="1">
      <c r="L4048" s="251"/>
      <c r="M4048" s="272">
        <v>28.14</v>
      </c>
      <c r="N4048" s="273">
        <f t="shared" si="846"/>
        <v>88.59075</v>
      </c>
      <c r="O4048" s="273">
        <f t="shared" si="847"/>
        <v>90.514</v>
      </c>
      <c r="P4048" s="273">
        <f t="shared" si="848"/>
        <v>92.13725</v>
      </c>
      <c r="Q4048" s="273">
        <f t="shared" si="849"/>
        <v>93.4605</v>
      </c>
      <c r="R4048" s="273">
        <f t="shared" si="850"/>
        <v>94.807</v>
      </c>
    </row>
    <row r="4049" ht="14.25" hidden="1" customHeight="1">
      <c r="L4049" s="251"/>
      <c r="M4049" s="272">
        <v>28.15</v>
      </c>
      <c r="N4049" s="273">
        <f t="shared" si="846"/>
        <v>88.591875</v>
      </c>
      <c r="O4049" s="273">
        <f t="shared" si="847"/>
        <v>90.515</v>
      </c>
      <c r="P4049" s="273">
        <f t="shared" si="848"/>
        <v>92.138125</v>
      </c>
      <c r="Q4049" s="273">
        <f t="shared" si="849"/>
        <v>93.46125</v>
      </c>
      <c r="R4049" s="273">
        <f t="shared" si="850"/>
        <v>94.8075</v>
      </c>
    </row>
    <row r="4050" ht="14.25" hidden="1" customHeight="1">
      <c r="L4050" s="251"/>
      <c r="M4050" s="272">
        <v>28.16</v>
      </c>
      <c r="N4050" s="273">
        <f t="shared" si="846"/>
        <v>88.593</v>
      </c>
      <c r="O4050" s="273">
        <f t="shared" si="847"/>
        <v>90.516</v>
      </c>
      <c r="P4050" s="273">
        <f t="shared" si="848"/>
        <v>92.139</v>
      </c>
      <c r="Q4050" s="273">
        <f t="shared" si="849"/>
        <v>93.462</v>
      </c>
      <c r="R4050" s="273">
        <f t="shared" si="850"/>
        <v>94.808</v>
      </c>
    </row>
    <row r="4051" ht="14.25" hidden="1" customHeight="1">
      <c r="L4051" s="251"/>
      <c r="M4051" s="272">
        <v>28.17</v>
      </c>
      <c r="N4051" s="273">
        <f t="shared" si="846"/>
        <v>88.594125</v>
      </c>
      <c r="O4051" s="273">
        <f t="shared" si="847"/>
        <v>90.517</v>
      </c>
      <c r="P4051" s="273">
        <f t="shared" si="848"/>
        <v>92.139875</v>
      </c>
      <c r="Q4051" s="273">
        <f t="shared" si="849"/>
        <v>93.46275</v>
      </c>
      <c r="R4051" s="273">
        <f t="shared" si="850"/>
        <v>94.8085</v>
      </c>
    </row>
    <row r="4052" ht="14.25" hidden="1" customHeight="1">
      <c r="L4052" s="251"/>
      <c r="M4052" s="272">
        <v>28.18</v>
      </c>
      <c r="N4052" s="273">
        <f t="shared" si="846"/>
        <v>88.59525</v>
      </c>
      <c r="O4052" s="273">
        <f t="shared" si="847"/>
        <v>90.518</v>
      </c>
      <c r="P4052" s="273">
        <f t="shared" si="848"/>
        <v>92.14075</v>
      </c>
      <c r="Q4052" s="273">
        <f t="shared" si="849"/>
        <v>93.4635</v>
      </c>
      <c r="R4052" s="273">
        <f t="shared" si="850"/>
        <v>94.809</v>
      </c>
    </row>
    <row r="4053" ht="14.25" hidden="1" customHeight="1">
      <c r="L4053" s="251"/>
      <c r="M4053" s="272">
        <v>28.19</v>
      </c>
      <c r="N4053" s="273">
        <f t="shared" si="846"/>
        <v>88.596375</v>
      </c>
      <c r="O4053" s="273">
        <f t="shared" si="847"/>
        <v>90.519</v>
      </c>
      <c r="P4053" s="273">
        <f t="shared" si="848"/>
        <v>92.141625</v>
      </c>
      <c r="Q4053" s="273">
        <f t="shared" si="849"/>
        <v>93.46425</v>
      </c>
      <c r="R4053" s="273">
        <f t="shared" si="850"/>
        <v>94.8095</v>
      </c>
    </row>
    <row r="4054" ht="14.25" hidden="1" customHeight="1">
      <c r="L4054" s="251"/>
      <c r="M4054" s="272">
        <v>28.2</v>
      </c>
      <c r="N4054" s="273">
        <f t="shared" si="846"/>
        <v>88.5975</v>
      </c>
      <c r="O4054" s="273">
        <f t="shared" si="847"/>
        <v>90.52</v>
      </c>
      <c r="P4054" s="273">
        <f t="shared" si="848"/>
        <v>92.1425</v>
      </c>
      <c r="Q4054" s="273">
        <f t="shared" si="849"/>
        <v>93.465</v>
      </c>
      <c r="R4054" s="273">
        <f t="shared" si="850"/>
        <v>94.81</v>
      </c>
    </row>
    <row r="4055" ht="14.25" hidden="1" customHeight="1">
      <c r="L4055" s="251"/>
      <c r="M4055" s="272">
        <v>28.21</v>
      </c>
      <c r="N4055" s="273">
        <f t="shared" si="846"/>
        <v>88.598625</v>
      </c>
      <c r="O4055" s="273">
        <f t="shared" si="847"/>
        <v>90.521</v>
      </c>
      <c r="P4055" s="273">
        <f t="shared" si="848"/>
        <v>92.143375</v>
      </c>
      <c r="Q4055" s="273">
        <f t="shared" si="849"/>
        <v>93.46575</v>
      </c>
      <c r="R4055" s="273">
        <f t="shared" si="850"/>
        <v>94.8105</v>
      </c>
    </row>
    <row r="4056" ht="14.25" hidden="1" customHeight="1">
      <c r="L4056" s="251"/>
      <c r="M4056" s="272">
        <v>28.22</v>
      </c>
      <c r="N4056" s="273">
        <f t="shared" si="846"/>
        <v>88.59975</v>
      </c>
      <c r="O4056" s="273">
        <f t="shared" si="847"/>
        <v>90.522</v>
      </c>
      <c r="P4056" s="273">
        <f t="shared" si="848"/>
        <v>92.14425</v>
      </c>
      <c r="Q4056" s="273">
        <f t="shared" si="849"/>
        <v>93.4665</v>
      </c>
      <c r="R4056" s="273">
        <f t="shared" si="850"/>
        <v>94.811</v>
      </c>
    </row>
    <row r="4057" ht="14.25" hidden="1" customHeight="1">
      <c r="L4057" s="251"/>
      <c r="M4057" s="272">
        <v>28.23</v>
      </c>
      <c r="N4057" s="273">
        <f t="shared" si="846"/>
        <v>88.600875</v>
      </c>
      <c r="O4057" s="273">
        <f t="shared" si="847"/>
        <v>90.523</v>
      </c>
      <c r="P4057" s="273">
        <f t="shared" si="848"/>
        <v>92.145125</v>
      </c>
      <c r="Q4057" s="273">
        <f t="shared" si="849"/>
        <v>93.46725</v>
      </c>
      <c r="R4057" s="273">
        <f t="shared" si="850"/>
        <v>94.8115</v>
      </c>
    </row>
    <row r="4058" ht="14.25" hidden="1" customHeight="1">
      <c r="L4058" s="251"/>
      <c r="M4058" s="272">
        <v>28.24</v>
      </c>
      <c r="N4058" s="273">
        <f t="shared" si="846"/>
        <v>88.602</v>
      </c>
      <c r="O4058" s="273">
        <f t="shared" si="847"/>
        <v>90.524</v>
      </c>
      <c r="P4058" s="273">
        <f t="shared" si="848"/>
        <v>92.146</v>
      </c>
      <c r="Q4058" s="273">
        <f t="shared" si="849"/>
        <v>93.468</v>
      </c>
      <c r="R4058" s="273">
        <f t="shared" si="850"/>
        <v>94.812</v>
      </c>
    </row>
    <row r="4059" ht="14.25" hidden="1" customHeight="1">
      <c r="L4059" s="251"/>
      <c r="M4059" s="272">
        <v>28.25</v>
      </c>
      <c r="N4059" s="273">
        <f t="shared" si="846"/>
        <v>88.603125</v>
      </c>
      <c r="O4059" s="273">
        <f t="shared" si="847"/>
        <v>90.525</v>
      </c>
      <c r="P4059" s="273">
        <f t="shared" si="848"/>
        <v>92.146875</v>
      </c>
      <c r="Q4059" s="273">
        <f t="shared" si="849"/>
        <v>93.46875</v>
      </c>
      <c r="R4059" s="273">
        <f t="shared" si="850"/>
        <v>94.8125</v>
      </c>
    </row>
    <row r="4060" ht="14.25" hidden="1" customHeight="1">
      <c r="L4060" s="251"/>
      <c r="M4060" s="272">
        <v>28.26</v>
      </c>
      <c r="N4060" s="273">
        <f t="shared" si="846"/>
        <v>88.60425</v>
      </c>
      <c r="O4060" s="273">
        <f t="shared" si="847"/>
        <v>90.526</v>
      </c>
      <c r="P4060" s="273">
        <f t="shared" si="848"/>
        <v>92.14775</v>
      </c>
      <c r="Q4060" s="273">
        <f t="shared" si="849"/>
        <v>93.4695</v>
      </c>
      <c r="R4060" s="273">
        <f t="shared" si="850"/>
        <v>94.813</v>
      </c>
    </row>
    <row r="4061" ht="14.25" hidden="1" customHeight="1">
      <c r="L4061" s="251"/>
      <c r="M4061" s="272">
        <v>28.27</v>
      </c>
      <c r="N4061" s="273">
        <f t="shared" si="846"/>
        <v>88.605375</v>
      </c>
      <c r="O4061" s="273">
        <f t="shared" si="847"/>
        <v>90.527</v>
      </c>
      <c r="P4061" s="273">
        <f t="shared" si="848"/>
        <v>92.148625</v>
      </c>
      <c r="Q4061" s="273">
        <f t="shared" si="849"/>
        <v>93.47025</v>
      </c>
      <c r="R4061" s="273">
        <f t="shared" si="850"/>
        <v>94.8135</v>
      </c>
    </row>
    <row r="4062" ht="14.25" hidden="1" customHeight="1">
      <c r="L4062" s="251"/>
      <c r="M4062" s="272">
        <v>28.28</v>
      </c>
      <c r="N4062" s="273">
        <f t="shared" si="846"/>
        <v>88.6065</v>
      </c>
      <c r="O4062" s="273">
        <f t="shared" si="847"/>
        <v>90.528</v>
      </c>
      <c r="P4062" s="273">
        <f t="shared" si="848"/>
        <v>92.1495</v>
      </c>
      <c r="Q4062" s="273">
        <f t="shared" si="849"/>
        <v>93.471</v>
      </c>
      <c r="R4062" s="273">
        <f t="shared" si="850"/>
        <v>94.814</v>
      </c>
    </row>
    <row r="4063" ht="14.25" hidden="1" customHeight="1">
      <c r="L4063" s="251"/>
      <c r="M4063" s="272">
        <v>28.29</v>
      </c>
      <c r="N4063" s="273">
        <f t="shared" si="846"/>
        <v>88.607625</v>
      </c>
      <c r="O4063" s="273">
        <f t="shared" si="847"/>
        <v>90.529</v>
      </c>
      <c r="P4063" s="273">
        <f t="shared" si="848"/>
        <v>92.150375</v>
      </c>
      <c r="Q4063" s="273">
        <f t="shared" si="849"/>
        <v>93.47175</v>
      </c>
      <c r="R4063" s="273">
        <f t="shared" si="850"/>
        <v>94.8145</v>
      </c>
    </row>
    <row r="4064" ht="14.25" hidden="1" customHeight="1">
      <c r="L4064" s="251"/>
      <c r="M4064" s="272">
        <v>28.3</v>
      </c>
      <c r="N4064" s="273">
        <f t="shared" si="846"/>
        <v>88.60875</v>
      </c>
      <c r="O4064" s="273">
        <f t="shared" si="847"/>
        <v>90.53</v>
      </c>
      <c r="P4064" s="273">
        <f t="shared" si="848"/>
        <v>92.15125</v>
      </c>
      <c r="Q4064" s="273">
        <f t="shared" si="849"/>
        <v>93.4725</v>
      </c>
      <c r="R4064" s="273">
        <f t="shared" si="850"/>
        <v>94.815</v>
      </c>
    </row>
    <row r="4065" ht="14.25" hidden="1" customHeight="1">
      <c r="L4065" s="251"/>
      <c r="M4065" s="272">
        <v>28.31</v>
      </c>
      <c r="N4065" s="273">
        <f t="shared" si="846"/>
        <v>88.609875</v>
      </c>
      <c r="O4065" s="273">
        <f t="shared" si="847"/>
        <v>90.531</v>
      </c>
      <c r="P4065" s="273">
        <f t="shared" si="848"/>
        <v>92.152125</v>
      </c>
      <c r="Q4065" s="273">
        <f t="shared" si="849"/>
        <v>93.47325</v>
      </c>
      <c r="R4065" s="273">
        <f t="shared" si="850"/>
        <v>94.8155</v>
      </c>
    </row>
    <row r="4066" ht="14.25" hidden="1" customHeight="1">
      <c r="L4066" s="251"/>
      <c r="M4066" s="272">
        <v>28.32</v>
      </c>
      <c r="N4066" s="273">
        <f t="shared" si="846"/>
        <v>88.611</v>
      </c>
      <c r="O4066" s="273">
        <f t="shared" si="847"/>
        <v>90.532</v>
      </c>
      <c r="P4066" s="273">
        <f t="shared" si="848"/>
        <v>92.153</v>
      </c>
      <c r="Q4066" s="273">
        <f t="shared" si="849"/>
        <v>93.474</v>
      </c>
      <c r="R4066" s="273">
        <f t="shared" si="850"/>
        <v>94.816</v>
      </c>
    </row>
    <row r="4067" ht="14.25" hidden="1" customHeight="1">
      <c r="L4067" s="251"/>
      <c r="M4067" s="272">
        <v>28.33</v>
      </c>
      <c r="N4067" s="273">
        <f t="shared" si="846"/>
        <v>88.612125</v>
      </c>
      <c r="O4067" s="273">
        <f t="shared" si="847"/>
        <v>90.533</v>
      </c>
      <c r="P4067" s="273">
        <f t="shared" si="848"/>
        <v>92.153875</v>
      </c>
      <c r="Q4067" s="273">
        <f t="shared" si="849"/>
        <v>93.47475</v>
      </c>
      <c r="R4067" s="273">
        <f t="shared" si="850"/>
        <v>94.8165</v>
      </c>
    </row>
    <row r="4068" ht="14.25" hidden="1" customHeight="1">
      <c r="L4068" s="251"/>
      <c r="M4068" s="272">
        <v>28.34</v>
      </c>
      <c r="N4068" s="273">
        <f t="shared" si="846"/>
        <v>88.61325</v>
      </c>
      <c r="O4068" s="273">
        <f t="shared" si="847"/>
        <v>90.534</v>
      </c>
      <c r="P4068" s="273">
        <f t="shared" si="848"/>
        <v>92.15475</v>
      </c>
      <c r="Q4068" s="273">
        <f t="shared" si="849"/>
        <v>93.4755</v>
      </c>
      <c r="R4068" s="273">
        <f t="shared" si="850"/>
        <v>94.817</v>
      </c>
    </row>
    <row r="4069" ht="14.25" hidden="1" customHeight="1">
      <c r="L4069" s="251"/>
      <c r="M4069" s="272">
        <v>28.35</v>
      </c>
      <c r="N4069" s="273">
        <f t="shared" si="846"/>
        <v>88.614375</v>
      </c>
      <c r="O4069" s="273">
        <f t="shared" si="847"/>
        <v>90.535</v>
      </c>
      <c r="P4069" s="273">
        <f t="shared" si="848"/>
        <v>92.155625</v>
      </c>
      <c r="Q4069" s="273">
        <f t="shared" si="849"/>
        <v>93.47625</v>
      </c>
      <c r="R4069" s="273">
        <f t="shared" si="850"/>
        <v>94.8175</v>
      </c>
    </row>
    <row r="4070" ht="14.25" hidden="1" customHeight="1">
      <c r="L4070" s="251"/>
      <c r="M4070" s="272">
        <v>28.36</v>
      </c>
      <c r="N4070" s="273">
        <f t="shared" si="846"/>
        <v>88.6155</v>
      </c>
      <c r="O4070" s="273">
        <f t="shared" si="847"/>
        <v>90.536</v>
      </c>
      <c r="P4070" s="273">
        <f t="shared" si="848"/>
        <v>92.1565</v>
      </c>
      <c r="Q4070" s="273">
        <f t="shared" si="849"/>
        <v>93.477</v>
      </c>
      <c r="R4070" s="273">
        <f t="shared" si="850"/>
        <v>94.818</v>
      </c>
    </row>
    <row r="4071" ht="14.25" hidden="1" customHeight="1">
      <c r="L4071" s="251"/>
      <c r="M4071" s="272">
        <v>28.37</v>
      </c>
      <c r="N4071" s="273">
        <f t="shared" si="846"/>
        <v>88.616625</v>
      </c>
      <c r="O4071" s="273">
        <f t="shared" si="847"/>
        <v>90.537</v>
      </c>
      <c r="P4071" s="273">
        <f t="shared" si="848"/>
        <v>92.157375</v>
      </c>
      <c r="Q4071" s="273">
        <f t="shared" si="849"/>
        <v>93.47775</v>
      </c>
      <c r="R4071" s="273">
        <f t="shared" si="850"/>
        <v>94.8185</v>
      </c>
    </row>
    <row r="4072" ht="14.25" hidden="1" customHeight="1">
      <c r="L4072" s="251"/>
      <c r="M4072" s="272">
        <v>28.38</v>
      </c>
      <c r="N4072" s="273">
        <f t="shared" si="846"/>
        <v>88.61775</v>
      </c>
      <c r="O4072" s="273">
        <f t="shared" si="847"/>
        <v>90.538</v>
      </c>
      <c r="P4072" s="273">
        <f t="shared" si="848"/>
        <v>92.15825</v>
      </c>
      <c r="Q4072" s="273">
        <f t="shared" si="849"/>
        <v>93.4785</v>
      </c>
      <c r="R4072" s="273">
        <f t="shared" si="850"/>
        <v>94.819</v>
      </c>
    </row>
    <row r="4073" ht="14.25" hidden="1" customHeight="1">
      <c r="L4073" s="251"/>
      <c r="M4073" s="272">
        <v>28.39</v>
      </c>
      <c r="N4073" s="273">
        <f t="shared" si="846"/>
        <v>88.618875</v>
      </c>
      <c r="O4073" s="273">
        <f t="shared" si="847"/>
        <v>90.539</v>
      </c>
      <c r="P4073" s="273">
        <f t="shared" si="848"/>
        <v>92.159125</v>
      </c>
      <c r="Q4073" s="273">
        <f t="shared" si="849"/>
        <v>93.47925</v>
      </c>
      <c r="R4073" s="273">
        <f t="shared" si="850"/>
        <v>94.8195</v>
      </c>
    </row>
    <row r="4074" ht="14.25" hidden="1" customHeight="1">
      <c r="L4074" s="251"/>
      <c r="M4074" s="272">
        <v>28.4</v>
      </c>
      <c r="N4074" s="273">
        <f t="shared" si="846"/>
        <v>88.62</v>
      </c>
      <c r="O4074" s="273">
        <f t="shared" si="847"/>
        <v>90.54</v>
      </c>
      <c r="P4074" s="273">
        <f t="shared" si="848"/>
        <v>92.16</v>
      </c>
      <c r="Q4074" s="273">
        <f t="shared" si="849"/>
        <v>93.48</v>
      </c>
      <c r="R4074" s="273">
        <f t="shared" si="850"/>
        <v>94.82</v>
      </c>
    </row>
    <row r="4075" ht="14.25" hidden="1" customHeight="1">
      <c r="L4075" s="251"/>
      <c r="M4075" s="272">
        <v>28.41</v>
      </c>
      <c r="N4075" s="273">
        <f t="shared" si="846"/>
        <v>88.621125</v>
      </c>
      <c r="O4075" s="273">
        <f t="shared" si="847"/>
        <v>90.541</v>
      </c>
      <c r="P4075" s="273">
        <f t="shared" si="848"/>
        <v>92.160875</v>
      </c>
      <c r="Q4075" s="273">
        <f t="shared" si="849"/>
        <v>93.48075</v>
      </c>
      <c r="R4075" s="273">
        <f t="shared" si="850"/>
        <v>94.8205</v>
      </c>
    </row>
    <row r="4076" ht="14.25" hidden="1" customHeight="1">
      <c r="L4076" s="251"/>
      <c r="M4076" s="272">
        <v>28.42</v>
      </c>
      <c r="N4076" s="273">
        <f t="shared" si="846"/>
        <v>88.62225</v>
      </c>
      <c r="O4076" s="273">
        <f t="shared" si="847"/>
        <v>90.542</v>
      </c>
      <c r="P4076" s="273">
        <f t="shared" si="848"/>
        <v>92.16175</v>
      </c>
      <c r="Q4076" s="273">
        <f t="shared" si="849"/>
        <v>93.4815</v>
      </c>
      <c r="R4076" s="273">
        <f t="shared" si="850"/>
        <v>94.821</v>
      </c>
    </row>
    <row r="4077" ht="14.25" hidden="1" customHeight="1">
      <c r="L4077" s="251"/>
      <c r="M4077" s="272">
        <v>28.43</v>
      </c>
      <c r="N4077" s="273">
        <f t="shared" si="846"/>
        <v>88.623375</v>
      </c>
      <c r="O4077" s="273">
        <f t="shared" si="847"/>
        <v>90.543</v>
      </c>
      <c r="P4077" s="273">
        <f t="shared" si="848"/>
        <v>92.162625</v>
      </c>
      <c r="Q4077" s="273">
        <f t="shared" si="849"/>
        <v>93.48225</v>
      </c>
      <c r="R4077" s="273">
        <f t="shared" si="850"/>
        <v>94.8215</v>
      </c>
    </row>
    <row r="4078" ht="14.25" hidden="1" customHeight="1">
      <c r="L4078" s="251"/>
      <c r="M4078" s="272">
        <v>28.44</v>
      </c>
      <c r="N4078" s="273">
        <f t="shared" si="846"/>
        <v>88.6245</v>
      </c>
      <c r="O4078" s="273">
        <f t="shared" si="847"/>
        <v>90.544</v>
      </c>
      <c r="P4078" s="273">
        <f t="shared" si="848"/>
        <v>92.1635</v>
      </c>
      <c r="Q4078" s="273">
        <f t="shared" si="849"/>
        <v>93.483</v>
      </c>
      <c r="R4078" s="273">
        <f t="shared" si="850"/>
        <v>94.822</v>
      </c>
    </row>
    <row r="4079" ht="14.25" hidden="1" customHeight="1">
      <c r="L4079" s="251"/>
      <c r="M4079" s="272">
        <v>28.45</v>
      </c>
      <c r="N4079" s="273">
        <f t="shared" si="846"/>
        <v>88.625625</v>
      </c>
      <c r="O4079" s="273">
        <f t="shared" si="847"/>
        <v>90.545</v>
      </c>
      <c r="P4079" s="273">
        <f t="shared" si="848"/>
        <v>92.164375</v>
      </c>
      <c r="Q4079" s="273">
        <f t="shared" si="849"/>
        <v>93.48375</v>
      </c>
      <c r="R4079" s="273">
        <f t="shared" si="850"/>
        <v>94.8225</v>
      </c>
    </row>
    <row r="4080" ht="14.25" hidden="1" customHeight="1">
      <c r="L4080" s="251"/>
      <c r="M4080" s="272">
        <v>28.46</v>
      </c>
      <c r="N4080" s="273">
        <f t="shared" si="846"/>
        <v>88.62675</v>
      </c>
      <c r="O4080" s="273">
        <f t="shared" si="847"/>
        <v>90.546</v>
      </c>
      <c r="P4080" s="273">
        <f t="shared" si="848"/>
        <v>92.16525</v>
      </c>
      <c r="Q4080" s="273">
        <f t="shared" si="849"/>
        <v>93.4845</v>
      </c>
      <c r="R4080" s="273">
        <f t="shared" si="850"/>
        <v>94.823</v>
      </c>
    </row>
    <row r="4081" ht="14.25" hidden="1" customHeight="1">
      <c r="L4081" s="251"/>
      <c r="M4081" s="272">
        <v>28.47</v>
      </c>
      <c r="N4081" s="273">
        <f t="shared" si="846"/>
        <v>88.627875</v>
      </c>
      <c r="O4081" s="273">
        <f t="shared" si="847"/>
        <v>90.547</v>
      </c>
      <c r="P4081" s="273">
        <f t="shared" si="848"/>
        <v>92.166125</v>
      </c>
      <c r="Q4081" s="273">
        <f t="shared" si="849"/>
        <v>93.48525</v>
      </c>
      <c r="R4081" s="273">
        <f t="shared" si="850"/>
        <v>94.8235</v>
      </c>
    </row>
    <row r="4082" ht="14.25" hidden="1" customHeight="1">
      <c r="L4082" s="251"/>
      <c r="M4082" s="272">
        <v>28.48</v>
      </c>
      <c r="N4082" s="273">
        <f t="shared" si="846"/>
        <v>88.629</v>
      </c>
      <c r="O4082" s="273">
        <f t="shared" si="847"/>
        <v>90.548</v>
      </c>
      <c r="P4082" s="273">
        <f t="shared" si="848"/>
        <v>92.167</v>
      </c>
      <c r="Q4082" s="273">
        <f t="shared" si="849"/>
        <v>93.486</v>
      </c>
      <c r="R4082" s="273">
        <f t="shared" si="850"/>
        <v>94.824</v>
      </c>
    </row>
    <row r="4083" ht="14.25" hidden="1" customHeight="1">
      <c r="L4083" s="251"/>
      <c r="M4083" s="272">
        <v>28.49</v>
      </c>
      <c r="N4083" s="273">
        <f t="shared" si="846"/>
        <v>88.630125</v>
      </c>
      <c r="O4083" s="273">
        <f t="shared" si="847"/>
        <v>90.549</v>
      </c>
      <c r="P4083" s="273">
        <f t="shared" si="848"/>
        <v>92.167875</v>
      </c>
      <c r="Q4083" s="273">
        <f t="shared" si="849"/>
        <v>93.48675</v>
      </c>
      <c r="R4083" s="273">
        <f t="shared" si="850"/>
        <v>94.8245</v>
      </c>
    </row>
    <row r="4084" ht="14.25" hidden="1" customHeight="1">
      <c r="L4084" s="251"/>
      <c r="M4084" s="272">
        <v>28.5</v>
      </c>
      <c r="N4084" s="273">
        <f t="shared" si="846"/>
        <v>88.63125</v>
      </c>
      <c r="O4084" s="273">
        <f t="shared" si="847"/>
        <v>90.55</v>
      </c>
      <c r="P4084" s="273">
        <f t="shared" si="848"/>
        <v>92.16875</v>
      </c>
      <c r="Q4084" s="273">
        <f t="shared" si="849"/>
        <v>93.4875</v>
      </c>
      <c r="R4084" s="273">
        <f t="shared" si="850"/>
        <v>94.825</v>
      </c>
    </row>
    <row r="4085" ht="14.25" hidden="1" customHeight="1">
      <c r="L4085" s="251"/>
      <c r="M4085" s="272">
        <v>28.51</v>
      </c>
      <c r="N4085" s="273">
        <f t="shared" si="846"/>
        <v>88.632375</v>
      </c>
      <c r="O4085" s="273">
        <f t="shared" si="847"/>
        <v>90.551</v>
      </c>
      <c r="P4085" s="273">
        <f t="shared" si="848"/>
        <v>92.169625</v>
      </c>
      <c r="Q4085" s="273">
        <f t="shared" si="849"/>
        <v>93.48825</v>
      </c>
      <c r="R4085" s="273">
        <f t="shared" si="850"/>
        <v>94.8255</v>
      </c>
    </row>
    <row r="4086" ht="14.25" hidden="1" customHeight="1">
      <c r="L4086" s="251"/>
      <c r="M4086" s="272">
        <v>28.52</v>
      </c>
      <c r="N4086" s="273">
        <f t="shared" si="846"/>
        <v>88.6335</v>
      </c>
      <c r="O4086" s="273">
        <f t="shared" si="847"/>
        <v>90.552</v>
      </c>
      <c r="P4086" s="273">
        <f t="shared" si="848"/>
        <v>92.1705</v>
      </c>
      <c r="Q4086" s="273">
        <f t="shared" si="849"/>
        <v>93.489</v>
      </c>
      <c r="R4086" s="273">
        <f t="shared" si="850"/>
        <v>94.826</v>
      </c>
    </row>
    <row r="4087" ht="14.25" hidden="1" customHeight="1">
      <c r="L4087" s="251"/>
      <c r="M4087" s="272">
        <v>28.53</v>
      </c>
      <c r="N4087" s="273">
        <f t="shared" si="846"/>
        <v>88.634625</v>
      </c>
      <c r="O4087" s="273">
        <f t="shared" si="847"/>
        <v>90.553</v>
      </c>
      <c r="P4087" s="273">
        <f t="shared" si="848"/>
        <v>92.171375</v>
      </c>
      <c r="Q4087" s="273">
        <f t="shared" si="849"/>
        <v>93.48975</v>
      </c>
      <c r="R4087" s="273">
        <f t="shared" si="850"/>
        <v>94.8265</v>
      </c>
    </row>
    <row r="4088" ht="14.25" hidden="1" customHeight="1">
      <c r="L4088" s="251"/>
      <c r="M4088" s="272">
        <v>28.54</v>
      </c>
      <c r="N4088" s="273">
        <f t="shared" si="846"/>
        <v>88.63575</v>
      </c>
      <c r="O4088" s="273">
        <f t="shared" si="847"/>
        <v>90.554</v>
      </c>
      <c r="P4088" s="273">
        <f t="shared" si="848"/>
        <v>92.17225</v>
      </c>
      <c r="Q4088" s="273">
        <f t="shared" si="849"/>
        <v>93.4905</v>
      </c>
      <c r="R4088" s="273">
        <f t="shared" si="850"/>
        <v>94.827</v>
      </c>
    </row>
    <row r="4089" ht="14.25" hidden="1" customHeight="1">
      <c r="L4089" s="251"/>
      <c r="M4089" s="272">
        <v>28.55</v>
      </c>
      <c r="N4089" s="273">
        <f t="shared" si="846"/>
        <v>88.636875</v>
      </c>
      <c r="O4089" s="273">
        <f t="shared" si="847"/>
        <v>90.555</v>
      </c>
      <c r="P4089" s="273">
        <f t="shared" si="848"/>
        <v>92.173125</v>
      </c>
      <c r="Q4089" s="273">
        <f t="shared" si="849"/>
        <v>93.49125</v>
      </c>
      <c r="R4089" s="273">
        <f t="shared" si="850"/>
        <v>94.8275</v>
      </c>
    </row>
    <row r="4090" ht="14.25" hidden="1" customHeight="1">
      <c r="L4090" s="251"/>
      <c r="M4090" s="272">
        <v>28.56</v>
      </c>
      <c r="N4090" s="273">
        <f t="shared" si="846"/>
        <v>88.638</v>
      </c>
      <c r="O4090" s="273">
        <f t="shared" si="847"/>
        <v>90.556</v>
      </c>
      <c r="P4090" s="273">
        <f t="shared" si="848"/>
        <v>92.174</v>
      </c>
      <c r="Q4090" s="273">
        <f t="shared" si="849"/>
        <v>93.492</v>
      </c>
      <c r="R4090" s="273">
        <f t="shared" si="850"/>
        <v>94.828</v>
      </c>
    </row>
    <row r="4091" ht="14.25" hidden="1" customHeight="1">
      <c r="L4091" s="251"/>
      <c r="M4091" s="272">
        <v>28.57</v>
      </c>
      <c r="N4091" s="273">
        <f t="shared" si="846"/>
        <v>88.639125</v>
      </c>
      <c r="O4091" s="273">
        <f t="shared" si="847"/>
        <v>90.557</v>
      </c>
      <c r="P4091" s="273">
        <f t="shared" si="848"/>
        <v>92.174875</v>
      </c>
      <c r="Q4091" s="273">
        <f t="shared" si="849"/>
        <v>93.49275</v>
      </c>
      <c r="R4091" s="273">
        <f t="shared" si="850"/>
        <v>94.8285</v>
      </c>
    </row>
    <row r="4092" ht="14.25" hidden="1" customHeight="1">
      <c r="L4092" s="251"/>
      <c r="M4092" s="272">
        <v>28.58</v>
      </c>
      <c r="N4092" s="273">
        <f t="shared" si="846"/>
        <v>88.64025</v>
      </c>
      <c r="O4092" s="273">
        <f t="shared" si="847"/>
        <v>90.558</v>
      </c>
      <c r="P4092" s="273">
        <f t="shared" si="848"/>
        <v>92.17575</v>
      </c>
      <c r="Q4092" s="273">
        <f t="shared" si="849"/>
        <v>93.4935</v>
      </c>
      <c r="R4092" s="273">
        <f t="shared" si="850"/>
        <v>94.829</v>
      </c>
    </row>
    <row r="4093" ht="14.25" hidden="1" customHeight="1">
      <c r="L4093" s="251"/>
      <c r="M4093" s="272">
        <v>28.59</v>
      </c>
      <c r="N4093" s="273">
        <f t="shared" si="846"/>
        <v>88.641375</v>
      </c>
      <c r="O4093" s="273">
        <f t="shared" si="847"/>
        <v>90.559</v>
      </c>
      <c r="P4093" s="273">
        <f t="shared" si="848"/>
        <v>92.176625</v>
      </c>
      <c r="Q4093" s="273">
        <f t="shared" si="849"/>
        <v>93.49425</v>
      </c>
      <c r="R4093" s="273">
        <f t="shared" si="850"/>
        <v>94.8295</v>
      </c>
    </row>
    <row r="4094" ht="14.25" hidden="1" customHeight="1">
      <c r="L4094" s="251"/>
      <c r="M4094" s="272">
        <v>28.6</v>
      </c>
      <c r="N4094" s="273">
        <f t="shared" si="846"/>
        <v>88.6425</v>
      </c>
      <c r="O4094" s="273">
        <f t="shared" si="847"/>
        <v>90.56</v>
      </c>
      <c r="P4094" s="273">
        <f t="shared" si="848"/>
        <v>92.1775</v>
      </c>
      <c r="Q4094" s="273">
        <f t="shared" si="849"/>
        <v>93.495</v>
      </c>
      <c r="R4094" s="273">
        <f t="shared" si="850"/>
        <v>94.83</v>
      </c>
    </row>
    <row r="4095" ht="14.25" hidden="1" customHeight="1">
      <c r="L4095" s="251"/>
      <c r="M4095" s="272">
        <v>28.61</v>
      </c>
      <c r="N4095" s="273">
        <f t="shared" si="846"/>
        <v>88.643625</v>
      </c>
      <c r="O4095" s="273">
        <f t="shared" si="847"/>
        <v>90.561</v>
      </c>
      <c r="P4095" s="273">
        <f t="shared" si="848"/>
        <v>92.178375</v>
      </c>
      <c r="Q4095" s="273">
        <f t="shared" si="849"/>
        <v>93.49575</v>
      </c>
      <c r="R4095" s="273">
        <f t="shared" si="850"/>
        <v>94.8305</v>
      </c>
    </row>
    <row r="4096" ht="14.25" hidden="1" customHeight="1">
      <c r="L4096" s="251"/>
      <c r="M4096" s="272">
        <v>28.62</v>
      </c>
      <c r="N4096" s="273">
        <f t="shared" si="846"/>
        <v>88.64475</v>
      </c>
      <c r="O4096" s="273">
        <f t="shared" si="847"/>
        <v>90.562</v>
      </c>
      <c r="P4096" s="273">
        <f t="shared" si="848"/>
        <v>92.17925</v>
      </c>
      <c r="Q4096" s="273">
        <f t="shared" si="849"/>
        <v>93.4965</v>
      </c>
      <c r="R4096" s="273">
        <f t="shared" si="850"/>
        <v>94.831</v>
      </c>
    </row>
    <row r="4097" ht="14.25" hidden="1" customHeight="1">
      <c r="L4097" s="251"/>
      <c r="M4097" s="272">
        <v>28.63</v>
      </c>
      <c r="N4097" s="273">
        <f t="shared" si="846"/>
        <v>88.645875</v>
      </c>
      <c r="O4097" s="273">
        <f t="shared" si="847"/>
        <v>90.563</v>
      </c>
      <c r="P4097" s="273">
        <f t="shared" si="848"/>
        <v>92.180125</v>
      </c>
      <c r="Q4097" s="273">
        <f t="shared" si="849"/>
        <v>93.49725</v>
      </c>
      <c r="R4097" s="273">
        <f t="shared" si="850"/>
        <v>94.8315</v>
      </c>
    </row>
    <row r="4098" ht="14.25" hidden="1" customHeight="1">
      <c r="L4098" s="251"/>
      <c r="M4098" s="272">
        <v>28.64</v>
      </c>
      <c r="N4098" s="273">
        <f t="shared" si="846"/>
        <v>88.647</v>
      </c>
      <c r="O4098" s="273">
        <f t="shared" si="847"/>
        <v>90.564</v>
      </c>
      <c r="P4098" s="273">
        <f t="shared" si="848"/>
        <v>92.181</v>
      </c>
      <c r="Q4098" s="273">
        <f t="shared" si="849"/>
        <v>93.498</v>
      </c>
      <c r="R4098" s="273">
        <f t="shared" si="850"/>
        <v>94.832</v>
      </c>
    </row>
    <row r="4099" ht="14.25" hidden="1" customHeight="1">
      <c r="L4099" s="251"/>
      <c r="M4099" s="272">
        <v>28.65</v>
      </c>
      <c r="N4099" s="273">
        <f t="shared" si="846"/>
        <v>88.648125</v>
      </c>
      <c r="O4099" s="273">
        <f t="shared" si="847"/>
        <v>90.565</v>
      </c>
      <c r="P4099" s="273">
        <f t="shared" si="848"/>
        <v>92.181875</v>
      </c>
      <c r="Q4099" s="273">
        <f t="shared" si="849"/>
        <v>93.49875</v>
      </c>
      <c r="R4099" s="273">
        <f t="shared" si="850"/>
        <v>94.8325</v>
      </c>
    </row>
    <row r="4100" ht="14.25" hidden="1" customHeight="1">
      <c r="L4100" s="251"/>
      <c r="M4100" s="272">
        <v>28.66</v>
      </c>
      <c r="N4100" s="273">
        <f t="shared" si="846"/>
        <v>88.64925</v>
      </c>
      <c r="O4100" s="273">
        <f t="shared" si="847"/>
        <v>90.566</v>
      </c>
      <c r="P4100" s="273">
        <f t="shared" si="848"/>
        <v>92.18275</v>
      </c>
      <c r="Q4100" s="273">
        <f t="shared" si="849"/>
        <v>93.4995</v>
      </c>
      <c r="R4100" s="273">
        <f t="shared" si="850"/>
        <v>94.833</v>
      </c>
    </row>
    <row r="4101" ht="14.25" hidden="1" customHeight="1">
      <c r="L4101" s="251"/>
      <c r="M4101" s="272">
        <v>28.67</v>
      </c>
      <c r="N4101" s="273">
        <f t="shared" si="846"/>
        <v>88.650375</v>
      </c>
      <c r="O4101" s="273">
        <f t="shared" si="847"/>
        <v>90.567</v>
      </c>
      <c r="P4101" s="273">
        <f t="shared" si="848"/>
        <v>92.183625</v>
      </c>
      <c r="Q4101" s="273">
        <f t="shared" si="849"/>
        <v>93.50025</v>
      </c>
      <c r="R4101" s="273">
        <f t="shared" si="850"/>
        <v>94.8335</v>
      </c>
    </row>
    <row r="4102" ht="14.25" hidden="1" customHeight="1">
      <c r="L4102" s="251"/>
      <c r="M4102" s="272">
        <v>28.68</v>
      </c>
      <c r="N4102" s="273">
        <f t="shared" si="846"/>
        <v>88.6515</v>
      </c>
      <c r="O4102" s="273">
        <f t="shared" si="847"/>
        <v>90.568</v>
      </c>
      <c r="P4102" s="273">
        <f t="shared" si="848"/>
        <v>92.1845</v>
      </c>
      <c r="Q4102" s="273">
        <f t="shared" si="849"/>
        <v>93.501</v>
      </c>
      <c r="R4102" s="273">
        <f t="shared" si="850"/>
        <v>94.834</v>
      </c>
    </row>
    <row r="4103" ht="14.25" hidden="1" customHeight="1">
      <c r="L4103" s="251"/>
      <c r="M4103" s="272">
        <v>28.69</v>
      </c>
      <c r="N4103" s="273">
        <f t="shared" si="846"/>
        <v>88.652625</v>
      </c>
      <c r="O4103" s="273">
        <f t="shared" si="847"/>
        <v>90.569</v>
      </c>
      <c r="P4103" s="273">
        <f t="shared" si="848"/>
        <v>92.185375</v>
      </c>
      <c r="Q4103" s="273">
        <f t="shared" si="849"/>
        <v>93.50175</v>
      </c>
      <c r="R4103" s="273">
        <f t="shared" si="850"/>
        <v>94.8345</v>
      </c>
    </row>
    <row r="4104" ht="14.25" hidden="1" customHeight="1">
      <c r="L4104" s="251"/>
      <c r="M4104" s="272">
        <v>28.7</v>
      </c>
      <c r="N4104" s="273">
        <f t="shared" si="846"/>
        <v>88.65375</v>
      </c>
      <c r="O4104" s="273">
        <f t="shared" si="847"/>
        <v>90.57</v>
      </c>
      <c r="P4104" s="273">
        <f t="shared" si="848"/>
        <v>92.18625</v>
      </c>
      <c r="Q4104" s="273">
        <f t="shared" si="849"/>
        <v>93.5025</v>
      </c>
      <c r="R4104" s="273">
        <f t="shared" si="850"/>
        <v>94.835</v>
      </c>
    </row>
    <row r="4105" ht="14.25" hidden="1" customHeight="1">
      <c r="L4105" s="251"/>
      <c r="M4105" s="272">
        <v>28.71</v>
      </c>
      <c r="N4105" s="273">
        <f t="shared" si="846"/>
        <v>88.654875</v>
      </c>
      <c r="O4105" s="273">
        <f t="shared" si="847"/>
        <v>90.571</v>
      </c>
      <c r="P4105" s="273">
        <f t="shared" si="848"/>
        <v>92.187125</v>
      </c>
      <c r="Q4105" s="273">
        <f t="shared" si="849"/>
        <v>93.50325</v>
      </c>
      <c r="R4105" s="273">
        <f t="shared" si="850"/>
        <v>94.8355</v>
      </c>
    </row>
    <row r="4106" ht="14.25" hidden="1" customHeight="1">
      <c r="L4106" s="251"/>
      <c r="M4106" s="272">
        <v>28.72</v>
      </c>
      <c r="N4106" s="273">
        <f t="shared" si="846"/>
        <v>88.656</v>
      </c>
      <c r="O4106" s="273">
        <f t="shared" si="847"/>
        <v>90.572</v>
      </c>
      <c r="P4106" s="273">
        <f t="shared" si="848"/>
        <v>92.188</v>
      </c>
      <c r="Q4106" s="273">
        <f t="shared" si="849"/>
        <v>93.504</v>
      </c>
      <c r="R4106" s="273">
        <f t="shared" si="850"/>
        <v>94.836</v>
      </c>
    </row>
    <row r="4107" ht="14.25" hidden="1" customHeight="1">
      <c r="L4107" s="251"/>
      <c r="M4107" s="272">
        <v>28.73</v>
      </c>
      <c r="N4107" s="273">
        <f t="shared" si="846"/>
        <v>88.657125</v>
      </c>
      <c r="O4107" s="273">
        <f t="shared" si="847"/>
        <v>90.573</v>
      </c>
      <c r="P4107" s="273">
        <f t="shared" si="848"/>
        <v>92.188875</v>
      </c>
      <c r="Q4107" s="273">
        <f t="shared" si="849"/>
        <v>93.50475</v>
      </c>
      <c r="R4107" s="273">
        <f t="shared" si="850"/>
        <v>94.8365</v>
      </c>
    </row>
    <row r="4108" ht="14.25" hidden="1" customHeight="1">
      <c r="L4108" s="251"/>
      <c r="M4108" s="272">
        <v>28.74</v>
      </c>
      <c r="N4108" s="273">
        <f t="shared" si="846"/>
        <v>88.65825</v>
      </c>
      <c r="O4108" s="273">
        <f t="shared" si="847"/>
        <v>90.574</v>
      </c>
      <c r="P4108" s="273">
        <f t="shared" si="848"/>
        <v>92.18975</v>
      </c>
      <c r="Q4108" s="273">
        <f t="shared" si="849"/>
        <v>93.5055</v>
      </c>
      <c r="R4108" s="273">
        <f t="shared" si="850"/>
        <v>94.837</v>
      </c>
    </row>
    <row r="4109" ht="14.25" hidden="1" customHeight="1">
      <c r="L4109" s="251"/>
      <c r="M4109" s="272">
        <v>28.75</v>
      </c>
      <c r="N4109" s="273">
        <f t="shared" si="846"/>
        <v>88.659375</v>
      </c>
      <c r="O4109" s="273">
        <f t="shared" si="847"/>
        <v>90.575</v>
      </c>
      <c r="P4109" s="273">
        <f t="shared" si="848"/>
        <v>92.190625</v>
      </c>
      <c r="Q4109" s="273">
        <f t="shared" si="849"/>
        <v>93.50625</v>
      </c>
      <c r="R4109" s="273">
        <f t="shared" si="850"/>
        <v>94.8375</v>
      </c>
    </row>
    <row r="4110" ht="14.25" hidden="1" customHeight="1">
      <c r="L4110" s="251"/>
      <c r="M4110" s="272">
        <v>28.76</v>
      </c>
      <c r="N4110" s="273">
        <f t="shared" si="846"/>
        <v>88.6605</v>
      </c>
      <c r="O4110" s="273">
        <f t="shared" si="847"/>
        <v>90.576</v>
      </c>
      <c r="P4110" s="273">
        <f t="shared" si="848"/>
        <v>92.1915</v>
      </c>
      <c r="Q4110" s="273">
        <f t="shared" si="849"/>
        <v>93.507</v>
      </c>
      <c r="R4110" s="273">
        <f t="shared" si="850"/>
        <v>94.838</v>
      </c>
    </row>
    <row r="4111" ht="14.25" hidden="1" customHeight="1">
      <c r="L4111" s="251"/>
      <c r="M4111" s="272">
        <v>28.77</v>
      </c>
      <c r="N4111" s="273">
        <f t="shared" si="846"/>
        <v>88.661625</v>
      </c>
      <c r="O4111" s="273">
        <f t="shared" si="847"/>
        <v>90.577</v>
      </c>
      <c r="P4111" s="273">
        <f t="shared" si="848"/>
        <v>92.192375</v>
      </c>
      <c r="Q4111" s="273">
        <f t="shared" si="849"/>
        <v>93.50775</v>
      </c>
      <c r="R4111" s="273">
        <f t="shared" si="850"/>
        <v>94.8385</v>
      </c>
    </row>
    <row r="4112" ht="14.25" hidden="1" customHeight="1">
      <c r="L4112" s="251"/>
      <c r="M4112" s="272">
        <v>28.78</v>
      </c>
      <c r="N4112" s="273">
        <f t="shared" si="846"/>
        <v>88.66275</v>
      </c>
      <c r="O4112" s="273">
        <f t="shared" si="847"/>
        <v>90.578</v>
      </c>
      <c r="P4112" s="273">
        <f t="shared" si="848"/>
        <v>92.19325</v>
      </c>
      <c r="Q4112" s="273">
        <f t="shared" si="849"/>
        <v>93.5085</v>
      </c>
      <c r="R4112" s="273">
        <f t="shared" si="850"/>
        <v>94.839</v>
      </c>
    </row>
    <row r="4113" ht="14.25" hidden="1" customHeight="1">
      <c r="L4113" s="251"/>
      <c r="M4113" s="272">
        <v>28.79</v>
      </c>
      <c r="N4113" s="273">
        <f t="shared" si="846"/>
        <v>88.663875</v>
      </c>
      <c r="O4113" s="273">
        <f t="shared" si="847"/>
        <v>90.579</v>
      </c>
      <c r="P4113" s="273">
        <f t="shared" si="848"/>
        <v>92.194125</v>
      </c>
      <c r="Q4113" s="273">
        <f t="shared" si="849"/>
        <v>93.50925</v>
      </c>
      <c r="R4113" s="273">
        <f t="shared" si="850"/>
        <v>94.8395</v>
      </c>
    </row>
    <row r="4114" ht="14.25" hidden="1" customHeight="1">
      <c r="L4114" s="251"/>
      <c r="M4114" s="272">
        <v>28.8</v>
      </c>
      <c r="N4114" s="273">
        <f t="shared" si="846"/>
        <v>88.665</v>
      </c>
      <c r="O4114" s="273">
        <f t="shared" si="847"/>
        <v>90.58</v>
      </c>
      <c r="P4114" s="273">
        <f t="shared" si="848"/>
        <v>92.195</v>
      </c>
      <c r="Q4114" s="273">
        <f t="shared" si="849"/>
        <v>93.51</v>
      </c>
      <c r="R4114" s="273">
        <f t="shared" si="850"/>
        <v>94.84</v>
      </c>
    </row>
    <row r="4115" ht="14.25" hidden="1" customHeight="1">
      <c r="L4115" s="251"/>
      <c r="M4115" s="272">
        <v>28.81</v>
      </c>
      <c r="N4115" s="273">
        <f t="shared" si="846"/>
        <v>88.666125</v>
      </c>
      <c r="O4115" s="273">
        <f t="shared" si="847"/>
        <v>90.581</v>
      </c>
      <c r="P4115" s="273">
        <f t="shared" si="848"/>
        <v>92.195875</v>
      </c>
      <c r="Q4115" s="273">
        <f t="shared" si="849"/>
        <v>93.51075</v>
      </c>
      <c r="R4115" s="273">
        <f t="shared" si="850"/>
        <v>94.8405</v>
      </c>
    </row>
    <row r="4116" ht="14.25" hidden="1" customHeight="1">
      <c r="L4116" s="251"/>
      <c r="M4116" s="272">
        <v>28.82</v>
      </c>
      <c r="N4116" s="273">
        <f t="shared" si="846"/>
        <v>88.66725</v>
      </c>
      <c r="O4116" s="273">
        <f t="shared" si="847"/>
        <v>90.582</v>
      </c>
      <c r="P4116" s="273">
        <f t="shared" si="848"/>
        <v>92.19675</v>
      </c>
      <c r="Q4116" s="273">
        <f t="shared" si="849"/>
        <v>93.5115</v>
      </c>
      <c r="R4116" s="273">
        <f t="shared" si="850"/>
        <v>94.841</v>
      </c>
    </row>
    <row r="4117" ht="14.25" hidden="1" customHeight="1">
      <c r="L4117" s="251"/>
      <c r="M4117" s="272">
        <v>28.83</v>
      </c>
      <c r="N4117" s="273">
        <f t="shared" si="846"/>
        <v>88.668375</v>
      </c>
      <c r="O4117" s="273">
        <f t="shared" si="847"/>
        <v>90.583</v>
      </c>
      <c r="P4117" s="273">
        <f t="shared" si="848"/>
        <v>92.197625</v>
      </c>
      <c r="Q4117" s="273">
        <f t="shared" si="849"/>
        <v>93.51225</v>
      </c>
      <c r="R4117" s="273">
        <f t="shared" si="850"/>
        <v>94.8415</v>
      </c>
    </row>
    <row r="4118" ht="14.25" hidden="1" customHeight="1">
      <c r="L4118" s="251"/>
      <c r="M4118" s="272">
        <v>28.84</v>
      </c>
      <c r="N4118" s="273">
        <f t="shared" si="846"/>
        <v>88.6695</v>
      </c>
      <c r="O4118" s="273">
        <f t="shared" si="847"/>
        <v>90.584</v>
      </c>
      <c r="P4118" s="273">
        <f t="shared" si="848"/>
        <v>92.1985</v>
      </c>
      <c r="Q4118" s="273">
        <f t="shared" si="849"/>
        <v>93.513</v>
      </c>
      <c r="R4118" s="273">
        <f t="shared" si="850"/>
        <v>94.842</v>
      </c>
    </row>
    <row r="4119" ht="14.25" hidden="1" customHeight="1">
      <c r="L4119" s="251"/>
      <c r="M4119" s="272">
        <v>28.85</v>
      </c>
      <c r="N4119" s="273">
        <f t="shared" si="846"/>
        <v>88.670625</v>
      </c>
      <c r="O4119" s="273">
        <f t="shared" si="847"/>
        <v>90.585</v>
      </c>
      <c r="P4119" s="273">
        <f t="shared" si="848"/>
        <v>92.199375</v>
      </c>
      <c r="Q4119" s="273">
        <f t="shared" si="849"/>
        <v>93.51375</v>
      </c>
      <c r="R4119" s="273">
        <f t="shared" si="850"/>
        <v>94.8425</v>
      </c>
    </row>
    <row r="4120" ht="14.25" hidden="1" customHeight="1">
      <c r="L4120" s="251"/>
      <c r="M4120" s="272">
        <v>28.86</v>
      </c>
      <c r="N4120" s="273">
        <f t="shared" si="846"/>
        <v>88.67175</v>
      </c>
      <c r="O4120" s="273">
        <f t="shared" si="847"/>
        <v>90.586</v>
      </c>
      <c r="P4120" s="273">
        <f t="shared" si="848"/>
        <v>92.20025</v>
      </c>
      <c r="Q4120" s="273">
        <f t="shared" si="849"/>
        <v>93.5145</v>
      </c>
      <c r="R4120" s="273">
        <f t="shared" si="850"/>
        <v>94.843</v>
      </c>
    </row>
    <row r="4121" ht="14.25" hidden="1" customHeight="1">
      <c r="L4121" s="251"/>
      <c r="M4121" s="272">
        <v>28.87</v>
      </c>
      <c r="N4121" s="273">
        <f t="shared" si="846"/>
        <v>88.672875</v>
      </c>
      <c r="O4121" s="273">
        <f t="shared" si="847"/>
        <v>90.587</v>
      </c>
      <c r="P4121" s="273">
        <f t="shared" si="848"/>
        <v>92.201125</v>
      </c>
      <c r="Q4121" s="273">
        <f t="shared" si="849"/>
        <v>93.51525</v>
      </c>
      <c r="R4121" s="273">
        <f t="shared" si="850"/>
        <v>94.8435</v>
      </c>
    </row>
    <row r="4122" ht="14.25" hidden="1" customHeight="1">
      <c r="L4122" s="251"/>
      <c r="M4122" s="272">
        <v>28.88</v>
      </c>
      <c r="N4122" s="273">
        <f t="shared" si="846"/>
        <v>88.674</v>
      </c>
      <c r="O4122" s="273">
        <f t="shared" si="847"/>
        <v>90.588</v>
      </c>
      <c r="P4122" s="273">
        <f t="shared" si="848"/>
        <v>92.202</v>
      </c>
      <c r="Q4122" s="273">
        <f t="shared" si="849"/>
        <v>93.516</v>
      </c>
      <c r="R4122" s="273">
        <f t="shared" si="850"/>
        <v>94.844</v>
      </c>
    </row>
    <row r="4123" ht="14.25" hidden="1" customHeight="1">
      <c r="L4123" s="251"/>
      <c r="M4123" s="272">
        <v>28.89</v>
      </c>
      <c r="N4123" s="273">
        <f t="shared" si="846"/>
        <v>88.675125</v>
      </c>
      <c r="O4123" s="273">
        <f t="shared" si="847"/>
        <v>90.589</v>
      </c>
      <c r="P4123" s="273">
        <f t="shared" si="848"/>
        <v>92.202875</v>
      </c>
      <c r="Q4123" s="273">
        <f t="shared" si="849"/>
        <v>93.51675</v>
      </c>
      <c r="R4123" s="273">
        <f t="shared" si="850"/>
        <v>94.8445</v>
      </c>
    </row>
    <row r="4124" ht="14.25" hidden="1" customHeight="1">
      <c r="L4124" s="251"/>
      <c r="M4124" s="272">
        <v>28.9</v>
      </c>
      <c r="N4124" s="273">
        <f t="shared" si="846"/>
        <v>88.67625</v>
      </c>
      <c r="O4124" s="273">
        <f t="shared" si="847"/>
        <v>90.59</v>
      </c>
      <c r="P4124" s="273">
        <f t="shared" si="848"/>
        <v>92.20375</v>
      </c>
      <c r="Q4124" s="273">
        <f t="shared" si="849"/>
        <v>93.5175</v>
      </c>
      <c r="R4124" s="273">
        <f t="shared" si="850"/>
        <v>94.845</v>
      </c>
    </row>
    <row r="4125" ht="14.25" hidden="1" customHeight="1">
      <c r="L4125" s="251"/>
      <c r="M4125" s="272">
        <v>28.91</v>
      </c>
      <c r="N4125" s="273">
        <f t="shared" si="846"/>
        <v>88.677375</v>
      </c>
      <c r="O4125" s="273">
        <f t="shared" si="847"/>
        <v>90.591</v>
      </c>
      <c r="P4125" s="273">
        <f t="shared" si="848"/>
        <v>92.204625</v>
      </c>
      <c r="Q4125" s="273">
        <f t="shared" si="849"/>
        <v>93.51825</v>
      </c>
      <c r="R4125" s="273">
        <f t="shared" si="850"/>
        <v>94.8455</v>
      </c>
    </row>
    <row r="4126" ht="14.25" hidden="1" customHeight="1">
      <c r="L4126" s="251"/>
      <c r="M4126" s="272">
        <v>28.92</v>
      </c>
      <c r="N4126" s="273">
        <f t="shared" si="846"/>
        <v>88.6785</v>
      </c>
      <c r="O4126" s="273">
        <f t="shared" si="847"/>
        <v>90.592</v>
      </c>
      <c r="P4126" s="273">
        <f t="shared" si="848"/>
        <v>92.2055</v>
      </c>
      <c r="Q4126" s="273">
        <f t="shared" si="849"/>
        <v>93.519</v>
      </c>
      <c r="R4126" s="273">
        <f t="shared" si="850"/>
        <v>94.846</v>
      </c>
    </row>
    <row r="4127" ht="14.25" hidden="1" customHeight="1">
      <c r="L4127" s="251"/>
      <c r="M4127" s="272">
        <v>28.93</v>
      </c>
      <c r="N4127" s="273">
        <f t="shared" si="846"/>
        <v>88.679625</v>
      </c>
      <c r="O4127" s="273">
        <f t="shared" si="847"/>
        <v>90.593</v>
      </c>
      <c r="P4127" s="273">
        <f t="shared" si="848"/>
        <v>92.206375</v>
      </c>
      <c r="Q4127" s="273">
        <f t="shared" si="849"/>
        <v>93.51975</v>
      </c>
      <c r="R4127" s="273">
        <f t="shared" si="850"/>
        <v>94.8465</v>
      </c>
    </row>
    <row r="4128" ht="14.25" hidden="1" customHeight="1">
      <c r="L4128" s="251"/>
      <c r="M4128" s="272">
        <v>28.94</v>
      </c>
      <c r="N4128" s="273">
        <f t="shared" si="846"/>
        <v>88.68075</v>
      </c>
      <c r="O4128" s="273">
        <f t="shared" si="847"/>
        <v>90.594</v>
      </c>
      <c r="P4128" s="273">
        <f t="shared" si="848"/>
        <v>92.20725</v>
      </c>
      <c r="Q4128" s="273">
        <f t="shared" si="849"/>
        <v>93.5205</v>
      </c>
      <c r="R4128" s="273">
        <f t="shared" si="850"/>
        <v>94.847</v>
      </c>
    </row>
    <row r="4129" ht="14.25" hidden="1" customHeight="1">
      <c r="L4129" s="251"/>
      <c r="M4129" s="272">
        <v>28.95</v>
      </c>
      <c r="N4129" s="273">
        <f t="shared" si="846"/>
        <v>88.681875</v>
      </c>
      <c r="O4129" s="273">
        <f t="shared" si="847"/>
        <v>90.595</v>
      </c>
      <c r="P4129" s="273">
        <f t="shared" si="848"/>
        <v>92.208125</v>
      </c>
      <c r="Q4129" s="273">
        <f t="shared" si="849"/>
        <v>93.52125</v>
      </c>
      <c r="R4129" s="273">
        <f t="shared" si="850"/>
        <v>94.8475</v>
      </c>
    </row>
    <row r="4130" ht="14.25" hidden="1" customHeight="1">
      <c r="L4130" s="251"/>
      <c r="M4130" s="272">
        <v>28.96</v>
      </c>
      <c r="N4130" s="273">
        <f t="shared" si="846"/>
        <v>88.683</v>
      </c>
      <c r="O4130" s="273">
        <f t="shared" si="847"/>
        <v>90.596</v>
      </c>
      <c r="P4130" s="273">
        <f t="shared" si="848"/>
        <v>92.209</v>
      </c>
      <c r="Q4130" s="273">
        <f t="shared" si="849"/>
        <v>93.522</v>
      </c>
      <c r="R4130" s="273">
        <f t="shared" si="850"/>
        <v>94.848</v>
      </c>
    </row>
    <row r="4131" ht="14.25" hidden="1" customHeight="1">
      <c r="L4131" s="251"/>
      <c r="M4131" s="272">
        <v>28.97</v>
      </c>
      <c r="N4131" s="273">
        <f t="shared" si="846"/>
        <v>88.684125</v>
      </c>
      <c r="O4131" s="273">
        <f t="shared" si="847"/>
        <v>90.597</v>
      </c>
      <c r="P4131" s="273">
        <f t="shared" si="848"/>
        <v>92.209875</v>
      </c>
      <c r="Q4131" s="273">
        <f t="shared" si="849"/>
        <v>93.52275</v>
      </c>
      <c r="R4131" s="273">
        <f t="shared" si="850"/>
        <v>94.8485</v>
      </c>
    </row>
    <row r="4132" ht="14.25" hidden="1" customHeight="1">
      <c r="L4132" s="251"/>
      <c r="M4132" s="272">
        <v>28.98</v>
      </c>
      <c r="N4132" s="273">
        <f t="shared" si="846"/>
        <v>88.68525</v>
      </c>
      <c r="O4132" s="273">
        <f t="shared" si="847"/>
        <v>90.598</v>
      </c>
      <c r="P4132" s="273">
        <f t="shared" si="848"/>
        <v>92.21075</v>
      </c>
      <c r="Q4132" s="273">
        <f t="shared" si="849"/>
        <v>93.5235</v>
      </c>
      <c r="R4132" s="273">
        <f t="shared" si="850"/>
        <v>94.849</v>
      </c>
    </row>
    <row r="4133" ht="14.25" hidden="1" customHeight="1">
      <c r="L4133" s="251"/>
      <c r="M4133" s="272">
        <v>28.99</v>
      </c>
      <c r="N4133" s="273">
        <f t="shared" si="846"/>
        <v>88.686375</v>
      </c>
      <c r="O4133" s="273">
        <f t="shared" si="847"/>
        <v>90.599</v>
      </c>
      <c r="P4133" s="273">
        <f t="shared" si="848"/>
        <v>92.211625</v>
      </c>
      <c r="Q4133" s="273">
        <f t="shared" si="849"/>
        <v>93.52425</v>
      </c>
      <c r="R4133" s="273">
        <f t="shared" si="850"/>
        <v>94.8495</v>
      </c>
    </row>
    <row r="4134" ht="14.25" hidden="1" customHeight="1">
      <c r="L4134" s="251"/>
      <c r="M4134" s="272">
        <v>29.0</v>
      </c>
      <c r="N4134" s="273">
        <f t="shared" si="846"/>
        <v>88.6875</v>
      </c>
      <c r="O4134" s="273">
        <f t="shared" si="847"/>
        <v>90.6</v>
      </c>
      <c r="P4134" s="273">
        <f t="shared" si="848"/>
        <v>92.2125</v>
      </c>
      <c r="Q4134" s="273">
        <f t="shared" si="849"/>
        <v>93.525</v>
      </c>
      <c r="R4134" s="273">
        <f t="shared" si="850"/>
        <v>94.85</v>
      </c>
    </row>
    <row r="4135" ht="14.25" hidden="1" customHeight="1">
      <c r="L4135" s="251"/>
      <c r="M4135" s="272">
        <v>29.01</v>
      </c>
      <c r="N4135" s="273">
        <f t="shared" si="846"/>
        <v>88.688625</v>
      </c>
      <c r="O4135" s="273">
        <f t="shared" si="847"/>
        <v>90.601</v>
      </c>
      <c r="P4135" s="273">
        <f t="shared" si="848"/>
        <v>92.213375</v>
      </c>
      <c r="Q4135" s="273">
        <f t="shared" si="849"/>
        <v>93.52575</v>
      </c>
      <c r="R4135" s="273">
        <f t="shared" si="850"/>
        <v>94.8505</v>
      </c>
    </row>
    <row r="4136" ht="14.25" hidden="1" customHeight="1">
      <c r="L4136" s="251"/>
      <c r="M4136" s="272">
        <v>29.02</v>
      </c>
      <c r="N4136" s="273">
        <f t="shared" si="846"/>
        <v>88.68975</v>
      </c>
      <c r="O4136" s="273">
        <f t="shared" si="847"/>
        <v>90.602</v>
      </c>
      <c r="P4136" s="273">
        <f t="shared" si="848"/>
        <v>92.21425</v>
      </c>
      <c r="Q4136" s="273">
        <f t="shared" si="849"/>
        <v>93.5265</v>
      </c>
      <c r="R4136" s="273">
        <f t="shared" si="850"/>
        <v>94.851</v>
      </c>
    </row>
    <row r="4137" ht="14.25" hidden="1" customHeight="1">
      <c r="L4137" s="251"/>
      <c r="M4137" s="272">
        <v>29.03</v>
      </c>
      <c r="N4137" s="273">
        <f t="shared" si="846"/>
        <v>88.690875</v>
      </c>
      <c r="O4137" s="273">
        <f t="shared" si="847"/>
        <v>90.603</v>
      </c>
      <c r="P4137" s="273">
        <f t="shared" si="848"/>
        <v>92.215125</v>
      </c>
      <c r="Q4137" s="273">
        <f t="shared" si="849"/>
        <v>93.52725</v>
      </c>
      <c r="R4137" s="273">
        <f t="shared" si="850"/>
        <v>94.8515</v>
      </c>
    </row>
    <row r="4138" ht="14.25" hidden="1" customHeight="1">
      <c r="L4138" s="251"/>
      <c r="M4138" s="272">
        <v>29.04</v>
      </c>
      <c r="N4138" s="273">
        <f t="shared" si="846"/>
        <v>88.692</v>
      </c>
      <c r="O4138" s="273">
        <f t="shared" si="847"/>
        <v>90.604</v>
      </c>
      <c r="P4138" s="273">
        <f t="shared" si="848"/>
        <v>92.216</v>
      </c>
      <c r="Q4138" s="273">
        <f t="shared" si="849"/>
        <v>93.528</v>
      </c>
      <c r="R4138" s="273">
        <f t="shared" si="850"/>
        <v>94.852</v>
      </c>
    </row>
    <row r="4139" ht="14.25" hidden="1" customHeight="1">
      <c r="L4139" s="251"/>
      <c r="M4139" s="272">
        <v>29.05</v>
      </c>
      <c r="N4139" s="273">
        <f t="shared" si="846"/>
        <v>88.693125</v>
      </c>
      <c r="O4139" s="273">
        <f t="shared" si="847"/>
        <v>90.605</v>
      </c>
      <c r="P4139" s="273">
        <f t="shared" si="848"/>
        <v>92.216875</v>
      </c>
      <c r="Q4139" s="273">
        <f t="shared" si="849"/>
        <v>93.52875</v>
      </c>
      <c r="R4139" s="273">
        <f t="shared" si="850"/>
        <v>94.8525</v>
      </c>
    </row>
    <row r="4140" ht="14.25" hidden="1" customHeight="1">
      <c r="L4140" s="251"/>
      <c r="M4140" s="272">
        <v>29.06</v>
      </c>
      <c r="N4140" s="273">
        <f t="shared" si="846"/>
        <v>88.69425</v>
      </c>
      <c r="O4140" s="273">
        <f t="shared" si="847"/>
        <v>90.606</v>
      </c>
      <c r="P4140" s="273">
        <f t="shared" si="848"/>
        <v>92.21775</v>
      </c>
      <c r="Q4140" s="273">
        <f t="shared" si="849"/>
        <v>93.5295</v>
      </c>
      <c r="R4140" s="273">
        <f t="shared" si="850"/>
        <v>94.853</v>
      </c>
    </row>
    <row r="4141" ht="14.25" hidden="1" customHeight="1">
      <c r="L4141" s="251"/>
      <c r="M4141" s="272">
        <v>29.07</v>
      </c>
      <c r="N4141" s="273">
        <f t="shared" si="846"/>
        <v>88.695375</v>
      </c>
      <c r="O4141" s="273">
        <f t="shared" si="847"/>
        <v>90.607</v>
      </c>
      <c r="P4141" s="273">
        <f t="shared" si="848"/>
        <v>92.218625</v>
      </c>
      <c r="Q4141" s="273">
        <f t="shared" si="849"/>
        <v>93.53025</v>
      </c>
      <c r="R4141" s="273">
        <f t="shared" si="850"/>
        <v>94.8535</v>
      </c>
    </row>
    <row r="4142" ht="14.25" hidden="1" customHeight="1">
      <c r="L4142" s="251"/>
      <c r="M4142" s="272">
        <v>29.08</v>
      </c>
      <c r="N4142" s="273">
        <f t="shared" si="846"/>
        <v>88.6965</v>
      </c>
      <c r="O4142" s="273">
        <f t="shared" si="847"/>
        <v>90.608</v>
      </c>
      <c r="P4142" s="273">
        <f t="shared" si="848"/>
        <v>92.2195</v>
      </c>
      <c r="Q4142" s="273">
        <f t="shared" si="849"/>
        <v>93.531</v>
      </c>
      <c r="R4142" s="273">
        <f t="shared" si="850"/>
        <v>94.854</v>
      </c>
    </row>
    <row r="4143" ht="14.25" hidden="1" customHeight="1">
      <c r="L4143" s="251"/>
      <c r="M4143" s="272">
        <v>29.09</v>
      </c>
      <c r="N4143" s="273">
        <f t="shared" si="846"/>
        <v>88.697625</v>
      </c>
      <c r="O4143" s="273">
        <f t="shared" si="847"/>
        <v>90.609</v>
      </c>
      <c r="P4143" s="273">
        <f t="shared" si="848"/>
        <v>92.220375</v>
      </c>
      <c r="Q4143" s="273">
        <f t="shared" si="849"/>
        <v>93.53175</v>
      </c>
      <c r="R4143" s="273">
        <f t="shared" si="850"/>
        <v>94.8545</v>
      </c>
    </row>
    <row r="4144" ht="14.25" hidden="1" customHeight="1">
      <c r="L4144" s="251"/>
      <c r="M4144" s="272">
        <v>29.1</v>
      </c>
      <c r="N4144" s="273">
        <f t="shared" si="846"/>
        <v>88.69875</v>
      </c>
      <c r="O4144" s="273">
        <f t="shared" si="847"/>
        <v>90.61</v>
      </c>
      <c r="P4144" s="273">
        <f t="shared" si="848"/>
        <v>92.22125</v>
      </c>
      <c r="Q4144" s="273">
        <f t="shared" si="849"/>
        <v>93.5325</v>
      </c>
      <c r="R4144" s="273">
        <f t="shared" si="850"/>
        <v>94.855</v>
      </c>
    </row>
    <row r="4145" ht="14.25" hidden="1" customHeight="1">
      <c r="L4145" s="251"/>
      <c r="M4145" s="272">
        <v>29.11</v>
      </c>
      <c r="N4145" s="273">
        <f t="shared" si="846"/>
        <v>88.699875</v>
      </c>
      <c r="O4145" s="273">
        <f t="shared" si="847"/>
        <v>90.611</v>
      </c>
      <c r="P4145" s="273">
        <f t="shared" si="848"/>
        <v>92.222125</v>
      </c>
      <c r="Q4145" s="273">
        <f t="shared" si="849"/>
        <v>93.53325</v>
      </c>
      <c r="R4145" s="273">
        <f t="shared" si="850"/>
        <v>94.8555</v>
      </c>
    </row>
    <row r="4146" ht="14.25" hidden="1" customHeight="1">
      <c r="L4146" s="251"/>
      <c r="M4146" s="272">
        <v>29.12</v>
      </c>
      <c r="N4146" s="273">
        <f t="shared" si="846"/>
        <v>88.701</v>
      </c>
      <c r="O4146" s="273">
        <f t="shared" si="847"/>
        <v>90.612</v>
      </c>
      <c r="P4146" s="273">
        <f t="shared" si="848"/>
        <v>92.223</v>
      </c>
      <c r="Q4146" s="273">
        <f t="shared" si="849"/>
        <v>93.534</v>
      </c>
      <c r="R4146" s="273">
        <f t="shared" si="850"/>
        <v>94.856</v>
      </c>
    </row>
    <row r="4147" ht="14.25" hidden="1" customHeight="1">
      <c r="L4147" s="251"/>
      <c r="M4147" s="272">
        <v>29.13</v>
      </c>
      <c r="N4147" s="273">
        <f t="shared" si="846"/>
        <v>88.702125</v>
      </c>
      <c r="O4147" s="273">
        <f t="shared" si="847"/>
        <v>90.613</v>
      </c>
      <c r="P4147" s="273">
        <f t="shared" si="848"/>
        <v>92.223875</v>
      </c>
      <c r="Q4147" s="273">
        <f t="shared" si="849"/>
        <v>93.53475</v>
      </c>
      <c r="R4147" s="273">
        <f t="shared" si="850"/>
        <v>94.8565</v>
      </c>
    </row>
    <row r="4148" ht="14.25" hidden="1" customHeight="1">
      <c r="L4148" s="251"/>
      <c r="M4148" s="272">
        <v>29.14</v>
      </c>
      <c r="N4148" s="273">
        <f t="shared" si="846"/>
        <v>88.70325</v>
      </c>
      <c r="O4148" s="273">
        <f t="shared" si="847"/>
        <v>90.614</v>
      </c>
      <c r="P4148" s="273">
        <f t="shared" si="848"/>
        <v>92.22475</v>
      </c>
      <c r="Q4148" s="273">
        <f t="shared" si="849"/>
        <v>93.5355</v>
      </c>
      <c r="R4148" s="273">
        <f t="shared" si="850"/>
        <v>94.857</v>
      </c>
    </row>
    <row r="4149" ht="14.25" hidden="1" customHeight="1">
      <c r="L4149" s="251"/>
      <c r="M4149" s="272">
        <v>29.15</v>
      </c>
      <c r="N4149" s="273">
        <f t="shared" si="846"/>
        <v>88.704375</v>
      </c>
      <c r="O4149" s="273">
        <f t="shared" si="847"/>
        <v>90.615</v>
      </c>
      <c r="P4149" s="273">
        <f t="shared" si="848"/>
        <v>92.225625</v>
      </c>
      <c r="Q4149" s="273">
        <f t="shared" si="849"/>
        <v>93.53625</v>
      </c>
      <c r="R4149" s="273">
        <f t="shared" si="850"/>
        <v>94.8575</v>
      </c>
    </row>
    <row r="4150" ht="14.25" hidden="1" customHeight="1">
      <c r="L4150" s="251"/>
      <c r="M4150" s="272">
        <v>29.16</v>
      </c>
      <c r="N4150" s="273">
        <f t="shared" si="846"/>
        <v>88.7055</v>
      </c>
      <c r="O4150" s="273">
        <f t="shared" si="847"/>
        <v>90.616</v>
      </c>
      <c r="P4150" s="273">
        <f t="shared" si="848"/>
        <v>92.2265</v>
      </c>
      <c r="Q4150" s="273">
        <f t="shared" si="849"/>
        <v>93.537</v>
      </c>
      <c r="R4150" s="273">
        <f t="shared" si="850"/>
        <v>94.858</v>
      </c>
    </row>
    <row r="4151" ht="14.25" hidden="1" customHeight="1">
      <c r="L4151" s="251"/>
      <c r="M4151" s="272">
        <v>29.17</v>
      </c>
      <c r="N4151" s="273">
        <f t="shared" si="846"/>
        <v>88.706625</v>
      </c>
      <c r="O4151" s="273">
        <f t="shared" si="847"/>
        <v>90.617</v>
      </c>
      <c r="P4151" s="273">
        <f t="shared" si="848"/>
        <v>92.227375</v>
      </c>
      <c r="Q4151" s="273">
        <f t="shared" si="849"/>
        <v>93.53775</v>
      </c>
      <c r="R4151" s="273">
        <f t="shared" si="850"/>
        <v>94.8585</v>
      </c>
    </row>
    <row r="4152" ht="14.25" hidden="1" customHeight="1">
      <c r="L4152" s="251"/>
      <c r="M4152" s="272">
        <v>29.18</v>
      </c>
      <c r="N4152" s="273">
        <f t="shared" si="846"/>
        <v>88.70775</v>
      </c>
      <c r="O4152" s="273">
        <f t="shared" si="847"/>
        <v>90.618</v>
      </c>
      <c r="P4152" s="273">
        <f t="shared" si="848"/>
        <v>92.22825</v>
      </c>
      <c r="Q4152" s="273">
        <f t="shared" si="849"/>
        <v>93.5385</v>
      </c>
      <c r="R4152" s="273">
        <f t="shared" si="850"/>
        <v>94.859</v>
      </c>
    </row>
    <row r="4153" ht="14.25" hidden="1" customHeight="1">
      <c r="L4153" s="251"/>
      <c r="M4153" s="272">
        <v>29.19</v>
      </c>
      <c r="N4153" s="273">
        <f t="shared" si="846"/>
        <v>88.708875</v>
      </c>
      <c r="O4153" s="273">
        <f t="shared" si="847"/>
        <v>90.619</v>
      </c>
      <c r="P4153" s="273">
        <f t="shared" si="848"/>
        <v>92.229125</v>
      </c>
      <c r="Q4153" s="273">
        <f t="shared" si="849"/>
        <v>93.53925</v>
      </c>
      <c r="R4153" s="273">
        <f t="shared" si="850"/>
        <v>94.8595</v>
      </c>
    </row>
    <row r="4154" ht="14.25" hidden="1" customHeight="1">
      <c r="L4154" s="251"/>
      <c r="M4154" s="272">
        <v>29.2</v>
      </c>
      <c r="N4154" s="273">
        <f t="shared" si="846"/>
        <v>88.71</v>
      </c>
      <c r="O4154" s="273">
        <f t="shared" si="847"/>
        <v>90.62</v>
      </c>
      <c r="P4154" s="273">
        <f t="shared" si="848"/>
        <v>92.23</v>
      </c>
      <c r="Q4154" s="273">
        <f t="shared" si="849"/>
        <v>93.54</v>
      </c>
      <c r="R4154" s="273">
        <f t="shared" si="850"/>
        <v>94.86</v>
      </c>
    </row>
    <row r="4155" ht="14.25" hidden="1" customHeight="1">
      <c r="L4155" s="251"/>
      <c r="M4155" s="272">
        <v>29.21</v>
      </c>
      <c r="N4155" s="273">
        <f t="shared" si="846"/>
        <v>88.711125</v>
      </c>
      <c r="O4155" s="273">
        <f t="shared" si="847"/>
        <v>90.621</v>
      </c>
      <c r="P4155" s="273">
        <f t="shared" si="848"/>
        <v>92.230875</v>
      </c>
      <c r="Q4155" s="273">
        <f t="shared" si="849"/>
        <v>93.54075</v>
      </c>
      <c r="R4155" s="273">
        <f t="shared" si="850"/>
        <v>94.8605</v>
      </c>
    </row>
    <row r="4156" ht="14.25" hidden="1" customHeight="1">
      <c r="L4156" s="251"/>
      <c r="M4156" s="272">
        <v>29.22</v>
      </c>
      <c r="N4156" s="273">
        <f t="shared" si="846"/>
        <v>88.71225</v>
      </c>
      <c r="O4156" s="273">
        <f t="shared" si="847"/>
        <v>90.622</v>
      </c>
      <c r="P4156" s="273">
        <f t="shared" si="848"/>
        <v>92.23175</v>
      </c>
      <c r="Q4156" s="273">
        <f t="shared" si="849"/>
        <v>93.5415</v>
      </c>
      <c r="R4156" s="273">
        <f t="shared" si="850"/>
        <v>94.861</v>
      </c>
    </row>
    <row r="4157" ht="14.25" hidden="1" customHeight="1">
      <c r="L4157" s="251"/>
      <c r="M4157" s="272">
        <v>29.23</v>
      </c>
      <c r="N4157" s="273">
        <f t="shared" si="846"/>
        <v>88.713375</v>
      </c>
      <c r="O4157" s="273">
        <f t="shared" si="847"/>
        <v>90.623</v>
      </c>
      <c r="P4157" s="273">
        <f t="shared" si="848"/>
        <v>92.232625</v>
      </c>
      <c r="Q4157" s="273">
        <f t="shared" si="849"/>
        <v>93.54225</v>
      </c>
      <c r="R4157" s="273">
        <f t="shared" si="850"/>
        <v>94.8615</v>
      </c>
    </row>
    <row r="4158" ht="14.25" hidden="1" customHeight="1">
      <c r="L4158" s="251"/>
      <c r="M4158" s="272">
        <v>29.24</v>
      </c>
      <c r="N4158" s="273">
        <f t="shared" si="846"/>
        <v>88.7145</v>
      </c>
      <c r="O4158" s="273">
        <f t="shared" si="847"/>
        <v>90.624</v>
      </c>
      <c r="P4158" s="273">
        <f t="shared" si="848"/>
        <v>92.2335</v>
      </c>
      <c r="Q4158" s="273">
        <f t="shared" si="849"/>
        <v>93.543</v>
      </c>
      <c r="R4158" s="273">
        <f t="shared" si="850"/>
        <v>94.862</v>
      </c>
    </row>
    <row r="4159" ht="14.25" hidden="1" customHeight="1">
      <c r="L4159" s="251"/>
      <c r="M4159" s="272">
        <v>29.25</v>
      </c>
      <c r="N4159" s="273">
        <f t="shared" si="846"/>
        <v>88.715625</v>
      </c>
      <c r="O4159" s="273">
        <f t="shared" si="847"/>
        <v>90.625</v>
      </c>
      <c r="P4159" s="273">
        <f t="shared" si="848"/>
        <v>92.234375</v>
      </c>
      <c r="Q4159" s="273">
        <f t="shared" si="849"/>
        <v>93.54375</v>
      </c>
      <c r="R4159" s="273">
        <f t="shared" si="850"/>
        <v>94.8625</v>
      </c>
    </row>
    <row r="4160" ht="14.25" hidden="1" customHeight="1">
      <c r="L4160" s="251"/>
      <c r="M4160" s="272">
        <v>29.26</v>
      </c>
      <c r="N4160" s="273">
        <f t="shared" si="846"/>
        <v>88.71675</v>
      </c>
      <c r="O4160" s="273">
        <f t="shared" si="847"/>
        <v>90.626</v>
      </c>
      <c r="P4160" s="273">
        <f t="shared" si="848"/>
        <v>92.23525</v>
      </c>
      <c r="Q4160" s="273">
        <f t="shared" si="849"/>
        <v>93.5445</v>
      </c>
      <c r="R4160" s="273">
        <f t="shared" si="850"/>
        <v>94.863</v>
      </c>
    </row>
    <row r="4161" ht="14.25" hidden="1" customHeight="1">
      <c r="L4161" s="251"/>
      <c r="M4161" s="272">
        <v>29.27</v>
      </c>
      <c r="N4161" s="273">
        <f t="shared" si="846"/>
        <v>88.717875</v>
      </c>
      <c r="O4161" s="273">
        <f t="shared" si="847"/>
        <v>90.627</v>
      </c>
      <c r="P4161" s="273">
        <f t="shared" si="848"/>
        <v>92.236125</v>
      </c>
      <c r="Q4161" s="273">
        <f t="shared" si="849"/>
        <v>93.54525</v>
      </c>
      <c r="R4161" s="273">
        <f t="shared" si="850"/>
        <v>94.8635</v>
      </c>
    </row>
    <row r="4162" ht="14.25" hidden="1" customHeight="1">
      <c r="L4162" s="251"/>
      <c r="M4162" s="272">
        <v>29.28</v>
      </c>
      <c r="N4162" s="273">
        <f t="shared" si="846"/>
        <v>88.719</v>
      </c>
      <c r="O4162" s="273">
        <f t="shared" si="847"/>
        <v>90.628</v>
      </c>
      <c r="P4162" s="273">
        <f t="shared" si="848"/>
        <v>92.237</v>
      </c>
      <c r="Q4162" s="273">
        <f t="shared" si="849"/>
        <v>93.546</v>
      </c>
      <c r="R4162" s="273">
        <f t="shared" si="850"/>
        <v>94.864</v>
      </c>
    </row>
    <row r="4163" ht="14.25" hidden="1" customHeight="1">
      <c r="L4163" s="251"/>
      <c r="M4163" s="272">
        <v>29.29</v>
      </c>
      <c r="N4163" s="273">
        <f t="shared" si="846"/>
        <v>88.720125</v>
      </c>
      <c r="O4163" s="273">
        <f t="shared" si="847"/>
        <v>90.629</v>
      </c>
      <c r="P4163" s="273">
        <f t="shared" si="848"/>
        <v>92.237875</v>
      </c>
      <c r="Q4163" s="273">
        <f t="shared" si="849"/>
        <v>93.54675</v>
      </c>
      <c r="R4163" s="273">
        <f t="shared" si="850"/>
        <v>94.8645</v>
      </c>
    </row>
    <row r="4164" ht="14.25" hidden="1" customHeight="1">
      <c r="L4164" s="251"/>
      <c r="M4164" s="272">
        <v>29.3</v>
      </c>
      <c r="N4164" s="273">
        <f t="shared" si="846"/>
        <v>88.72125</v>
      </c>
      <c r="O4164" s="273">
        <f t="shared" si="847"/>
        <v>90.63</v>
      </c>
      <c r="P4164" s="273">
        <f t="shared" si="848"/>
        <v>92.23875</v>
      </c>
      <c r="Q4164" s="273">
        <f t="shared" si="849"/>
        <v>93.5475</v>
      </c>
      <c r="R4164" s="273">
        <f t="shared" si="850"/>
        <v>94.865</v>
      </c>
    </row>
    <row r="4165" ht="14.25" hidden="1" customHeight="1">
      <c r="L4165" s="251"/>
      <c r="M4165" s="272">
        <v>29.31</v>
      </c>
      <c r="N4165" s="273">
        <f t="shared" si="846"/>
        <v>88.722375</v>
      </c>
      <c r="O4165" s="273">
        <f t="shared" si="847"/>
        <v>90.631</v>
      </c>
      <c r="P4165" s="273">
        <f t="shared" si="848"/>
        <v>92.239625</v>
      </c>
      <c r="Q4165" s="273">
        <f t="shared" si="849"/>
        <v>93.54825</v>
      </c>
      <c r="R4165" s="273">
        <f t="shared" si="850"/>
        <v>94.8655</v>
      </c>
    </row>
    <row r="4166" ht="14.25" hidden="1" customHeight="1">
      <c r="L4166" s="251"/>
      <c r="M4166" s="272">
        <v>29.32</v>
      </c>
      <c r="N4166" s="273">
        <f t="shared" si="846"/>
        <v>88.7235</v>
      </c>
      <c r="O4166" s="273">
        <f t="shared" si="847"/>
        <v>90.632</v>
      </c>
      <c r="P4166" s="273">
        <f t="shared" si="848"/>
        <v>92.2405</v>
      </c>
      <c r="Q4166" s="273">
        <f t="shared" si="849"/>
        <v>93.549</v>
      </c>
      <c r="R4166" s="273">
        <f t="shared" si="850"/>
        <v>94.866</v>
      </c>
    </row>
    <row r="4167" ht="14.25" hidden="1" customHeight="1">
      <c r="L4167" s="251"/>
      <c r="M4167" s="272">
        <v>29.33</v>
      </c>
      <c r="N4167" s="273">
        <f t="shared" si="846"/>
        <v>88.724625</v>
      </c>
      <c r="O4167" s="273">
        <f t="shared" si="847"/>
        <v>90.633</v>
      </c>
      <c r="P4167" s="273">
        <f t="shared" si="848"/>
        <v>92.241375</v>
      </c>
      <c r="Q4167" s="273">
        <f t="shared" si="849"/>
        <v>93.54975</v>
      </c>
      <c r="R4167" s="273">
        <f t="shared" si="850"/>
        <v>94.8665</v>
      </c>
    </row>
    <row r="4168" ht="14.25" hidden="1" customHeight="1">
      <c r="L4168" s="251"/>
      <c r="M4168" s="272">
        <v>29.34</v>
      </c>
      <c r="N4168" s="273">
        <f t="shared" si="846"/>
        <v>88.72575</v>
      </c>
      <c r="O4168" s="273">
        <f t="shared" si="847"/>
        <v>90.634</v>
      </c>
      <c r="P4168" s="273">
        <f t="shared" si="848"/>
        <v>92.24225</v>
      </c>
      <c r="Q4168" s="273">
        <f t="shared" si="849"/>
        <v>93.5505</v>
      </c>
      <c r="R4168" s="273">
        <f t="shared" si="850"/>
        <v>94.867</v>
      </c>
    </row>
    <row r="4169" ht="14.25" hidden="1" customHeight="1">
      <c r="L4169" s="251"/>
      <c r="M4169" s="272">
        <v>29.35</v>
      </c>
      <c r="N4169" s="273">
        <f t="shared" si="846"/>
        <v>88.726875</v>
      </c>
      <c r="O4169" s="273">
        <f t="shared" si="847"/>
        <v>90.635</v>
      </c>
      <c r="P4169" s="273">
        <f t="shared" si="848"/>
        <v>92.243125</v>
      </c>
      <c r="Q4169" s="273">
        <f t="shared" si="849"/>
        <v>93.55125</v>
      </c>
      <c r="R4169" s="273">
        <f t="shared" si="850"/>
        <v>94.8675</v>
      </c>
    </row>
    <row r="4170" ht="14.25" hidden="1" customHeight="1">
      <c r="L4170" s="251"/>
      <c r="M4170" s="272">
        <v>29.36</v>
      </c>
      <c r="N4170" s="273">
        <f t="shared" si="846"/>
        <v>88.728</v>
      </c>
      <c r="O4170" s="273">
        <f t="shared" si="847"/>
        <v>90.636</v>
      </c>
      <c r="P4170" s="273">
        <f t="shared" si="848"/>
        <v>92.244</v>
      </c>
      <c r="Q4170" s="273">
        <f t="shared" si="849"/>
        <v>93.552</v>
      </c>
      <c r="R4170" s="273">
        <f t="shared" si="850"/>
        <v>94.868</v>
      </c>
    </row>
    <row r="4171" ht="14.25" hidden="1" customHeight="1">
      <c r="L4171" s="251"/>
      <c r="M4171" s="272">
        <v>29.37</v>
      </c>
      <c r="N4171" s="273">
        <f t="shared" si="846"/>
        <v>88.729125</v>
      </c>
      <c r="O4171" s="273">
        <f t="shared" si="847"/>
        <v>90.637</v>
      </c>
      <c r="P4171" s="273">
        <f t="shared" si="848"/>
        <v>92.244875</v>
      </c>
      <c r="Q4171" s="273">
        <f t="shared" si="849"/>
        <v>93.55275</v>
      </c>
      <c r="R4171" s="273">
        <f t="shared" si="850"/>
        <v>94.8685</v>
      </c>
    </row>
    <row r="4172" ht="14.25" hidden="1" customHeight="1">
      <c r="L4172" s="251"/>
      <c r="M4172" s="272">
        <v>29.38</v>
      </c>
      <c r="N4172" s="273">
        <f t="shared" si="846"/>
        <v>88.73025</v>
      </c>
      <c r="O4172" s="273">
        <f t="shared" si="847"/>
        <v>90.638</v>
      </c>
      <c r="P4172" s="273">
        <f t="shared" si="848"/>
        <v>92.24575</v>
      </c>
      <c r="Q4172" s="273">
        <f t="shared" si="849"/>
        <v>93.5535</v>
      </c>
      <c r="R4172" s="273">
        <f t="shared" si="850"/>
        <v>94.869</v>
      </c>
    </row>
    <row r="4173" ht="14.25" hidden="1" customHeight="1">
      <c r="L4173" s="251"/>
      <c r="M4173" s="272">
        <v>29.39</v>
      </c>
      <c r="N4173" s="273">
        <f t="shared" si="846"/>
        <v>88.731375</v>
      </c>
      <c r="O4173" s="273">
        <f t="shared" si="847"/>
        <v>90.639</v>
      </c>
      <c r="P4173" s="273">
        <f t="shared" si="848"/>
        <v>92.246625</v>
      </c>
      <c r="Q4173" s="273">
        <f t="shared" si="849"/>
        <v>93.55425</v>
      </c>
      <c r="R4173" s="273">
        <f t="shared" si="850"/>
        <v>94.8695</v>
      </c>
    </row>
    <row r="4174" ht="14.25" hidden="1" customHeight="1">
      <c r="L4174" s="251"/>
      <c r="M4174" s="272">
        <v>29.4</v>
      </c>
      <c r="N4174" s="273">
        <f t="shared" si="846"/>
        <v>88.7325</v>
      </c>
      <c r="O4174" s="273">
        <f t="shared" si="847"/>
        <v>90.64</v>
      </c>
      <c r="P4174" s="273">
        <f t="shared" si="848"/>
        <v>92.2475</v>
      </c>
      <c r="Q4174" s="273">
        <f t="shared" si="849"/>
        <v>93.555</v>
      </c>
      <c r="R4174" s="273">
        <f t="shared" si="850"/>
        <v>94.87</v>
      </c>
    </row>
    <row r="4175" ht="14.25" hidden="1" customHeight="1">
      <c r="L4175" s="251"/>
      <c r="M4175" s="272">
        <v>29.41</v>
      </c>
      <c r="N4175" s="273">
        <f t="shared" si="846"/>
        <v>88.733625</v>
      </c>
      <c r="O4175" s="273">
        <f t="shared" si="847"/>
        <v>90.641</v>
      </c>
      <c r="P4175" s="273">
        <f t="shared" si="848"/>
        <v>92.248375</v>
      </c>
      <c r="Q4175" s="273">
        <f t="shared" si="849"/>
        <v>93.55575</v>
      </c>
      <c r="R4175" s="273">
        <f t="shared" si="850"/>
        <v>94.8705</v>
      </c>
    </row>
    <row r="4176" ht="14.25" hidden="1" customHeight="1">
      <c r="L4176" s="251"/>
      <c r="M4176" s="272">
        <v>29.42</v>
      </c>
      <c r="N4176" s="273">
        <f t="shared" si="846"/>
        <v>88.73475</v>
      </c>
      <c r="O4176" s="273">
        <f t="shared" si="847"/>
        <v>90.642</v>
      </c>
      <c r="P4176" s="273">
        <f t="shared" si="848"/>
        <v>92.24925</v>
      </c>
      <c r="Q4176" s="273">
        <f t="shared" si="849"/>
        <v>93.5565</v>
      </c>
      <c r="R4176" s="273">
        <f t="shared" si="850"/>
        <v>94.871</v>
      </c>
    </row>
    <row r="4177" ht="14.25" hidden="1" customHeight="1">
      <c r="L4177" s="251"/>
      <c r="M4177" s="272">
        <v>29.43</v>
      </c>
      <c r="N4177" s="273">
        <f t="shared" si="846"/>
        <v>88.735875</v>
      </c>
      <c r="O4177" s="273">
        <f t="shared" si="847"/>
        <v>90.643</v>
      </c>
      <c r="P4177" s="273">
        <f t="shared" si="848"/>
        <v>92.250125</v>
      </c>
      <c r="Q4177" s="273">
        <f t="shared" si="849"/>
        <v>93.55725</v>
      </c>
      <c r="R4177" s="273">
        <f t="shared" si="850"/>
        <v>94.8715</v>
      </c>
    </row>
    <row r="4178" ht="14.25" hidden="1" customHeight="1">
      <c r="L4178" s="251"/>
      <c r="M4178" s="272">
        <v>29.44</v>
      </c>
      <c r="N4178" s="273">
        <f t="shared" si="846"/>
        <v>88.737</v>
      </c>
      <c r="O4178" s="273">
        <f t="shared" si="847"/>
        <v>90.644</v>
      </c>
      <c r="P4178" s="273">
        <f t="shared" si="848"/>
        <v>92.251</v>
      </c>
      <c r="Q4178" s="273">
        <f t="shared" si="849"/>
        <v>93.558</v>
      </c>
      <c r="R4178" s="273">
        <f t="shared" si="850"/>
        <v>94.872</v>
      </c>
    </row>
    <row r="4179" ht="14.25" hidden="1" customHeight="1">
      <c r="L4179" s="251"/>
      <c r="M4179" s="272">
        <v>29.45</v>
      </c>
      <c r="N4179" s="273">
        <f t="shared" si="846"/>
        <v>88.738125</v>
      </c>
      <c r="O4179" s="273">
        <f t="shared" si="847"/>
        <v>90.645</v>
      </c>
      <c r="P4179" s="273">
        <f t="shared" si="848"/>
        <v>92.251875</v>
      </c>
      <c r="Q4179" s="273">
        <f t="shared" si="849"/>
        <v>93.55875</v>
      </c>
      <c r="R4179" s="273">
        <f t="shared" si="850"/>
        <v>94.8725</v>
      </c>
    </row>
    <row r="4180" ht="14.25" hidden="1" customHeight="1">
      <c r="L4180" s="251"/>
      <c r="M4180" s="272">
        <v>29.46</v>
      </c>
      <c r="N4180" s="273">
        <f t="shared" si="846"/>
        <v>88.73925</v>
      </c>
      <c r="O4180" s="273">
        <f t="shared" si="847"/>
        <v>90.646</v>
      </c>
      <c r="P4180" s="273">
        <f t="shared" si="848"/>
        <v>92.25275</v>
      </c>
      <c r="Q4180" s="273">
        <f t="shared" si="849"/>
        <v>93.5595</v>
      </c>
      <c r="R4180" s="273">
        <f t="shared" si="850"/>
        <v>94.873</v>
      </c>
    </row>
    <row r="4181" ht="14.25" hidden="1" customHeight="1">
      <c r="L4181" s="251"/>
      <c r="M4181" s="272">
        <v>29.47</v>
      </c>
      <c r="N4181" s="273">
        <f t="shared" si="846"/>
        <v>88.740375</v>
      </c>
      <c r="O4181" s="273">
        <f t="shared" si="847"/>
        <v>90.647</v>
      </c>
      <c r="P4181" s="273">
        <f t="shared" si="848"/>
        <v>92.253625</v>
      </c>
      <c r="Q4181" s="273">
        <f t="shared" si="849"/>
        <v>93.56025</v>
      </c>
      <c r="R4181" s="273">
        <f t="shared" si="850"/>
        <v>94.8735</v>
      </c>
    </row>
    <row r="4182" ht="14.25" hidden="1" customHeight="1">
      <c r="L4182" s="251"/>
      <c r="M4182" s="272">
        <v>29.48</v>
      </c>
      <c r="N4182" s="273">
        <f t="shared" si="846"/>
        <v>88.7415</v>
      </c>
      <c r="O4182" s="273">
        <f t="shared" si="847"/>
        <v>90.648</v>
      </c>
      <c r="P4182" s="273">
        <f t="shared" si="848"/>
        <v>92.2545</v>
      </c>
      <c r="Q4182" s="273">
        <f t="shared" si="849"/>
        <v>93.561</v>
      </c>
      <c r="R4182" s="273">
        <f t="shared" si="850"/>
        <v>94.874</v>
      </c>
    </row>
    <row r="4183" ht="14.25" hidden="1" customHeight="1">
      <c r="L4183" s="251"/>
      <c r="M4183" s="272">
        <v>29.49</v>
      </c>
      <c r="N4183" s="273">
        <f t="shared" si="846"/>
        <v>88.742625</v>
      </c>
      <c r="O4183" s="273">
        <f t="shared" si="847"/>
        <v>90.649</v>
      </c>
      <c r="P4183" s="273">
        <f t="shared" si="848"/>
        <v>92.255375</v>
      </c>
      <c r="Q4183" s="273">
        <f t="shared" si="849"/>
        <v>93.56175</v>
      </c>
      <c r="R4183" s="273">
        <f t="shared" si="850"/>
        <v>94.8745</v>
      </c>
    </row>
    <row r="4184" ht="14.25" hidden="1" customHeight="1">
      <c r="L4184" s="251"/>
      <c r="M4184" s="272">
        <v>29.5</v>
      </c>
      <c r="N4184" s="273">
        <f t="shared" si="846"/>
        <v>88.74375</v>
      </c>
      <c r="O4184" s="273">
        <f t="shared" si="847"/>
        <v>90.65</v>
      </c>
      <c r="P4184" s="273">
        <f t="shared" si="848"/>
        <v>92.25625</v>
      </c>
      <c r="Q4184" s="273">
        <f t="shared" si="849"/>
        <v>93.5625</v>
      </c>
      <c r="R4184" s="273">
        <f t="shared" si="850"/>
        <v>94.875</v>
      </c>
    </row>
    <row r="4185" ht="14.25" hidden="1" customHeight="1">
      <c r="L4185" s="251"/>
      <c r="M4185" s="272">
        <v>29.51</v>
      </c>
      <c r="N4185" s="273">
        <f t="shared" si="846"/>
        <v>88.744875</v>
      </c>
      <c r="O4185" s="273">
        <f t="shared" si="847"/>
        <v>90.651</v>
      </c>
      <c r="P4185" s="273">
        <f t="shared" si="848"/>
        <v>92.257125</v>
      </c>
      <c r="Q4185" s="273">
        <f t="shared" si="849"/>
        <v>93.56325</v>
      </c>
      <c r="R4185" s="273">
        <f t="shared" si="850"/>
        <v>94.8755</v>
      </c>
    </row>
    <row r="4186" ht="14.25" hidden="1" customHeight="1">
      <c r="L4186" s="251"/>
      <c r="M4186" s="272">
        <v>29.52</v>
      </c>
      <c r="N4186" s="273">
        <f t="shared" si="846"/>
        <v>88.746</v>
      </c>
      <c r="O4186" s="273">
        <f t="shared" si="847"/>
        <v>90.652</v>
      </c>
      <c r="P4186" s="273">
        <f t="shared" si="848"/>
        <v>92.258</v>
      </c>
      <c r="Q4186" s="273">
        <f t="shared" si="849"/>
        <v>93.564</v>
      </c>
      <c r="R4186" s="273">
        <f t="shared" si="850"/>
        <v>94.876</v>
      </c>
    </row>
    <row r="4187" ht="14.25" hidden="1" customHeight="1">
      <c r="L4187" s="251"/>
      <c r="M4187" s="272">
        <v>29.53</v>
      </c>
      <c r="N4187" s="273">
        <f t="shared" si="846"/>
        <v>88.747125</v>
      </c>
      <c r="O4187" s="273">
        <f t="shared" si="847"/>
        <v>90.653</v>
      </c>
      <c r="P4187" s="273">
        <f t="shared" si="848"/>
        <v>92.258875</v>
      </c>
      <c r="Q4187" s="273">
        <f t="shared" si="849"/>
        <v>93.56475</v>
      </c>
      <c r="R4187" s="273">
        <f t="shared" si="850"/>
        <v>94.8765</v>
      </c>
    </row>
    <row r="4188" ht="14.25" hidden="1" customHeight="1">
      <c r="L4188" s="251"/>
      <c r="M4188" s="272">
        <v>29.54</v>
      </c>
      <c r="N4188" s="273">
        <f t="shared" si="846"/>
        <v>88.74825</v>
      </c>
      <c r="O4188" s="273">
        <f t="shared" si="847"/>
        <v>90.654</v>
      </c>
      <c r="P4188" s="273">
        <f t="shared" si="848"/>
        <v>92.25975</v>
      </c>
      <c r="Q4188" s="273">
        <f t="shared" si="849"/>
        <v>93.5655</v>
      </c>
      <c r="R4188" s="273">
        <f t="shared" si="850"/>
        <v>94.877</v>
      </c>
    </row>
    <row r="4189" ht="14.25" hidden="1" customHeight="1">
      <c r="L4189" s="251"/>
      <c r="M4189" s="272">
        <v>29.55</v>
      </c>
      <c r="N4189" s="273">
        <f t="shared" si="846"/>
        <v>88.749375</v>
      </c>
      <c r="O4189" s="273">
        <f t="shared" si="847"/>
        <v>90.655</v>
      </c>
      <c r="P4189" s="273">
        <f t="shared" si="848"/>
        <v>92.260625</v>
      </c>
      <c r="Q4189" s="273">
        <f t="shared" si="849"/>
        <v>93.56625</v>
      </c>
      <c r="R4189" s="273">
        <f t="shared" si="850"/>
        <v>94.8775</v>
      </c>
    </row>
    <row r="4190" ht="14.25" hidden="1" customHeight="1">
      <c r="L4190" s="251"/>
      <c r="M4190" s="272">
        <v>29.56</v>
      </c>
      <c r="N4190" s="273">
        <f t="shared" si="846"/>
        <v>88.7505</v>
      </c>
      <c r="O4190" s="273">
        <f t="shared" si="847"/>
        <v>90.656</v>
      </c>
      <c r="P4190" s="273">
        <f t="shared" si="848"/>
        <v>92.2615</v>
      </c>
      <c r="Q4190" s="273">
        <f t="shared" si="849"/>
        <v>93.567</v>
      </c>
      <c r="R4190" s="273">
        <f t="shared" si="850"/>
        <v>94.878</v>
      </c>
    </row>
    <row r="4191" ht="14.25" hidden="1" customHeight="1">
      <c r="L4191" s="251"/>
      <c r="M4191" s="272">
        <v>29.57</v>
      </c>
      <c r="N4191" s="273">
        <f t="shared" si="846"/>
        <v>88.751625</v>
      </c>
      <c r="O4191" s="273">
        <f t="shared" si="847"/>
        <v>90.657</v>
      </c>
      <c r="P4191" s="273">
        <f t="shared" si="848"/>
        <v>92.262375</v>
      </c>
      <c r="Q4191" s="273">
        <f t="shared" si="849"/>
        <v>93.56775</v>
      </c>
      <c r="R4191" s="273">
        <f t="shared" si="850"/>
        <v>94.8785</v>
      </c>
    </row>
    <row r="4192" ht="14.25" hidden="1" customHeight="1">
      <c r="L4192" s="251"/>
      <c r="M4192" s="272">
        <v>29.58</v>
      </c>
      <c r="N4192" s="273">
        <f t="shared" si="846"/>
        <v>88.75275</v>
      </c>
      <c r="O4192" s="273">
        <f t="shared" si="847"/>
        <v>90.658</v>
      </c>
      <c r="P4192" s="273">
        <f t="shared" si="848"/>
        <v>92.26325</v>
      </c>
      <c r="Q4192" s="273">
        <f t="shared" si="849"/>
        <v>93.5685</v>
      </c>
      <c r="R4192" s="273">
        <f t="shared" si="850"/>
        <v>94.879</v>
      </c>
    </row>
    <row r="4193" ht="14.25" hidden="1" customHeight="1">
      <c r="L4193" s="251"/>
      <c r="M4193" s="272">
        <v>29.59</v>
      </c>
      <c r="N4193" s="273">
        <f t="shared" si="846"/>
        <v>88.753875</v>
      </c>
      <c r="O4193" s="273">
        <f t="shared" si="847"/>
        <v>90.659</v>
      </c>
      <c r="P4193" s="273">
        <f t="shared" si="848"/>
        <v>92.264125</v>
      </c>
      <c r="Q4193" s="273">
        <f t="shared" si="849"/>
        <v>93.56925</v>
      </c>
      <c r="R4193" s="273">
        <f t="shared" si="850"/>
        <v>94.8795</v>
      </c>
    </row>
    <row r="4194" ht="14.25" hidden="1" customHeight="1">
      <c r="L4194" s="251"/>
      <c r="M4194" s="272">
        <v>29.6</v>
      </c>
      <c r="N4194" s="273">
        <f t="shared" si="846"/>
        <v>88.755</v>
      </c>
      <c r="O4194" s="273">
        <f t="shared" si="847"/>
        <v>90.66</v>
      </c>
      <c r="P4194" s="273">
        <f t="shared" si="848"/>
        <v>92.265</v>
      </c>
      <c r="Q4194" s="273">
        <f t="shared" si="849"/>
        <v>93.57</v>
      </c>
      <c r="R4194" s="273">
        <f t="shared" si="850"/>
        <v>94.88</v>
      </c>
    </row>
    <row r="4195" ht="14.25" hidden="1" customHeight="1">
      <c r="L4195" s="251"/>
      <c r="M4195" s="272">
        <v>29.61</v>
      </c>
      <c r="N4195" s="273">
        <f t="shared" si="846"/>
        <v>88.756125</v>
      </c>
      <c r="O4195" s="273">
        <f t="shared" si="847"/>
        <v>90.661</v>
      </c>
      <c r="P4195" s="273">
        <f t="shared" si="848"/>
        <v>92.265875</v>
      </c>
      <c r="Q4195" s="273">
        <f t="shared" si="849"/>
        <v>93.57075</v>
      </c>
      <c r="R4195" s="273">
        <f t="shared" si="850"/>
        <v>94.8805</v>
      </c>
    </row>
    <row r="4196" ht="14.25" hidden="1" customHeight="1">
      <c r="L4196" s="251"/>
      <c r="M4196" s="272">
        <v>29.62</v>
      </c>
      <c r="N4196" s="273">
        <f t="shared" si="846"/>
        <v>88.75725</v>
      </c>
      <c r="O4196" s="273">
        <f t="shared" si="847"/>
        <v>90.662</v>
      </c>
      <c r="P4196" s="273">
        <f t="shared" si="848"/>
        <v>92.26675</v>
      </c>
      <c r="Q4196" s="273">
        <f t="shared" si="849"/>
        <v>93.5715</v>
      </c>
      <c r="R4196" s="273">
        <f t="shared" si="850"/>
        <v>94.881</v>
      </c>
    </row>
    <row r="4197" ht="14.25" hidden="1" customHeight="1">
      <c r="L4197" s="251"/>
      <c r="M4197" s="272">
        <v>29.63</v>
      </c>
      <c r="N4197" s="273">
        <f t="shared" si="846"/>
        <v>88.758375</v>
      </c>
      <c r="O4197" s="273">
        <f t="shared" si="847"/>
        <v>90.663</v>
      </c>
      <c r="P4197" s="273">
        <f t="shared" si="848"/>
        <v>92.267625</v>
      </c>
      <c r="Q4197" s="273">
        <f t="shared" si="849"/>
        <v>93.57225</v>
      </c>
      <c r="R4197" s="273">
        <f t="shared" si="850"/>
        <v>94.8815</v>
      </c>
    </row>
    <row r="4198" ht="14.25" hidden="1" customHeight="1">
      <c r="L4198" s="251"/>
      <c r="M4198" s="272">
        <v>29.64</v>
      </c>
      <c r="N4198" s="273">
        <f t="shared" si="846"/>
        <v>88.7595</v>
      </c>
      <c r="O4198" s="273">
        <f t="shared" si="847"/>
        <v>90.664</v>
      </c>
      <c r="P4198" s="273">
        <f t="shared" si="848"/>
        <v>92.2685</v>
      </c>
      <c r="Q4198" s="273">
        <f t="shared" si="849"/>
        <v>93.573</v>
      </c>
      <c r="R4198" s="273">
        <f t="shared" si="850"/>
        <v>94.882</v>
      </c>
    </row>
    <row r="4199" ht="14.25" hidden="1" customHeight="1">
      <c r="L4199" s="251"/>
      <c r="M4199" s="272">
        <v>29.65</v>
      </c>
      <c r="N4199" s="273">
        <f t="shared" si="846"/>
        <v>88.760625</v>
      </c>
      <c r="O4199" s="273">
        <f t="shared" si="847"/>
        <v>90.665</v>
      </c>
      <c r="P4199" s="273">
        <f t="shared" si="848"/>
        <v>92.269375</v>
      </c>
      <c r="Q4199" s="273">
        <f t="shared" si="849"/>
        <v>93.57375</v>
      </c>
      <c r="R4199" s="273">
        <f t="shared" si="850"/>
        <v>94.8825</v>
      </c>
    </row>
    <row r="4200" ht="14.25" hidden="1" customHeight="1">
      <c r="L4200" s="251"/>
      <c r="M4200" s="272">
        <v>29.66</v>
      </c>
      <c r="N4200" s="273">
        <f t="shared" si="846"/>
        <v>88.76175</v>
      </c>
      <c r="O4200" s="273">
        <f t="shared" si="847"/>
        <v>90.666</v>
      </c>
      <c r="P4200" s="273">
        <f t="shared" si="848"/>
        <v>92.27025</v>
      </c>
      <c r="Q4200" s="273">
        <f t="shared" si="849"/>
        <v>93.5745</v>
      </c>
      <c r="R4200" s="273">
        <f t="shared" si="850"/>
        <v>94.883</v>
      </c>
    </row>
    <row r="4201" ht="14.25" hidden="1" customHeight="1">
      <c r="L4201" s="251"/>
      <c r="M4201" s="272">
        <v>29.67</v>
      </c>
      <c r="N4201" s="273">
        <f t="shared" si="846"/>
        <v>88.762875</v>
      </c>
      <c r="O4201" s="273">
        <f t="shared" si="847"/>
        <v>90.667</v>
      </c>
      <c r="P4201" s="273">
        <f t="shared" si="848"/>
        <v>92.271125</v>
      </c>
      <c r="Q4201" s="273">
        <f t="shared" si="849"/>
        <v>93.57525</v>
      </c>
      <c r="R4201" s="273">
        <f t="shared" si="850"/>
        <v>94.8835</v>
      </c>
    </row>
    <row r="4202" ht="14.25" hidden="1" customHeight="1">
      <c r="L4202" s="251"/>
      <c r="M4202" s="272">
        <v>29.68</v>
      </c>
      <c r="N4202" s="273">
        <f t="shared" si="846"/>
        <v>88.764</v>
      </c>
      <c r="O4202" s="273">
        <f t="shared" si="847"/>
        <v>90.668</v>
      </c>
      <c r="P4202" s="273">
        <f t="shared" si="848"/>
        <v>92.272</v>
      </c>
      <c r="Q4202" s="273">
        <f t="shared" si="849"/>
        <v>93.576</v>
      </c>
      <c r="R4202" s="273">
        <f t="shared" si="850"/>
        <v>94.884</v>
      </c>
    </row>
    <row r="4203" ht="14.25" hidden="1" customHeight="1">
      <c r="L4203" s="251"/>
      <c r="M4203" s="272">
        <v>29.69</v>
      </c>
      <c r="N4203" s="273">
        <f t="shared" si="846"/>
        <v>88.765125</v>
      </c>
      <c r="O4203" s="273">
        <f t="shared" si="847"/>
        <v>90.669</v>
      </c>
      <c r="P4203" s="273">
        <f t="shared" si="848"/>
        <v>92.272875</v>
      </c>
      <c r="Q4203" s="273">
        <f t="shared" si="849"/>
        <v>93.57675</v>
      </c>
      <c r="R4203" s="273">
        <f t="shared" si="850"/>
        <v>94.8845</v>
      </c>
    </row>
    <row r="4204" ht="14.25" hidden="1" customHeight="1">
      <c r="L4204" s="251"/>
      <c r="M4204" s="272">
        <v>29.7</v>
      </c>
      <c r="N4204" s="273">
        <f t="shared" si="846"/>
        <v>88.76625</v>
      </c>
      <c r="O4204" s="273">
        <f t="shared" si="847"/>
        <v>90.67</v>
      </c>
      <c r="P4204" s="273">
        <f t="shared" si="848"/>
        <v>92.27375</v>
      </c>
      <c r="Q4204" s="273">
        <f t="shared" si="849"/>
        <v>93.5775</v>
      </c>
      <c r="R4204" s="273">
        <f t="shared" si="850"/>
        <v>94.885</v>
      </c>
    </row>
    <row r="4205" ht="14.25" hidden="1" customHeight="1">
      <c r="L4205" s="251"/>
      <c r="M4205" s="272">
        <v>29.71</v>
      </c>
      <c r="N4205" s="273">
        <f t="shared" si="846"/>
        <v>88.767375</v>
      </c>
      <c r="O4205" s="273">
        <f t="shared" si="847"/>
        <v>90.671</v>
      </c>
      <c r="P4205" s="273">
        <f t="shared" si="848"/>
        <v>92.274625</v>
      </c>
      <c r="Q4205" s="273">
        <f t="shared" si="849"/>
        <v>93.57825</v>
      </c>
      <c r="R4205" s="273">
        <f t="shared" si="850"/>
        <v>94.8855</v>
      </c>
    </row>
    <row r="4206" ht="14.25" hidden="1" customHeight="1">
      <c r="L4206" s="251"/>
      <c r="M4206" s="272">
        <v>29.72</v>
      </c>
      <c r="N4206" s="273">
        <f t="shared" si="846"/>
        <v>88.7685</v>
      </c>
      <c r="O4206" s="273">
        <f t="shared" si="847"/>
        <v>90.672</v>
      </c>
      <c r="P4206" s="273">
        <f t="shared" si="848"/>
        <v>92.2755</v>
      </c>
      <c r="Q4206" s="273">
        <f t="shared" si="849"/>
        <v>93.579</v>
      </c>
      <c r="R4206" s="273">
        <f t="shared" si="850"/>
        <v>94.886</v>
      </c>
    </row>
    <row r="4207" ht="14.25" hidden="1" customHeight="1">
      <c r="L4207" s="251"/>
      <c r="M4207" s="272">
        <v>29.73</v>
      </c>
      <c r="N4207" s="273">
        <f t="shared" si="846"/>
        <v>88.769625</v>
      </c>
      <c r="O4207" s="273">
        <f t="shared" si="847"/>
        <v>90.673</v>
      </c>
      <c r="P4207" s="273">
        <f t="shared" si="848"/>
        <v>92.276375</v>
      </c>
      <c r="Q4207" s="273">
        <f t="shared" si="849"/>
        <v>93.57975</v>
      </c>
      <c r="R4207" s="273">
        <f t="shared" si="850"/>
        <v>94.8865</v>
      </c>
    </row>
    <row r="4208" ht="14.25" hidden="1" customHeight="1">
      <c r="L4208" s="251"/>
      <c r="M4208" s="272">
        <v>29.74</v>
      </c>
      <c r="N4208" s="273">
        <f t="shared" si="846"/>
        <v>88.77075</v>
      </c>
      <c r="O4208" s="273">
        <f t="shared" si="847"/>
        <v>90.674</v>
      </c>
      <c r="P4208" s="273">
        <f t="shared" si="848"/>
        <v>92.27725</v>
      </c>
      <c r="Q4208" s="273">
        <f t="shared" si="849"/>
        <v>93.5805</v>
      </c>
      <c r="R4208" s="273">
        <f t="shared" si="850"/>
        <v>94.887</v>
      </c>
    </row>
    <row r="4209" ht="14.25" hidden="1" customHeight="1">
      <c r="L4209" s="251"/>
      <c r="M4209" s="272">
        <v>29.75</v>
      </c>
      <c r="N4209" s="273">
        <f t="shared" si="846"/>
        <v>88.771875</v>
      </c>
      <c r="O4209" s="273">
        <f t="shared" si="847"/>
        <v>90.675</v>
      </c>
      <c r="P4209" s="273">
        <f t="shared" si="848"/>
        <v>92.278125</v>
      </c>
      <c r="Q4209" s="273">
        <f t="shared" si="849"/>
        <v>93.58125</v>
      </c>
      <c r="R4209" s="273">
        <f t="shared" si="850"/>
        <v>94.8875</v>
      </c>
    </row>
    <row r="4210" ht="14.25" hidden="1" customHeight="1">
      <c r="L4210" s="251"/>
      <c r="M4210" s="272">
        <v>29.76</v>
      </c>
      <c r="N4210" s="273">
        <f t="shared" si="846"/>
        <v>88.773</v>
      </c>
      <c r="O4210" s="273">
        <f t="shared" si="847"/>
        <v>90.676</v>
      </c>
      <c r="P4210" s="273">
        <f t="shared" si="848"/>
        <v>92.279</v>
      </c>
      <c r="Q4210" s="273">
        <f t="shared" si="849"/>
        <v>93.582</v>
      </c>
      <c r="R4210" s="273">
        <f t="shared" si="850"/>
        <v>94.888</v>
      </c>
    </row>
    <row r="4211" ht="14.25" hidden="1" customHeight="1">
      <c r="L4211" s="251"/>
      <c r="M4211" s="272">
        <v>29.77</v>
      </c>
      <c r="N4211" s="273">
        <f t="shared" si="846"/>
        <v>88.774125</v>
      </c>
      <c r="O4211" s="273">
        <f t="shared" si="847"/>
        <v>90.677</v>
      </c>
      <c r="P4211" s="273">
        <f t="shared" si="848"/>
        <v>92.279875</v>
      </c>
      <c r="Q4211" s="273">
        <f t="shared" si="849"/>
        <v>93.58275</v>
      </c>
      <c r="R4211" s="273">
        <f t="shared" si="850"/>
        <v>94.8885</v>
      </c>
    </row>
    <row r="4212" ht="14.25" hidden="1" customHeight="1">
      <c r="L4212" s="251"/>
      <c r="M4212" s="272">
        <v>29.78</v>
      </c>
      <c r="N4212" s="273">
        <f t="shared" si="846"/>
        <v>88.77525</v>
      </c>
      <c r="O4212" s="273">
        <f t="shared" si="847"/>
        <v>90.678</v>
      </c>
      <c r="P4212" s="273">
        <f t="shared" si="848"/>
        <v>92.28075</v>
      </c>
      <c r="Q4212" s="273">
        <f t="shared" si="849"/>
        <v>93.5835</v>
      </c>
      <c r="R4212" s="273">
        <f t="shared" si="850"/>
        <v>94.889</v>
      </c>
    </row>
    <row r="4213" ht="14.25" hidden="1" customHeight="1">
      <c r="L4213" s="251"/>
      <c r="M4213" s="272">
        <v>29.79</v>
      </c>
      <c r="N4213" s="273">
        <f t="shared" si="846"/>
        <v>88.776375</v>
      </c>
      <c r="O4213" s="273">
        <f t="shared" si="847"/>
        <v>90.679</v>
      </c>
      <c r="P4213" s="273">
        <f t="shared" si="848"/>
        <v>92.281625</v>
      </c>
      <c r="Q4213" s="273">
        <f t="shared" si="849"/>
        <v>93.58425</v>
      </c>
      <c r="R4213" s="273">
        <f t="shared" si="850"/>
        <v>94.8895</v>
      </c>
    </row>
    <row r="4214" ht="14.25" hidden="1" customHeight="1">
      <c r="L4214" s="251"/>
      <c r="M4214" s="272">
        <v>29.8</v>
      </c>
      <c r="N4214" s="273">
        <f t="shared" si="846"/>
        <v>88.7775</v>
      </c>
      <c r="O4214" s="273">
        <f t="shared" si="847"/>
        <v>90.68</v>
      </c>
      <c r="P4214" s="273">
        <f t="shared" si="848"/>
        <v>92.2825</v>
      </c>
      <c r="Q4214" s="273">
        <f t="shared" si="849"/>
        <v>93.585</v>
      </c>
      <c r="R4214" s="273">
        <f t="shared" si="850"/>
        <v>94.89</v>
      </c>
    </row>
    <row r="4215" ht="14.25" hidden="1" customHeight="1">
      <c r="L4215" s="251"/>
      <c r="M4215" s="272">
        <v>29.81</v>
      </c>
      <c r="N4215" s="273">
        <f t="shared" si="846"/>
        <v>88.778625</v>
      </c>
      <c r="O4215" s="273">
        <f t="shared" si="847"/>
        <v>90.681</v>
      </c>
      <c r="P4215" s="273">
        <f t="shared" si="848"/>
        <v>92.283375</v>
      </c>
      <c r="Q4215" s="273">
        <f t="shared" si="849"/>
        <v>93.58575</v>
      </c>
      <c r="R4215" s="273">
        <f t="shared" si="850"/>
        <v>94.8905</v>
      </c>
    </row>
    <row r="4216" ht="14.25" hidden="1" customHeight="1">
      <c r="L4216" s="251"/>
      <c r="M4216" s="272">
        <v>29.82</v>
      </c>
      <c r="N4216" s="273">
        <f t="shared" si="846"/>
        <v>88.77975</v>
      </c>
      <c r="O4216" s="273">
        <f t="shared" si="847"/>
        <v>90.682</v>
      </c>
      <c r="P4216" s="273">
        <f t="shared" si="848"/>
        <v>92.28425</v>
      </c>
      <c r="Q4216" s="273">
        <f t="shared" si="849"/>
        <v>93.5865</v>
      </c>
      <c r="R4216" s="273">
        <f t="shared" si="850"/>
        <v>94.891</v>
      </c>
    </row>
    <row r="4217" ht="14.25" hidden="1" customHeight="1">
      <c r="L4217" s="251"/>
      <c r="M4217" s="272">
        <v>29.83</v>
      </c>
      <c r="N4217" s="273">
        <f t="shared" si="846"/>
        <v>88.780875</v>
      </c>
      <c r="O4217" s="273">
        <f t="shared" si="847"/>
        <v>90.683</v>
      </c>
      <c r="P4217" s="273">
        <f t="shared" si="848"/>
        <v>92.285125</v>
      </c>
      <c r="Q4217" s="273">
        <f t="shared" si="849"/>
        <v>93.58725</v>
      </c>
      <c r="R4217" s="273">
        <f t="shared" si="850"/>
        <v>94.8915</v>
      </c>
    </row>
    <row r="4218" ht="14.25" hidden="1" customHeight="1">
      <c r="L4218" s="251"/>
      <c r="M4218" s="272">
        <v>29.84</v>
      </c>
      <c r="N4218" s="273">
        <f t="shared" si="846"/>
        <v>88.782</v>
      </c>
      <c r="O4218" s="273">
        <f t="shared" si="847"/>
        <v>90.684</v>
      </c>
      <c r="P4218" s="273">
        <f t="shared" si="848"/>
        <v>92.286</v>
      </c>
      <c r="Q4218" s="273">
        <f t="shared" si="849"/>
        <v>93.588</v>
      </c>
      <c r="R4218" s="273">
        <f t="shared" si="850"/>
        <v>94.892</v>
      </c>
    </row>
    <row r="4219" ht="14.25" hidden="1" customHeight="1">
      <c r="L4219" s="251"/>
      <c r="M4219" s="272">
        <v>29.85</v>
      </c>
      <c r="N4219" s="273">
        <f t="shared" si="846"/>
        <v>88.783125</v>
      </c>
      <c r="O4219" s="273">
        <f t="shared" si="847"/>
        <v>90.685</v>
      </c>
      <c r="P4219" s="273">
        <f t="shared" si="848"/>
        <v>92.286875</v>
      </c>
      <c r="Q4219" s="273">
        <f t="shared" si="849"/>
        <v>93.58875</v>
      </c>
      <c r="R4219" s="273">
        <f t="shared" si="850"/>
        <v>94.8925</v>
      </c>
    </row>
    <row r="4220" ht="14.25" hidden="1" customHeight="1">
      <c r="L4220" s="251"/>
      <c r="M4220" s="272">
        <v>29.86</v>
      </c>
      <c r="N4220" s="273">
        <f t="shared" si="846"/>
        <v>88.78425</v>
      </c>
      <c r="O4220" s="273">
        <f t="shared" si="847"/>
        <v>90.686</v>
      </c>
      <c r="P4220" s="273">
        <f t="shared" si="848"/>
        <v>92.28775</v>
      </c>
      <c r="Q4220" s="273">
        <f t="shared" si="849"/>
        <v>93.5895</v>
      </c>
      <c r="R4220" s="273">
        <f t="shared" si="850"/>
        <v>94.893</v>
      </c>
    </row>
    <row r="4221" ht="14.25" hidden="1" customHeight="1">
      <c r="L4221" s="251"/>
      <c r="M4221" s="272">
        <v>29.87</v>
      </c>
      <c r="N4221" s="273">
        <f t="shared" si="846"/>
        <v>88.785375</v>
      </c>
      <c r="O4221" s="273">
        <f t="shared" si="847"/>
        <v>90.687</v>
      </c>
      <c r="P4221" s="273">
        <f t="shared" si="848"/>
        <v>92.288625</v>
      </c>
      <c r="Q4221" s="273">
        <f t="shared" si="849"/>
        <v>93.59025</v>
      </c>
      <c r="R4221" s="273">
        <f t="shared" si="850"/>
        <v>94.8935</v>
      </c>
    </row>
    <row r="4222" ht="14.25" hidden="1" customHeight="1">
      <c r="L4222" s="251"/>
      <c r="M4222" s="272">
        <v>29.88</v>
      </c>
      <c r="N4222" s="273">
        <f t="shared" si="846"/>
        <v>88.7865</v>
      </c>
      <c r="O4222" s="273">
        <f t="shared" si="847"/>
        <v>90.688</v>
      </c>
      <c r="P4222" s="273">
        <f t="shared" si="848"/>
        <v>92.2895</v>
      </c>
      <c r="Q4222" s="273">
        <f t="shared" si="849"/>
        <v>93.591</v>
      </c>
      <c r="R4222" s="273">
        <f t="shared" si="850"/>
        <v>94.894</v>
      </c>
    </row>
    <row r="4223" ht="14.25" hidden="1" customHeight="1">
      <c r="L4223" s="251"/>
      <c r="M4223" s="272">
        <v>29.89</v>
      </c>
      <c r="N4223" s="273">
        <f t="shared" si="846"/>
        <v>88.787625</v>
      </c>
      <c r="O4223" s="273">
        <f t="shared" si="847"/>
        <v>90.689</v>
      </c>
      <c r="P4223" s="273">
        <f t="shared" si="848"/>
        <v>92.290375</v>
      </c>
      <c r="Q4223" s="273">
        <f t="shared" si="849"/>
        <v>93.59175</v>
      </c>
      <c r="R4223" s="273">
        <f t="shared" si="850"/>
        <v>94.8945</v>
      </c>
    </row>
    <row r="4224" ht="14.25" hidden="1" customHeight="1">
      <c r="L4224" s="251"/>
      <c r="M4224" s="272">
        <v>29.9</v>
      </c>
      <c r="N4224" s="273">
        <f t="shared" si="846"/>
        <v>88.78875</v>
      </c>
      <c r="O4224" s="273">
        <f t="shared" si="847"/>
        <v>90.69</v>
      </c>
      <c r="P4224" s="273">
        <f t="shared" si="848"/>
        <v>92.29125</v>
      </c>
      <c r="Q4224" s="273">
        <f t="shared" si="849"/>
        <v>93.5925</v>
      </c>
      <c r="R4224" s="273">
        <f t="shared" si="850"/>
        <v>94.895</v>
      </c>
    </row>
    <row r="4225" ht="14.25" hidden="1" customHeight="1">
      <c r="L4225" s="251"/>
      <c r="M4225" s="272">
        <v>29.91</v>
      </c>
      <c r="N4225" s="273">
        <f t="shared" si="846"/>
        <v>88.789875</v>
      </c>
      <c r="O4225" s="273">
        <f t="shared" si="847"/>
        <v>90.691</v>
      </c>
      <c r="P4225" s="273">
        <f t="shared" si="848"/>
        <v>92.292125</v>
      </c>
      <c r="Q4225" s="273">
        <f t="shared" si="849"/>
        <v>93.59325</v>
      </c>
      <c r="R4225" s="273">
        <f t="shared" si="850"/>
        <v>94.8955</v>
      </c>
    </row>
    <row r="4226" ht="14.25" hidden="1" customHeight="1">
      <c r="L4226" s="251"/>
      <c r="M4226" s="272">
        <v>29.92</v>
      </c>
      <c r="N4226" s="273">
        <f t="shared" si="846"/>
        <v>88.791</v>
      </c>
      <c r="O4226" s="273">
        <f t="shared" si="847"/>
        <v>90.692</v>
      </c>
      <c r="P4226" s="273">
        <f t="shared" si="848"/>
        <v>92.293</v>
      </c>
      <c r="Q4226" s="273">
        <f t="shared" si="849"/>
        <v>93.594</v>
      </c>
      <c r="R4226" s="273">
        <f t="shared" si="850"/>
        <v>94.896</v>
      </c>
    </row>
    <row r="4227" ht="14.25" hidden="1" customHeight="1">
      <c r="L4227" s="251"/>
      <c r="M4227" s="272">
        <v>29.93</v>
      </c>
      <c r="N4227" s="273">
        <f t="shared" si="846"/>
        <v>88.792125</v>
      </c>
      <c r="O4227" s="273">
        <f t="shared" si="847"/>
        <v>90.693</v>
      </c>
      <c r="P4227" s="273">
        <f t="shared" si="848"/>
        <v>92.293875</v>
      </c>
      <c r="Q4227" s="273">
        <f t="shared" si="849"/>
        <v>93.59475</v>
      </c>
      <c r="R4227" s="273">
        <f t="shared" si="850"/>
        <v>94.8965</v>
      </c>
    </row>
    <row r="4228" ht="14.25" hidden="1" customHeight="1">
      <c r="L4228" s="251"/>
      <c r="M4228" s="272">
        <v>29.94</v>
      </c>
      <c r="N4228" s="273">
        <f t="shared" si="846"/>
        <v>88.79325</v>
      </c>
      <c r="O4228" s="273">
        <f t="shared" si="847"/>
        <v>90.694</v>
      </c>
      <c r="P4228" s="273">
        <f t="shared" si="848"/>
        <v>92.29475</v>
      </c>
      <c r="Q4228" s="273">
        <f t="shared" si="849"/>
        <v>93.5955</v>
      </c>
      <c r="R4228" s="273">
        <f t="shared" si="850"/>
        <v>94.897</v>
      </c>
    </row>
    <row r="4229" ht="14.25" hidden="1" customHeight="1">
      <c r="L4229" s="251"/>
      <c r="M4229" s="272">
        <v>29.95</v>
      </c>
      <c r="N4229" s="273">
        <f t="shared" si="846"/>
        <v>88.794375</v>
      </c>
      <c r="O4229" s="273">
        <f t="shared" si="847"/>
        <v>90.695</v>
      </c>
      <c r="P4229" s="273">
        <f t="shared" si="848"/>
        <v>92.295625</v>
      </c>
      <c r="Q4229" s="273">
        <f t="shared" si="849"/>
        <v>93.59625</v>
      </c>
      <c r="R4229" s="273">
        <f t="shared" si="850"/>
        <v>94.8975</v>
      </c>
    </row>
    <row r="4230" ht="14.25" hidden="1" customHeight="1">
      <c r="L4230" s="251"/>
      <c r="M4230" s="272">
        <v>29.96</v>
      </c>
      <c r="N4230" s="273">
        <f t="shared" si="846"/>
        <v>88.7955</v>
      </c>
      <c r="O4230" s="273">
        <f t="shared" si="847"/>
        <v>90.696</v>
      </c>
      <c r="P4230" s="273">
        <f t="shared" si="848"/>
        <v>92.2965</v>
      </c>
      <c r="Q4230" s="273">
        <f t="shared" si="849"/>
        <v>93.597</v>
      </c>
      <c r="R4230" s="273">
        <f t="shared" si="850"/>
        <v>94.898</v>
      </c>
    </row>
    <row r="4231" ht="14.25" hidden="1" customHeight="1">
      <c r="L4231" s="251"/>
      <c r="M4231" s="272">
        <v>29.97</v>
      </c>
      <c r="N4231" s="273">
        <f t="shared" si="846"/>
        <v>88.796625</v>
      </c>
      <c r="O4231" s="273">
        <f t="shared" si="847"/>
        <v>90.697</v>
      </c>
      <c r="P4231" s="273">
        <f t="shared" si="848"/>
        <v>92.297375</v>
      </c>
      <c r="Q4231" s="273">
        <f t="shared" si="849"/>
        <v>93.59775</v>
      </c>
      <c r="R4231" s="273">
        <f t="shared" si="850"/>
        <v>94.8985</v>
      </c>
    </row>
    <row r="4232" ht="14.25" hidden="1" customHeight="1">
      <c r="L4232" s="251"/>
      <c r="M4232" s="272">
        <v>29.98</v>
      </c>
      <c r="N4232" s="273">
        <f t="shared" si="846"/>
        <v>88.79775</v>
      </c>
      <c r="O4232" s="273">
        <f t="shared" si="847"/>
        <v>90.698</v>
      </c>
      <c r="P4232" s="273">
        <f t="shared" si="848"/>
        <v>92.29825</v>
      </c>
      <c r="Q4232" s="273">
        <f t="shared" si="849"/>
        <v>93.5985</v>
      </c>
      <c r="R4232" s="273">
        <f t="shared" si="850"/>
        <v>94.899</v>
      </c>
    </row>
    <row r="4233" ht="14.25" hidden="1" customHeight="1">
      <c r="L4233" s="251"/>
      <c r="M4233" s="272">
        <v>29.99</v>
      </c>
      <c r="N4233" s="273">
        <f t="shared" si="846"/>
        <v>88.798875</v>
      </c>
      <c r="O4233" s="273">
        <f t="shared" si="847"/>
        <v>90.699</v>
      </c>
      <c r="P4233" s="273">
        <f t="shared" si="848"/>
        <v>92.299125</v>
      </c>
      <c r="Q4233" s="273">
        <f t="shared" si="849"/>
        <v>93.59925</v>
      </c>
      <c r="R4233" s="273">
        <f t="shared" si="850"/>
        <v>94.8995</v>
      </c>
    </row>
    <row r="4234" ht="14.25" hidden="1" customHeight="1">
      <c r="L4234" s="251"/>
      <c r="M4234" s="272">
        <v>30.0</v>
      </c>
      <c r="N4234" s="273">
        <v>88.8</v>
      </c>
      <c r="O4234" s="273">
        <v>90.7</v>
      </c>
      <c r="P4234" s="273">
        <v>92.3</v>
      </c>
      <c r="Q4234" s="273">
        <v>93.6</v>
      </c>
      <c r="R4234" s="273">
        <v>94.9</v>
      </c>
    </row>
    <row r="4235" ht="14.25" hidden="1" customHeight="1">
      <c r="L4235" s="251"/>
      <c r="M4235" s="272">
        <v>30.1</v>
      </c>
      <c r="N4235" s="273">
        <f t="shared" ref="N4235:N4303" si="852">N4234+0.0085714285714286</f>
        <v>88.80857143</v>
      </c>
      <c r="O4235" s="273">
        <f t="shared" ref="O4235:O4303" si="853">O4234+0.0071428571428571</f>
        <v>90.70714286</v>
      </c>
      <c r="P4235" s="273">
        <f t="shared" ref="P4235:P4303" si="854">P4234+0.0057142857142857</f>
        <v>92.30571429</v>
      </c>
      <c r="Q4235" s="273">
        <f t="shared" ref="Q4235:R4235" si="851">Q4234+0.0042857142857143</f>
        <v>93.60428571</v>
      </c>
      <c r="R4235" s="273">
        <f t="shared" si="851"/>
        <v>94.90428571</v>
      </c>
    </row>
    <row r="4236" ht="14.25" hidden="1" customHeight="1">
      <c r="L4236" s="251"/>
      <c r="M4236" s="272">
        <v>30.2</v>
      </c>
      <c r="N4236" s="273">
        <f t="shared" si="852"/>
        <v>88.81714286</v>
      </c>
      <c r="O4236" s="273">
        <f t="shared" si="853"/>
        <v>90.71428571</v>
      </c>
      <c r="P4236" s="273">
        <f t="shared" si="854"/>
        <v>92.31142857</v>
      </c>
      <c r="Q4236" s="273">
        <f t="shared" ref="Q4236:R4236" si="855">Q4235+0.0042857142857143</f>
        <v>93.60857143</v>
      </c>
      <c r="R4236" s="273">
        <f t="shared" si="855"/>
        <v>94.90857143</v>
      </c>
    </row>
    <row r="4237" ht="14.25" hidden="1" customHeight="1">
      <c r="L4237" s="251"/>
      <c r="M4237" s="272">
        <v>30.3</v>
      </c>
      <c r="N4237" s="273">
        <f t="shared" si="852"/>
        <v>88.82571429</v>
      </c>
      <c r="O4237" s="273">
        <f t="shared" si="853"/>
        <v>90.72142857</v>
      </c>
      <c r="P4237" s="273">
        <f t="shared" si="854"/>
        <v>92.31714286</v>
      </c>
      <c r="Q4237" s="273">
        <f t="shared" ref="Q4237:R4237" si="856">Q4236+0.0042857142857143</f>
        <v>93.61285714</v>
      </c>
      <c r="R4237" s="273">
        <f t="shared" si="856"/>
        <v>94.91285714</v>
      </c>
    </row>
    <row r="4238" ht="14.25" hidden="1" customHeight="1">
      <c r="L4238" s="251"/>
      <c r="M4238" s="272">
        <v>30.4</v>
      </c>
      <c r="N4238" s="273">
        <f t="shared" si="852"/>
        <v>88.83428571</v>
      </c>
      <c r="O4238" s="273">
        <f t="shared" si="853"/>
        <v>90.72857143</v>
      </c>
      <c r="P4238" s="273">
        <f t="shared" si="854"/>
        <v>92.32285714</v>
      </c>
      <c r="Q4238" s="273">
        <f t="shared" ref="Q4238:R4238" si="857">Q4237+0.0042857142857143</f>
        <v>93.61714286</v>
      </c>
      <c r="R4238" s="273">
        <f t="shared" si="857"/>
        <v>94.91714286</v>
      </c>
    </row>
    <row r="4239" ht="14.25" hidden="1" customHeight="1">
      <c r="L4239" s="251"/>
      <c r="M4239" s="272">
        <v>30.5</v>
      </c>
      <c r="N4239" s="273">
        <f t="shared" si="852"/>
        <v>88.84285714</v>
      </c>
      <c r="O4239" s="273">
        <f t="shared" si="853"/>
        <v>90.73571429</v>
      </c>
      <c r="P4239" s="273">
        <f t="shared" si="854"/>
        <v>92.32857143</v>
      </c>
      <c r="Q4239" s="273">
        <f t="shared" ref="Q4239:R4239" si="858">Q4238+0.0042857142857143</f>
        <v>93.62142857</v>
      </c>
      <c r="R4239" s="273">
        <f t="shared" si="858"/>
        <v>94.92142857</v>
      </c>
    </row>
    <row r="4240" ht="14.25" hidden="1" customHeight="1">
      <c r="L4240" s="251"/>
      <c r="M4240" s="272">
        <v>30.6</v>
      </c>
      <c r="N4240" s="273">
        <f t="shared" si="852"/>
        <v>88.85142857</v>
      </c>
      <c r="O4240" s="273">
        <f t="shared" si="853"/>
        <v>90.74285714</v>
      </c>
      <c r="P4240" s="273">
        <f t="shared" si="854"/>
        <v>92.33428571</v>
      </c>
      <c r="Q4240" s="273">
        <f t="shared" ref="Q4240:R4240" si="859">Q4239+0.0042857142857143</f>
        <v>93.62571429</v>
      </c>
      <c r="R4240" s="273">
        <f t="shared" si="859"/>
        <v>94.92571429</v>
      </c>
    </row>
    <row r="4241" ht="14.25" hidden="1" customHeight="1">
      <c r="L4241" s="251"/>
      <c r="M4241" s="272">
        <v>30.7</v>
      </c>
      <c r="N4241" s="273">
        <f t="shared" si="852"/>
        <v>88.86</v>
      </c>
      <c r="O4241" s="273">
        <f t="shared" si="853"/>
        <v>90.75</v>
      </c>
      <c r="P4241" s="273">
        <f t="shared" si="854"/>
        <v>92.34</v>
      </c>
      <c r="Q4241" s="273">
        <f t="shared" ref="Q4241:R4241" si="860">Q4240+0.0042857142857143</f>
        <v>93.63</v>
      </c>
      <c r="R4241" s="273">
        <f t="shared" si="860"/>
        <v>94.93</v>
      </c>
    </row>
    <row r="4242" ht="14.25" hidden="1" customHeight="1">
      <c r="L4242" s="251"/>
      <c r="M4242" s="272">
        <v>30.8</v>
      </c>
      <c r="N4242" s="273">
        <f t="shared" si="852"/>
        <v>88.86857143</v>
      </c>
      <c r="O4242" s="273">
        <f t="shared" si="853"/>
        <v>90.75714286</v>
      </c>
      <c r="P4242" s="273">
        <f t="shared" si="854"/>
        <v>92.34571429</v>
      </c>
      <c r="Q4242" s="273">
        <f t="shared" ref="Q4242:R4242" si="861">Q4241+0.0042857142857143</f>
        <v>93.63428571</v>
      </c>
      <c r="R4242" s="273">
        <f t="shared" si="861"/>
        <v>94.93428571</v>
      </c>
    </row>
    <row r="4243" ht="14.25" hidden="1" customHeight="1">
      <c r="L4243" s="251"/>
      <c r="M4243" s="272">
        <v>30.9</v>
      </c>
      <c r="N4243" s="273">
        <f t="shared" si="852"/>
        <v>88.87714286</v>
      </c>
      <c r="O4243" s="273">
        <f t="shared" si="853"/>
        <v>90.76428571</v>
      </c>
      <c r="P4243" s="273">
        <f t="shared" si="854"/>
        <v>92.35142857</v>
      </c>
      <c r="Q4243" s="273">
        <f t="shared" ref="Q4243:R4243" si="862">Q4242+0.0042857142857143</f>
        <v>93.63857143</v>
      </c>
      <c r="R4243" s="273">
        <f t="shared" si="862"/>
        <v>94.93857143</v>
      </c>
    </row>
    <row r="4244" ht="14.25" hidden="1" customHeight="1">
      <c r="L4244" s="251"/>
      <c r="M4244" s="272">
        <v>31.0</v>
      </c>
      <c r="N4244" s="273">
        <f t="shared" si="852"/>
        <v>88.88571429</v>
      </c>
      <c r="O4244" s="273">
        <f t="shared" si="853"/>
        <v>90.77142857</v>
      </c>
      <c r="P4244" s="273">
        <f t="shared" si="854"/>
        <v>92.35714286</v>
      </c>
      <c r="Q4244" s="273">
        <f t="shared" ref="Q4244:R4244" si="863">Q4243+0.0042857142857143</f>
        <v>93.64285714</v>
      </c>
      <c r="R4244" s="273">
        <f t="shared" si="863"/>
        <v>94.94285714</v>
      </c>
    </row>
    <row r="4245" ht="14.25" hidden="1" customHeight="1">
      <c r="L4245" s="251"/>
      <c r="M4245" s="272">
        <v>31.1</v>
      </c>
      <c r="N4245" s="273">
        <f t="shared" si="852"/>
        <v>88.89428571</v>
      </c>
      <c r="O4245" s="273">
        <f t="shared" si="853"/>
        <v>90.77857143</v>
      </c>
      <c r="P4245" s="273">
        <f t="shared" si="854"/>
        <v>92.36285714</v>
      </c>
      <c r="Q4245" s="273">
        <f t="shared" ref="Q4245:R4245" si="864">Q4244+0.0042857142857143</f>
        <v>93.64714286</v>
      </c>
      <c r="R4245" s="273">
        <f t="shared" si="864"/>
        <v>94.94714286</v>
      </c>
    </row>
    <row r="4246" ht="14.25" hidden="1" customHeight="1">
      <c r="L4246" s="251"/>
      <c r="M4246" s="272">
        <v>31.2</v>
      </c>
      <c r="N4246" s="273">
        <f t="shared" si="852"/>
        <v>88.90285714</v>
      </c>
      <c r="O4246" s="273">
        <f t="shared" si="853"/>
        <v>90.78571429</v>
      </c>
      <c r="P4246" s="273">
        <f t="shared" si="854"/>
        <v>92.36857143</v>
      </c>
      <c r="Q4246" s="273">
        <f t="shared" ref="Q4246:R4246" si="865">Q4245+0.0042857142857143</f>
        <v>93.65142857</v>
      </c>
      <c r="R4246" s="273">
        <f t="shared" si="865"/>
        <v>94.95142857</v>
      </c>
    </row>
    <row r="4247" ht="14.25" hidden="1" customHeight="1">
      <c r="L4247" s="251"/>
      <c r="M4247" s="272">
        <v>31.3</v>
      </c>
      <c r="N4247" s="273">
        <f t="shared" si="852"/>
        <v>88.91142857</v>
      </c>
      <c r="O4247" s="273">
        <f t="shared" si="853"/>
        <v>90.79285714</v>
      </c>
      <c r="P4247" s="273">
        <f t="shared" si="854"/>
        <v>92.37428571</v>
      </c>
      <c r="Q4247" s="273">
        <f t="shared" ref="Q4247:R4247" si="866">Q4246+0.0042857142857143</f>
        <v>93.65571429</v>
      </c>
      <c r="R4247" s="273">
        <f t="shared" si="866"/>
        <v>94.95571429</v>
      </c>
    </row>
    <row r="4248" ht="14.25" hidden="1" customHeight="1">
      <c r="L4248" s="251"/>
      <c r="M4248" s="272">
        <v>31.4</v>
      </c>
      <c r="N4248" s="273">
        <f t="shared" si="852"/>
        <v>88.92</v>
      </c>
      <c r="O4248" s="273">
        <f t="shared" si="853"/>
        <v>90.8</v>
      </c>
      <c r="P4248" s="273">
        <f t="shared" si="854"/>
        <v>92.38</v>
      </c>
      <c r="Q4248" s="273">
        <f t="shared" ref="Q4248:R4248" si="867">Q4247+0.0042857142857143</f>
        <v>93.66</v>
      </c>
      <c r="R4248" s="273">
        <f t="shared" si="867"/>
        <v>94.96</v>
      </c>
    </row>
    <row r="4249" ht="14.25" hidden="1" customHeight="1">
      <c r="L4249" s="251"/>
      <c r="M4249" s="272">
        <v>31.5</v>
      </c>
      <c r="N4249" s="273">
        <f t="shared" si="852"/>
        <v>88.92857143</v>
      </c>
      <c r="O4249" s="273">
        <f t="shared" si="853"/>
        <v>90.80714286</v>
      </c>
      <c r="P4249" s="273">
        <f t="shared" si="854"/>
        <v>92.38571429</v>
      </c>
      <c r="Q4249" s="273">
        <f t="shared" ref="Q4249:R4249" si="868">Q4248+0.0042857142857143</f>
        <v>93.66428571</v>
      </c>
      <c r="R4249" s="273">
        <f t="shared" si="868"/>
        <v>94.96428571</v>
      </c>
    </row>
    <row r="4250" ht="14.25" hidden="1" customHeight="1">
      <c r="L4250" s="251"/>
      <c r="M4250" s="272">
        <v>31.6</v>
      </c>
      <c r="N4250" s="273">
        <f t="shared" si="852"/>
        <v>88.93714286</v>
      </c>
      <c r="O4250" s="273">
        <f t="shared" si="853"/>
        <v>90.81428571</v>
      </c>
      <c r="P4250" s="273">
        <f t="shared" si="854"/>
        <v>92.39142857</v>
      </c>
      <c r="Q4250" s="273">
        <f t="shared" ref="Q4250:R4250" si="869">Q4249+0.0042857142857143</f>
        <v>93.66857143</v>
      </c>
      <c r="R4250" s="273">
        <f t="shared" si="869"/>
        <v>94.96857143</v>
      </c>
    </row>
    <row r="4251" ht="14.25" hidden="1" customHeight="1">
      <c r="L4251" s="251"/>
      <c r="M4251" s="272">
        <v>31.7</v>
      </c>
      <c r="N4251" s="273">
        <f t="shared" si="852"/>
        <v>88.94571429</v>
      </c>
      <c r="O4251" s="273">
        <f t="shared" si="853"/>
        <v>90.82142857</v>
      </c>
      <c r="P4251" s="273">
        <f t="shared" si="854"/>
        <v>92.39714286</v>
      </c>
      <c r="Q4251" s="273">
        <f t="shared" ref="Q4251:R4251" si="870">Q4250+0.0042857142857143</f>
        <v>93.67285714</v>
      </c>
      <c r="R4251" s="273">
        <f t="shared" si="870"/>
        <v>94.97285714</v>
      </c>
    </row>
    <row r="4252" ht="14.25" hidden="1" customHeight="1">
      <c r="L4252" s="251"/>
      <c r="M4252" s="272">
        <v>31.8</v>
      </c>
      <c r="N4252" s="273">
        <f t="shared" si="852"/>
        <v>88.95428571</v>
      </c>
      <c r="O4252" s="273">
        <f t="shared" si="853"/>
        <v>90.82857143</v>
      </c>
      <c r="P4252" s="273">
        <f t="shared" si="854"/>
        <v>92.40285714</v>
      </c>
      <c r="Q4252" s="273">
        <f t="shared" ref="Q4252:R4252" si="871">Q4251+0.0042857142857143</f>
        <v>93.67714286</v>
      </c>
      <c r="R4252" s="273">
        <f t="shared" si="871"/>
        <v>94.97714286</v>
      </c>
    </row>
    <row r="4253" ht="14.25" hidden="1" customHeight="1">
      <c r="L4253" s="251"/>
      <c r="M4253" s="272">
        <v>31.9</v>
      </c>
      <c r="N4253" s="273">
        <f t="shared" si="852"/>
        <v>88.96285714</v>
      </c>
      <c r="O4253" s="273">
        <f t="shared" si="853"/>
        <v>90.83571429</v>
      </c>
      <c r="P4253" s="273">
        <f t="shared" si="854"/>
        <v>92.40857143</v>
      </c>
      <c r="Q4253" s="273">
        <f t="shared" ref="Q4253:R4253" si="872">Q4252+0.0042857142857143</f>
        <v>93.68142857</v>
      </c>
      <c r="R4253" s="273">
        <f t="shared" si="872"/>
        <v>94.98142857</v>
      </c>
    </row>
    <row r="4254" ht="14.25" hidden="1" customHeight="1">
      <c r="L4254" s="251"/>
      <c r="M4254" s="272">
        <v>32.0</v>
      </c>
      <c r="N4254" s="273">
        <f t="shared" si="852"/>
        <v>88.97142857</v>
      </c>
      <c r="O4254" s="273">
        <f t="shared" si="853"/>
        <v>90.84285714</v>
      </c>
      <c r="P4254" s="273">
        <f t="shared" si="854"/>
        <v>92.41428571</v>
      </c>
      <c r="Q4254" s="273">
        <f t="shared" ref="Q4254:R4254" si="873">Q4253+0.0042857142857143</f>
        <v>93.68571429</v>
      </c>
      <c r="R4254" s="273">
        <f t="shared" si="873"/>
        <v>94.98571429</v>
      </c>
    </row>
    <row r="4255" ht="14.25" hidden="1" customHeight="1">
      <c r="L4255" s="251"/>
      <c r="M4255" s="272">
        <v>32.1</v>
      </c>
      <c r="N4255" s="273">
        <f t="shared" si="852"/>
        <v>88.98</v>
      </c>
      <c r="O4255" s="273">
        <f t="shared" si="853"/>
        <v>90.85</v>
      </c>
      <c r="P4255" s="273">
        <f t="shared" si="854"/>
        <v>92.42</v>
      </c>
      <c r="Q4255" s="273">
        <f t="shared" ref="Q4255:R4255" si="874">Q4254+0.0042857142857143</f>
        <v>93.69</v>
      </c>
      <c r="R4255" s="273">
        <f t="shared" si="874"/>
        <v>94.99</v>
      </c>
    </row>
    <row r="4256" ht="14.25" hidden="1" customHeight="1">
      <c r="L4256" s="251"/>
      <c r="M4256" s="272">
        <v>32.2</v>
      </c>
      <c r="N4256" s="273">
        <f t="shared" si="852"/>
        <v>88.98857143</v>
      </c>
      <c r="O4256" s="273">
        <f t="shared" si="853"/>
        <v>90.85714286</v>
      </c>
      <c r="P4256" s="273">
        <f t="shared" si="854"/>
        <v>92.42571429</v>
      </c>
      <c r="Q4256" s="273">
        <f t="shared" ref="Q4256:R4256" si="875">Q4255+0.0042857142857143</f>
        <v>93.69428571</v>
      </c>
      <c r="R4256" s="273">
        <f t="shared" si="875"/>
        <v>94.99428571</v>
      </c>
    </row>
    <row r="4257" ht="14.25" hidden="1" customHeight="1">
      <c r="L4257" s="251"/>
      <c r="M4257" s="272">
        <v>32.3</v>
      </c>
      <c r="N4257" s="273">
        <f t="shared" si="852"/>
        <v>88.99714286</v>
      </c>
      <c r="O4257" s="273">
        <f t="shared" si="853"/>
        <v>90.86428571</v>
      </c>
      <c r="P4257" s="273">
        <f t="shared" si="854"/>
        <v>92.43142857</v>
      </c>
      <c r="Q4257" s="273">
        <f t="shared" ref="Q4257:R4257" si="876">Q4256+0.0042857142857143</f>
        <v>93.69857143</v>
      </c>
      <c r="R4257" s="273">
        <f t="shared" si="876"/>
        <v>94.99857143</v>
      </c>
    </row>
    <row r="4258" ht="14.25" hidden="1" customHeight="1">
      <c r="L4258" s="251"/>
      <c r="M4258" s="272">
        <v>32.4</v>
      </c>
      <c r="N4258" s="273">
        <f t="shared" si="852"/>
        <v>89.00571429</v>
      </c>
      <c r="O4258" s="273">
        <f t="shared" si="853"/>
        <v>90.87142857</v>
      </c>
      <c r="P4258" s="273">
        <f t="shared" si="854"/>
        <v>92.43714286</v>
      </c>
      <c r="Q4258" s="273">
        <f t="shared" ref="Q4258:R4258" si="877">Q4257+0.0042857142857143</f>
        <v>93.70285714</v>
      </c>
      <c r="R4258" s="273">
        <f t="shared" si="877"/>
        <v>95.00285714</v>
      </c>
    </row>
    <row r="4259" ht="14.25" hidden="1" customHeight="1">
      <c r="L4259" s="251"/>
      <c r="M4259" s="272">
        <v>32.5</v>
      </c>
      <c r="N4259" s="273">
        <f t="shared" si="852"/>
        <v>89.01428571</v>
      </c>
      <c r="O4259" s="273">
        <f t="shared" si="853"/>
        <v>90.87857143</v>
      </c>
      <c r="P4259" s="273">
        <f t="shared" si="854"/>
        <v>92.44285714</v>
      </c>
      <c r="Q4259" s="273">
        <f t="shared" ref="Q4259:R4259" si="878">Q4258+0.0042857142857143</f>
        <v>93.70714286</v>
      </c>
      <c r="R4259" s="273">
        <f t="shared" si="878"/>
        <v>95.00714286</v>
      </c>
    </row>
    <row r="4260" ht="14.25" hidden="1" customHeight="1">
      <c r="L4260" s="251"/>
      <c r="M4260" s="272">
        <v>32.6</v>
      </c>
      <c r="N4260" s="273">
        <f t="shared" si="852"/>
        <v>89.02285714</v>
      </c>
      <c r="O4260" s="273">
        <f t="shared" si="853"/>
        <v>90.88571429</v>
      </c>
      <c r="P4260" s="273">
        <f t="shared" si="854"/>
        <v>92.44857143</v>
      </c>
      <c r="Q4260" s="273">
        <f t="shared" ref="Q4260:R4260" si="879">Q4259+0.0042857142857143</f>
        <v>93.71142857</v>
      </c>
      <c r="R4260" s="273">
        <f t="shared" si="879"/>
        <v>95.01142857</v>
      </c>
    </row>
    <row r="4261" ht="14.25" hidden="1" customHeight="1">
      <c r="L4261" s="251"/>
      <c r="M4261" s="272">
        <v>32.7</v>
      </c>
      <c r="N4261" s="273">
        <f t="shared" si="852"/>
        <v>89.03142857</v>
      </c>
      <c r="O4261" s="273">
        <f t="shared" si="853"/>
        <v>90.89285714</v>
      </c>
      <c r="P4261" s="273">
        <f t="shared" si="854"/>
        <v>92.45428571</v>
      </c>
      <c r="Q4261" s="273">
        <f t="shared" ref="Q4261:R4261" si="880">Q4260+0.0042857142857143</f>
        <v>93.71571429</v>
      </c>
      <c r="R4261" s="273">
        <f t="shared" si="880"/>
        <v>95.01571429</v>
      </c>
    </row>
    <row r="4262" ht="14.25" hidden="1" customHeight="1">
      <c r="L4262" s="251"/>
      <c r="M4262" s="272">
        <v>32.8</v>
      </c>
      <c r="N4262" s="273">
        <f t="shared" si="852"/>
        <v>89.04</v>
      </c>
      <c r="O4262" s="273">
        <f t="shared" si="853"/>
        <v>90.9</v>
      </c>
      <c r="P4262" s="273">
        <f t="shared" si="854"/>
        <v>92.46</v>
      </c>
      <c r="Q4262" s="273">
        <f t="shared" ref="Q4262:R4262" si="881">Q4261+0.0042857142857143</f>
        <v>93.72</v>
      </c>
      <c r="R4262" s="273">
        <f t="shared" si="881"/>
        <v>95.02</v>
      </c>
    </row>
    <row r="4263" ht="14.25" hidden="1" customHeight="1">
      <c r="L4263" s="251"/>
      <c r="M4263" s="272">
        <v>32.9</v>
      </c>
      <c r="N4263" s="273">
        <f t="shared" si="852"/>
        <v>89.04857143</v>
      </c>
      <c r="O4263" s="273">
        <f t="shared" si="853"/>
        <v>90.90714286</v>
      </c>
      <c r="P4263" s="273">
        <f t="shared" si="854"/>
        <v>92.46571429</v>
      </c>
      <c r="Q4263" s="273">
        <f t="shared" ref="Q4263:R4263" si="882">Q4262+0.0042857142857143</f>
        <v>93.72428571</v>
      </c>
      <c r="R4263" s="273">
        <f t="shared" si="882"/>
        <v>95.02428571</v>
      </c>
    </row>
    <row r="4264" ht="14.25" hidden="1" customHeight="1">
      <c r="L4264" s="251"/>
      <c r="M4264" s="272">
        <v>33.0</v>
      </c>
      <c r="N4264" s="273">
        <f t="shared" si="852"/>
        <v>89.05714286</v>
      </c>
      <c r="O4264" s="273">
        <f t="shared" si="853"/>
        <v>90.91428571</v>
      </c>
      <c r="P4264" s="273">
        <f t="shared" si="854"/>
        <v>92.47142857</v>
      </c>
      <c r="Q4264" s="273">
        <f t="shared" ref="Q4264:R4264" si="883">Q4263+0.0042857142857143</f>
        <v>93.72857143</v>
      </c>
      <c r="R4264" s="273">
        <f t="shared" si="883"/>
        <v>95.02857143</v>
      </c>
    </row>
    <row r="4265" ht="14.25" hidden="1" customHeight="1">
      <c r="L4265" s="251"/>
      <c r="M4265" s="272">
        <v>33.1</v>
      </c>
      <c r="N4265" s="273">
        <f t="shared" si="852"/>
        <v>89.06571429</v>
      </c>
      <c r="O4265" s="273">
        <f t="shared" si="853"/>
        <v>90.92142857</v>
      </c>
      <c r="P4265" s="273">
        <f t="shared" si="854"/>
        <v>92.47714286</v>
      </c>
      <c r="Q4265" s="273">
        <f t="shared" ref="Q4265:R4265" si="884">Q4264+0.0042857142857143</f>
        <v>93.73285714</v>
      </c>
      <c r="R4265" s="273">
        <f t="shared" si="884"/>
        <v>95.03285714</v>
      </c>
    </row>
    <row r="4266" ht="14.25" hidden="1" customHeight="1">
      <c r="L4266" s="251"/>
      <c r="M4266" s="272">
        <v>33.2</v>
      </c>
      <c r="N4266" s="273">
        <f t="shared" si="852"/>
        <v>89.07428571</v>
      </c>
      <c r="O4266" s="273">
        <f t="shared" si="853"/>
        <v>90.92857143</v>
      </c>
      <c r="P4266" s="273">
        <f t="shared" si="854"/>
        <v>92.48285714</v>
      </c>
      <c r="Q4266" s="273">
        <f t="shared" ref="Q4266:R4266" si="885">Q4265+0.0042857142857143</f>
        <v>93.73714286</v>
      </c>
      <c r="R4266" s="273">
        <f t="shared" si="885"/>
        <v>95.03714286</v>
      </c>
    </row>
    <row r="4267" ht="14.25" hidden="1" customHeight="1">
      <c r="L4267" s="251"/>
      <c r="M4267" s="272">
        <v>33.3</v>
      </c>
      <c r="N4267" s="273">
        <f t="shared" si="852"/>
        <v>89.08285714</v>
      </c>
      <c r="O4267" s="273">
        <f t="shared" si="853"/>
        <v>90.93571429</v>
      </c>
      <c r="P4267" s="273">
        <f t="shared" si="854"/>
        <v>92.48857143</v>
      </c>
      <c r="Q4267" s="273">
        <f t="shared" ref="Q4267:R4267" si="886">Q4266+0.0042857142857143</f>
        <v>93.74142857</v>
      </c>
      <c r="R4267" s="273">
        <f t="shared" si="886"/>
        <v>95.04142857</v>
      </c>
    </row>
    <row r="4268" ht="14.25" hidden="1" customHeight="1">
      <c r="L4268" s="251"/>
      <c r="M4268" s="272">
        <v>33.4</v>
      </c>
      <c r="N4268" s="273">
        <f t="shared" si="852"/>
        <v>89.09142857</v>
      </c>
      <c r="O4268" s="273">
        <f t="shared" si="853"/>
        <v>90.94285714</v>
      </c>
      <c r="P4268" s="273">
        <f t="shared" si="854"/>
        <v>92.49428571</v>
      </c>
      <c r="Q4268" s="273">
        <f t="shared" ref="Q4268:R4268" si="887">Q4267+0.0042857142857143</f>
        <v>93.74571429</v>
      </c>
      <c r="R4268" s="273">
        <f t="shared" si="887"/>
        <v>95.04571429</v>
      </c>
    </row>
    <row r="4269" ht="14.25" hidden="1" customHeight="1">
      <c r="L4269" s="251"/>
      <c r="M4269" s="272">
        <v>33.5</v>
      </c>
      <c r="N4269" s="273">
        <f t="shared" si="852"/>
        <v>89.1</v>
      </c>
      <c r="O4269" s="273">
        <f t="shared" si="853"/>
        <v>90.95</v>
      </c>
      <c r="P4269" s="273">
        <f t="shared" si="854"/>
        <v>92.5</v>
      </c>
      <c r="Q4269" s="273">
        <f t="shared" ref="Q4269:R4269" si="888">Q4268+0.0042857142857143</f>
        <v>93.75</v>
      </c>
      <c r="R4269" s="273">
        <f t="shared" si="888"/>
        <v>95.05</v>
      </c>
    </row>
    <row r="4270" ht="14.25" hidden="1" customHeight="1">
      <c r="L4270" s="251"/>
      <c r="M4270" s="272">
        <v>33.6</v>
      </c>
      <c r="N4270" s="273">
        <f t="shared" si="852"/>
        <v>89.10857143</v>
      </c>
      <c r="O4270" s="273">
        <f t="shared" si="853"/>
        <v>90.95714286</v>
      </c>
      <c r="P4270" s="273">
        <f t="shared" si="854"/>
        <v>92.50571429</v>
      </c>
      <c r="Q4270" s="273">
        <f t="shared" ref="Q4270:R4270" si="889">Q4269+0.0042857142857143</f>
        <v>93.75428571</v>
      </c>
      <c r="R4270" s="273">
        <f t="shared" si="889"/>
        <v>95.05428571</v>
      </c>
    </row>
    <row r="4271" ht="14.25" hidden="1" customHeight="1">
      <c r="L4271" s="251"/>
      <c r="M4271" s="272">
        <v>33.7</v>
      </c>
      <c r="N4271" s="273">
        <f t="shared" si="852"/>
        <v>89.11714286</v>
      </c>
      <c r="O4271" s="273">
        <f t="shared" si="853"/>
        <v>90.96428571</v>
      </c>
      <c r="P4271" s="273">
        <f t="shared" si="854"/>
        <v>92.51142857</v>
      </c>
      <c r="Q4271" s="273">
        <f t="shared" ref="Q4271:R4271" si="890">Q4270+0.0042857142857143</f>
        <v>93.75857143</v>
      </c>
      <c r="R4271" s="273">
        <f t="shared" si="890"/>
        <v>95.05857143</v>
      </c>
    </row>
    <row r="4272" ht="14.25" hidden="1" customHeight="1">
      <c r="L4272" s="251"/>
      <c r="M4272" s="272">
        <v>33.8</v>
      </c>
      <c r="N4272" s="273">
        <f t="shared" si="852"/>
        <v>89.12571429</v>
      </c>
      <c r="O4272" s="273">
        <f t="shared" si="853"/>
        <v>90.97142857</v>
      </c>
      <c r="P4272" s="273">
        <f t="shared" si="854"/>
        <v>92.51714286</v>
      </c>
      <c r="Q4272" s="273">
        <f t="shared" ref="Q4272:R4272" si="891">Q4271+0.0042857142857143</f>
        <v>93.76285714</v>
      </c>
      <c r="R4272" s="273">
        <f t="shared" si="891"/>
        <v>95.06285714</v>
      </c>
    </row>
    <row r="4273" ht="14.25" hidden="1" customHeight="1">
      <c r="L4273" s="251"/>
      <c r="M4273" s="272">
        <v>33.9</v>
      </c>
      <c r="N4273" s="273">
        <f t="shared" si="852"/>
        <v>89.13428571</v>
      </c>
      <c r="O4273" s="273">
        <f t="shared" si="853"/>
        <v>90.97857143</v>
      </c>
      <c r="P4273" s="273">
        <f t="shared" si="854"/>
        <v>92.52285714</v>
      </c>
      <c r="Q4273" s="273">
        <f t="shared" ref="Q4273:R4273" si="892">Q4272+0.0042857142857143</f>
        <v>93.76714286</v>
      </c>
      <c r="R4273" s="273">
        <f t="shared" si="892"/>
        <v>95.06714286</v>
      </c>
    </row>
    <row r="4274" ht="14.25" hidden="1" customHeight="1">
      <c r="L4274" s="251"/>
      <c r="M4274" s="272">
        <v>34.0</v>
      </c>
      <c r="N4274" s="273">
        <f t="shared" si="852"/>
        <v>89.14285714</v>
      </c>
      <c r="O4274" s="273">
        <f t="shared" si="853"/>
        <v>90.98571429</v>
      </c>
      <c r="P4274" s="273">
        <f t="shared" si="854"/>
        <v>92.52857143</v>
      </c>
      <c r="Q4274" s="273">
        <f t="shared" ref="Q4274:R4274" si="893">Q4273+0.0042857142857143</f>
        <v>93.77142857</v>
      </c>
      <c r="R4274" s="273">
        <f t="shared" si="893"/>
        <v>95.07142857</v>
      </c>
    </row>
    <row r="4275" ht="14.25" hidden="1" customHeight="1">
      <c r="L4275" s="251"/>
      <c r="M4275" s="272">
        <v>34.1</v>
      </c>
      <c r="N4275" s="273">
        <f t="shared" si="852"/>
        <v>89.15142857</v>
      </c>
      <c r="O4275" s="273">
        <f t="shared" si="853"/>
        <v>90.99285714</v>
      </c>
      <c r="P4275" s="273">
        <f t="shared" si="854"/>
        <v>92.53428571</v>
      </c>
      <c r="Q4275" s="273">
        <f t="shared" ref="Q4275:R4275" si="894">Q4274+0.0042857142857143</f>
        <v>93.77571429</v>
      </c>
      <c r="R4275" s="273">
        <f t="shared" si="894"/>
        <v>95.07571429</v>
      </c>
    </row>
    <row r="4276" ht="14.25" hidden="1" customHeight="1">
      <c r="L4276" s="251"/>
      <c r="M4276" s="272">
        <v>34.2</v>
      </c>
      <c r="N4276" s="273">
        <f t="shared" si="852"/>
        <v>89.16</v>
      </c>
      <c r="O4276" s="273">
        <f t="shared" si="853"/>
        <v>91</v>
      </c>
      <c r="P4276" s="273">
        <f t="shared" si="854"/>
        <v>92.54</v>
      </c>
      <c r="Q4276" s="273">
        <f t="shared" ref="Q4276:R4276" si="895">Q4275+0.0042857142857143</f>
        <v>93.78</v>
      </c>
      <c r="R4276" s="273">
        <f t="shared" si="895"/>
        <v>95.08</v>
      </c>
    </row>
    <row r="4277" ht="14.25" hidden="1" customHeight="1">
      <c r="L4277" s="251"/>
      <c r="M4277" s="272">
        <v>34.3</v>
      </c>
      <c r="N4277" s="273">
        <f t="shared" si="852"/>
        <v>89.16857143</v>
      </c>
      <c r="O4277" s="273">
        <f t="shared" si="853"/>
        <v>91.00714286</v>
      </c>
      <c r="P4277" s="273">
        <f t="shared" si="854"/>
        <v>92.54571429</v>
      </c>
      <c r="Q4277" s="273">
        <f t="shared" ref="Q4277:R4277" si="896">Q4276+0.0042857142857143</f>
        <v>93.78428571</v>
      </c>
      <c r="R4277" s="273">
        <f t="shared" si="896"/>
        <v>95.08428571</v>
      </c>
    </row>
    <row r="4278" ht="14.25" hidden="1" customHeight="1">
      <c r="L4278" s="251"/>
      <c r="M4278" s="272">
        <v>34.4</v>
      </c>
      <c r="N4278" s="273">
        <f t="shared" si="852"/>
        <v>89.17714286</v>
      </c>
      <c r="O4278" s="273">
        <f t="shared" si="853"/>
        <v>91.01428571</v>
      </c>
      <c r="P4278" s="273">
        <f t="shared" si="854"/>
        <v>92.55142857</v>
      </c>
      <c r="Q4278" s="273">
        <f t="shared" ref="Q4278:R4278" si="897">Q4277+0.0042857142857143</f>
        <v>93.78857143</v>
      </c>
      <c r="R4278" s="273">
        <f t="shared" si="897"/>
        <v>95.08857143</v>
      </c>
    </row>
    <row r="4279" ht="14.25" hidden="1" customHeight="1">
      <c r="L4279" s="251"/>
      <c r="M4279" s="272">
        <v>34.5</v>
      </c>
      <c r="N4279" s="273">
        <f t="shared" si="852"/>
        <v>89.18571429</v>
      </c>
      <c r="O4279" s="273">
        <f t="shared" si="853"/>
        <v>91.02142857</v>
      </c>
      <c r="P4279" s="273">
        <f t="shared" si="854"/>
        <v>92.55714286</v>
      </c>
      <c r="Q4279" s="273">
        <f t="shared" ref="Q4279:R4279" si="898">Q4278+0.0042857142857143</f>
        <v>93.79285714</v>
      </c>
      <c r="R4279" s="273">
        <f t="shared" si="898"/>
        <v>95.09285714</v>
      </c>
    </row>
    <row r="4280" ht="14.25" hidden="1" customHeight="1">
      <c r="L4280" s="251"/>
      <c r="M4280" s="272">
        <v>34.6</v>
      </c>
      <c r="N4280" s="273">
        <f t="shared" si="852"/>
        <v>89.19428571</v>
      </c>
      <c r="O4280" s="273">
        <f t="shared" si="853"/>
        <v>91.02857143</v>
      </c>
      <c r="P4280" s="273">
        <f t="shared" si="854"/>
        <v>92.56285714</v>
      </c>
      <c r="Q4280" s="273">
        <f t="shared" ref="Q4280:R4280" si="899">Q4279+0.0042857142857143</f>
        <v>93.79714286</v>
      </c>
      <c r="R4280" s="273">
        <f t="shared" si="899"/>
        <v>95.09714286</v>
      </c>
    </row>
    <row r="4281" ht="14.25" hidden="1" customHeight="1">
      <c r="L4281" s="251"/>
      <c r="M4281" s="272">
        <v>34.7</v>
      </c>
      <c r="N4281" s="273">
        <f t="shared" si="852"/>
        <v>89.20285714</v>
      </c>
      <c r="O4281" s="273">
        <f t="shared" si="853"/>
        <v>91.03571429</v>
      </c>
      <c r="P4281" s="273">
        <f t="shared" si="854"/>
        <v>92.56857143</v>
      </c>
      <c r="Q4281" s="273">
        <f t="shared" ref="Q4281:R4281" si="900">Q4280+0.0042857142857143</f>
        <v>93.80142857</v>
      </c>
      <c r="R4281" s="273">
        <f t="shared" si="900"/>
        <v>95.10142857</v>
      </c>
    </row>
    <row r="4282" ht="14.25" hidden="1" customHeight="1">
      <c r="L4282" s="251"/>
      <c r="M4282" s="272">
        <v>34.8</v>
      </c>
      <c r="N4282" s="273">
        <f t="shared" si="852"/>
        <v>89.21142857</v>
      </c>
      <c r="O4282" s="273">
        <f t="shared" si="853"/>
        <v>91.04285714</v>
      </c>
      <c r="P4282" s="273">
        <f t="shared" si="854"/>
        <v>92.57428571</v>
      </c>
      <c r="Q4282" s="273">
        <f t="shared" ref="Q4282:R4282" si="901">Q4281+0.0042857142857143</f>
        <v>93.80571429</v>
      </c>
      <c r="R4282" s="273">
        <f t="shared" si="901"/>
        <v>95.10571429</v>
      </c>
    </row>
    <row r="4283" ht="14.25" hidden="1" customHeight="1">
      <c r="L4283" s="251"/>
      <c r="M4283" s="272">
        <v>34.9</v>
      </c>
      <c r="N4283" s="273">
        <f t="shared" si="852"/>
        <v>89.22</v>
      </c>
      <c r="O4283" s="273">
        <f t="shared" si="853"/>
        <v>91.05</v>
      </c>
      <c r="P4283" s="273">
        <f t="shared" si="854"/>
        <v>92.58</v>
      </c>
      <c r="Q4283" s="273">
        <f t="shared" ref="Q4283:R4283" si="902">Q4282+0.0042857142857143</f>
        <v>93.81</v>
      </c>
      <c r="R4283" s="273">
        <f t="shared" si="902"/>
        <v>95.11</v>
      </c>
    </row>
    <row r="4284" ht="14.25" hidden="1" customHeight="1">
      <c r="L4284" s="251"/>
      <c r="M4284" s="272">
        <v>35.0</v>
      </c>
      <c r="N4284" s="273">
        <f t="shared" si="852"/>
        <v>89.22857143</v>
      </c>
      <c r="O4284" s="273">
        <f t="shared" si="853"/>
        <v>91.05714286</v>
      </c>
      <c r="P4284" s="273">
        <f t="shared" si="854"/>
        <v>92.58571429</v>
      </c>
      <c r="Q4284" s="273">
        <f t="shared" ref="Q4284:R4284" si="903">Q4283+0.0042857142857143</f>
        <v>93.81428571</v>
      </c>
      <c r="R4284" s="273">
        <f t="shared" si="903"/>
        <v>95.11428571</v>
      </c>
    </row>
    <row r="4285" ht="14.25" hidden="1" customHeight="1">
      <c r="L4285" s="251"/>
      <c r="M4285" s="272">
        <v>35.1</v>
      </c>
      <c r="N4285" s="273">
        <f t="shared" si="852"/>
        <v>89.23714286</v>
      </c>
      <c r="O4285" s="273">
        <f t="shared" si="853"/>
        <v>91.06428571</v>
      </c>
      <c r="P4285" s="273">
        <f t="shared" si="854"/>
        <v>92.59142857</v>
      </c>
      <c r="Q4285" s="273">
        <f t="shared" ref="Q4285:R4285" si="904">Q4284+0.0042857142857143</f>
        <v>93.81857143</v>
      </c>
      <c r="R4285" s="273">
        <f t="shared" si="904"/>
        <v>95.11857143</v>
      </c>
    </row>
    <row r="4286" ht="14.25" hidden="1" customHeight="1">
      <c r="L4286" s="251"/>
      <c r="M4286" s="272">
        <v>35.2</v>
      </c>
      <c r="N4286" s="273">
        <f t="shared" si="852"/>
        <v>89.24571429</v>
      </c>
      <c r="O4286" s="273">
        <f t="shared" si="853"/>
        <v>91.07142857</v>
      </c>
      <c r="P4286" s="273">
        <f t="shared" si="854"/>
        <v>92.59714286</v>
      </c>
      <c r="Q4286" s="273">
        <f t="shared" ref="Q4286:R4286" si="905">Q4285+0.0042857142857143</f>
        <v>93.82285714</v>
      </c>
      <c r="R4286" s="273">
        <f t="shared" si="905"/>
        <v>95.12285714</v>
      </c>
    </row>
    <row r="4287" ht="14.25" hidden="1" customHeight="1">
      <c r="L4287" s="251"/>
      <c r="M4287" s="272">
        <v>35.3</v>
      </c>
      <c r="N4287" s="273">
        <f t="shared" si="852"/>
        <v>89.25428571</v>
      </c>
      <c r="O4287" s="273">
        <f t="shared" si="853"/>
        <v>91.07857143</v>
      </c>
      <c r="P4287" s="273">
        <f t="shared" si="854"/>
        <v>92.60285714</v>
      </c>
      <c r="Q4287" s="273">
        <f t="shared" ref="Q4287:R4287" si="906">Q4286+0.0042857142857143</f>
        <v>93.82714286</v>
      </c>
      <c r="R4287" s="273">
        <f t="shared" si="906"/>
        <v>95.12714286</v>
      </c>
    </row>
    <row r="4288" ht="14.25" hidden="1" customHeight="1">
      <c r="L4288" s="251"/>
      <c r="M4288" s="272">
        <v>35.4</v>
      </c>
      <c r="N4288" s="273">
        <f t="shared" si="852"/>
        <v>89.26285714</v>
      </c>
      <c r="O4288" s="273">
        <f t="shared" si="853"/>
        <v>91.08571429</v>
      </c>
      <c r="P4288" s="273">
        <f t="shared" si="854"/>
        <v>92.60857143</v>
      </c>
      <c r="Q4288" s="273">
        <f t="shared" ref="Q4288:R4288" si="907">Q4287+0.0042857142857143</f>
        <v>93.83142857</v>
      </c>
      <c r="R4288" s="273">
        <f t="shared" si="907"/>
        <v>95.13142857</v>
      </c>
    </row>
    <row r="4289" ht="14.25" hidden="1" customHeight="1">
      <c r="L4289" s="251"/>
      <c r="M4289" s="272">
        <v>35.5</v>
      </c>
      <c r="N4289" s="273">
        <f t="shared" si="852"/>
        <v>89.27142857</v>
      </c>
      <c r="O4289" s="273">
        <f t="shared" si="853"/>
        <v>91.09285714</v>
      </c>
      <c r="P4289" s="273">
        <f t="shared" si="854"/>
        <v>92.61428571</v>
      </c>
      <c r="Q4289" s="273">
        <f t="shared" ref="Q4289:R4289" si="908">Q4288+0.0042857142857143</f>
        <v>93.83571429</v>
      </c>
      <c r="R4289" s="273">
        <f t="shared" si="908"/>
        <v>95.13571429</v>
      </c>
    </row>
    <row r="4290" ht="14.25" hidden="1" customHeight="1">
      <c r="L4290" s="251"/>
      <c r="M4290" s="272">
        <v>35.6</v>
      </c>
      <c r="N4290" s="273">
        <f t="shared" si="852"/>
        <v>89.28</v>
      </c>
      <c r="O4290" s="273">
        <f t="shared" si="853"/>
        <v>91.1</v>
      </c>
      <c r="P4290" s="273">
        <f t="shared" si="854"/>
        <v>92.62</v>
      </c>
      <c r="Q4290" s="273">
        <f t="shared" ref="Q4290:R4290" si="909">Q4289+0.0042857142857143</f>
        <v>93.84</v>
      </c>
      <c r="R4290" s="273">
        <f t="shared" si="909"/>
        <v>95.14</v>
      </c>
    </row>
    <row r="4291" ht="14.25" hidden="1" customHeight="1">
      <c r="L4291" s="251"/>
      <c r="M4291" s="272">
        <v>35.7</v>
      </c>
      <c r="N4291" s="273">
        <f t="shared" si="852"/>
        <v>89.28857143</v>
      </c>
      <c r="O4291" s="273">
        <f t="shared" si="853"/>
        <v>91.10714286</v>
      </c>
      <c r="P4291" s="273">
        <f t="shared" si="854"/>
        <v>92.62571429</v>
      </c>
      <c r="Q4291" s="273">
        <f t="shared" ref="Q4291:R4291" si="910">Q4290+0.0042857142857143</f>
        <v>93.84428571</v>
      </c>
      <c r="R4291" s="273">
        <f t="shared" si="910"/>
        <v>95.14428571</v>
      </c>
    </row>
    <row r="4292" ht="14.25" hidden="1" customHeight="1">
      <c r="L4292" s="251"/>
      <c r="M4292" s="272">
        <v>35.8</v>
      </c>
      <c r="N4292" s="273">
        <f t="shared" si="852"/>
        <v>89.29714286</v>
      </c>
      <c r="O4292" s="273">
        <f t="shared" si="853"/>
        <v>91.11428571</v>
      </c>
      <c r="P4292" s="273">
        <f t="shared" si="854"/>
        <v>92.63142857</v>
      </c>
      <c r="Q4292" s="273">
        <f t="shared" ref="Q4292:R4292" si="911">Q4291+0.0042857142857143</f>
        <v>93.84857143</v>
      </c>
      <c r="R4292" s="273">
        <f t="shared" si="911"/>
        <v>95.14857143</v>
      </c>
    </row>
    <row r="4293" ht="14.25" hidden="1" customHeight="1">
      <c r="L4293" s="251"/>
      <c r="M4293" s="272">
        <v>35.9</v>
      </c>
      <c r="N4293" s="273">
        <f t="shared" si="852"/>
        <v>89.30571429</v>
      </c>
      <c r="O4293" s="273">
        <f t="shared" si="853"/>
        <v>91.12142857</v>
      </c>
      <c r="P4293" s="273">
        <f t="shared" si="854"/>
        <v>92.63714286</v>
      </c>
      <c r="Q4293" s="273">
        <f t="shared" ref="Q4293:R4293" si="912">Q4292+0.0042857142857143</f>
        <v>93.85285714</v>
      </c>
      <c r="R4293" s="273">
        <f t="shared" si="912"/>
        <v>95.15285714</v>
      </c>
    </row>
    <row r="4294" ht="14.25" hidden="1" customHeight="1">
      <c r="L4294" s="251"/>
      <c r="M4294" s="272">
        <v>36.0</v>
      </c>
      <c r="N4294" s="273">
        <f t="shared" si="852"/>
        <v>89.31428571</v>
      </c>
      <c r="O4294" s="273">
        <f t="shared" si="853"/>
        <v>91.12857143</v>
      </c>
      <c r="P4294" s="273">
        <f t="shared" si="854"/>
        <v>92.64285714</v>
      </c>
      <c r="Q4294" s="273">
        <f t="shared" ref="Q4294:R4294" si="913">Q4293+0.0042857142857143</f>
        <v>93.85714286</v>
      </c>
      <c r="R4294" s="273">
        <f t="shared" si="913"/>
        <v>95.15714286</v>
      </c>
    </row>
    <row r="4295" ht="14.25" hidden="1" customHeight="1">
      <c r="L4295" s="251"/>
      <c r="M4295" s="272">
        <v>36.1</v>
      </c>
      <c r="N4295" s="273">
        <f t="shared" si="852"/>
        <v>89.32285714</v>
      </c>
      <c r="O4295" s="273">
        <f t="shared" si="853"/>
        <v>91.13571429</v>
      </c>
      <c r="P4295" s="273">
        <f t="shared" si="854"/>
        <v>92.64857143</v>
      </c>
      <c r="Q4295" s="273">
        <f t="shared" ref="Q4295:R4295" si="914">Q4294+0.0042857142857143</f>
        <v>93.86142857</v>
      </c>
      <c r="R4295" s="273">
        <f t="shared" si="914"/>
        <v>95.16142857</v>
      </c>
    </row>
    <row r="4296" ht="14.25" hidden="1" customHeight="1">
      <c r="L4296" s="251"/>
      <c r="M4296" s="272">
        <v>36.2</v>
      </c>
      <c r="N4296" s="273">
        <f t="shared" si="852"/>
        <v>89.33142857</v>
      </c>
      <c r="O4296" s="273">
        <f t="shared" si="853"/>
        <v>91.14285714</v>
      </c>
      <c r="P4296" s="273">
        <f t="shared" si="854"/>
        <v>92.65428571</v>
      </c>
      <c r="Q4296" s="273">
        <f t="shared" ref="Q4296:R4296" si="915">Q4295+0.0042857142857143</f>
        <v>93.86571429</v>
      </c>
      <c r="R4296" s="273">
        <f t="shared" si="915"/>
        <v>95.16571429</v>
      </c>
    </row>
    <row r="4297" ht="14.25" hidden="1" customHeight="1">
      <c r="L4297" s="251"/>
      <c r="M4297" s="272">
        <v>36.3</v>
      </c>
      <c r="N4297" s="273">
        <f t="shared" si="852"/>
        <v>89.34</v>
      </c>
      <c r="O4297" s="273">
        <f t="shared" si="853"/>
        <v>91.15</v>
      </c>
      <c r="P4297" s="273">
        <f t="shared" si="854"/>
        <v>92.66</v>
      </c>
      <c r="Q4297" s="273">
        <f t="shared" ref="Q4297:R4297" si="916">Q4296+0.0042857142857143</f>
        <v>93.87</v>
      </c>
      <c r="R4297" s="273">
        <f t="shared" si="916"/>
        <v>95.17</v>
      </c>
    </row>
    <row r="4298" ht="14.25" hidden="1" customHeight="1">
      <c r="L4298" s="251"/>
      <c r="M4298" s="272">
        <v>36.4</v>
      </c>
      <c r="N4298" s="273">
        <f t="shared" si="852"/>
        <v>89.34857143</v>
      </c>
      <c r="O4298" s="273">
        <f t="shared" si="853"/>
        <v>91.15714286</v>
      </c>
      <c r="P4298" s="273">
        <f t="shared" si="854"/>
        <v>92.66571429</v>
      </c>
      <c r="Q4298" s="273">
        <f t="shared" ref="Q4298:R4298" si="917">Q4297+0.0042857142857143</f>
        <v>93.87428571</v>
      </c>
      <c r="R4298" s="273">
        <f t="shared" si="917"/>
        <v>95.17428571</v>
      </c>
    </row>
    <row r="4299" ht="14.25" hidden="1" customHeight="1">
      <c r="L4299" s="251"/>
      <c r="M4299" s="272">
        <v>36.5</v>
      </c>
      <c r="N4299" s="273">
        <f t="shared" si="852"/>
        <v>89.35714286</v>
      </c>
      <c r="O4299" s="273">
        <f t="shared" si="853"/>
        <v>91.16428571</v>
      </c>
      <c r="P4299" s="273">
        <f t="shared" si="854"/>
        <v>92.67142857</v>
      </c>
      <c r="Q4299" s="273">
        <f t="shared" ref="Q4299:R4299" si="918">Q4298+0.0042857142857143</f>
        <v>93.87857143</v>
      </c>
      <c r="R4299" s="273">
        <f t="shared" si="918"/>
        <v>95.17857143</v>
      </c>
    </row>
    <row r="4300" ht="14.25" hidden="1" customHeight="1">
      <c r="L4300" s="251"/>
      <c r="M4300" s="272">
        <v>36.6</v>
      </c>
      <c r="N4300" s="273">
        <f t="shared" si="852"/>
        <v>89.36571429</v>
      </c>
      <c r="O4300" s="273">
        <f t="shared" si="853"/>
        <v>91.17142857</v>
      </c>
      <c r="P4300" s="273">
        <f t="shared" si="854"/>
        <v>92.67714286</v>
      </c>
      <c r="Q4300" s="273">
        <f t="shared" ref="Q4300:R4300" si="919">Q4299+0.0042857142857143</f>
        <v>93.88285714</v>
      </c>
      <c r="R4300" s="273">
        <f t="shared" si="919"/>
        <v>95.18285714</v>
      </c>
    </row>
    <row r="4301" ht="14.25" hidden="1" customHeight="1">
      <c r="L4301" s="251"/>
      <c r="M4301" s="272">
        <v>36.7</v>
      </c>
      <c r="N4301" s="273">
        <f t="shared" si="852"/>
        <v>89.37428571</v>
      </c>
      <c r="O4301" s="273">
        <f t="shared" si="853"/>
        <v>91.17857143</v>
      </c>
      <c r="P4301" s="273">
        <f t="shared" si="854"/>
        <v>92.68285714</v>
      </c>
      <c r="Q4301" s="273">
        <f t="shared" ref="Q4301:R4301" si="920">Q4300+0.0042857142857143</f>
        <v>93.88714286</v>
      </c>
      <c r="R4301" s="273">
        <f t="shared" si="920"/>
        <v>95.18714286</v>
      </c>
    </row>
    <row r="4302" ht="14.25" hidden="1" customHeight="1">
      <c r="L4302" s="251"/>
      <c r="M4302" s="272">
        <v>36.8</v>
      </c>
      <c r="N4302" s="273">
        <f t="shared" si="852"/>
        <v>89.38285714</v>
      </c>
      <c r="O4302" s="273">
        <f t="shared" si="853"/>
        <v>91.18571429</v>
      </c>
      <c r="P4302" s="273">
        <f t="shared" si="854"/>
        <v>92.68857143</v>
      </c>
      <c r="Q4302" s="273">
        <f t="shared" ref="Q4302:R4302" si="921">Q4301+0.0042857142857143</f>
        <v>93.89142857</v>
      </c>
      <c r="R4302" s="273">
        <f t="shared" si="921"/>
        <v>95.19142857</v>
      </c>
    </row>
    <row r="4303" ht="14.25" hidden="1" customHeight="1">
      <c r="L4303" s="251"/>
      <c r="M4303" s="272">
        <v>36.9</v>
      </c>
      <c r="N4303" s="273">
        <f t="shared" si="852"/>
        <v>89.39142857</v>
      </c>
      <c r="O4303" s="273">
        <f t="shared" si="853"/>
        <v>91.19285714</v>
      </c>
      <c r="P4303" s="273">
        <f t="shared" si="854"/>
        <v>92.69428571</v>
      </c>
      <c r="Q4303" s="273">
        <f t="shared" ref="Q4303:R4303" si="922">Q4302+0.0042857142857143</f>
        <v>93.89571429</v>
      </c>
      <c r="R4303" s="273">
        <f t="shared" si="922"/>
        <v>95.19571429</v>
      </c>
    </row>
    <row r="4304" ht="14.25" hidden="1" customHeight="1">
      <c r="L4304" s="251"/>
      <c r="M4304" s="272">
        <v>37.0</v>
      </c>
      <c r="N4304" s="273">
        <v>89.4</v>
      </c>
      <c r="O4304" s="273">
        <v>91.2</v>
      </c>
      <c r="P4304" s="273">
        <v>92.7</v>
      </c>
      <c r="Q4304" s="273">
        <v>93.9</v>
      </c>
      <c r="R4304" s="273">
        <v>95.2</v>
      </c>
    </row>
    <row r="4305" ht="14.25" hidden="1" customHeight="1">
      <c r="L4305" s="251"/>
      <c r="M4305" s="272">
        <v>37.1</v>
      </c>
      <c r="N4305" s="273">
        <f t="shared" ref="N4305:N4383" si="923">N4304+0.0075</f>
        <v>89.4075</v>
      </c>
      <c r="O4305" s="273">
        <f t="shared" ref="O4305:O4383" si="924">O4304+0.00625</f>
        <v>91.20625</v>
      </c>
      <c r="P4305" s="273">
        <f t="shared" ref="P4305:P4383" si="925">P4304+0.005</f>
        <v>92.705</v>
      </c>
      <c r="Q4305" s="273">
        <f t="shared" ref="Q4305:Q4383" si="926">Q4304+0.00375</f>
        <v>93.90375</v>
      </c>
      <c r="R4305" s="273">
        <f t="shared" ref="R4305:R4383" si="927">R4304+0.0025</f>
        <v>95.2025</v>
      </c>
    </row>
    <row r="4306" ht="14.25" hidden="1" customHeight="1">
      <c r="L4306" s="251"/>
      <c r="M4306" s="272">
        <v>37.2</v>
      </c>
      <c r="N4306" s="273">
        <f t="shared" si="923"/>
        <v>89.415</v>
      </c>
      <c r="O4306" s="273">
        <f t="shared" si="924"/>
        <v>91.2125</v>
      </c>
      <c r="P4306" s="273">
        <f t="shared" si="925"/>
        <v>92.71</v>
      </c>
      <c r="Q4306" s="273">
        <f t="shared" si="926"/>
        <v>93.9075</v>
      </c>
      <c r="R4306" s="273">
        <f t="shared" si="927"/>
        <v>95.205</v>
      </c>
    </row>
    <row r="4307" ht="14.25" hidden="1" customHeight="1">
      <c r="L4307" s="251"/>
      <c r="M4307" s="272">
        <v>37.3</v>
      </c>
      <c r="N4307" s="273">
        <f t="shared" si="923"/>
        <v>89.4225</v>
      </c>
      <c r="O4307" s="273">
        <f t="shared" si="924"/>
        <v>91.21875</v>
      </c>
      <c r="P4307" s="273">
        <f t="shared" si="925"/>
        <v>92.715</v>
      </c>
      <c r="Q4307" s="273">
        <f t="shared" si="926"/>
        <v>93.91125</v>
      </c>
      <c r="R4307" s="273">
        <f t="shared" si="927"/>
        <v>95.2075</v>
      </c>
    </row>
    <row r="4308" ht="14.25" hidden="1" customHeight="1">
      <c r="L4308" s="251"/>
      <c r="M4308" s="272">
        <v>37.4</v>
      </c>
      <c r="N4308" s="273">
        <f t="shared" si="923"/>
        <v>89.43</v>
      </c>
      <c r="O4308" s="273">
        <f t="shared" si="924"/>
        <v>91.225</v>
      </c>
      <c r="P4308" s="273">
        <f t="shared" si="925"/>
        <v>92.72</v>
      </c>
      <c r="Q4308" s="273">
        <f t="shared" si="926"/>
        <v>93.915</v>
      </c>
      <c r="R4308" s="273">
        <f t="shared" si="927"/>
        <v>95.21</v>
      </c>
    </row>
    <row r="4309" ht="14.25" hidden="1" customHeight="1">
      <c r="L4309" s="251"/>
      <c r="M4309" s="272">
        <v>37.5</v>
      </c>
      <c r="N4309" s="273">
        <f t="shared" si="923"/>
        <v>89.4375</v>
      </c>
      <c r="O4309" s="273">
        <f t="shared" si="924"/>
        <v>91.23125</v>
      </c>
      <c r="P4309" s="273">
        <f t="shared" si="925"/>
        <v>92.725</v>
      </c>
      <c r="Q4309" s="273">
        <f t="shared" si="926"/>
        <v>93.91875</v>
      </c>
      <c r="R4309" s="273">
        <f t="shared" si="927"/>
        <v>95.2125</v>
      </c>
    </row>
    <row r="4310" ht="14.25" hidden="1" customHeight="1">
      <c r="L4310" s="251"/>
      <c r="M4310" s="272">
        <v>37.6</v>
      </c>
      <c r="N4310" s="273">
        <f t="shared" si="923"/>
        <v>89.445</v>
      </c>
      <c r="O4310" s="273">
        <f t="shared" si="924"/>
        <v>91.2375</v>
      </c>
      <c r="P4310" s="273">
        <f t="shared" si="925"/>
        <v>92.73</v>
      </c>
      <c r="Q4310" s="273">
        <f t="shared" si="926"/>
        <v>93.9225</v>
      </c>
      <c r="R4310" s="273">
        <f t="shared" si="927"/>
        <v>95.215</v>
      </c>
    </row>
    <row r="4311" ht="14.25" hidden="1" customHeight="1">
      <c r="L4311" s="251"/>
      <c r="M4311" s="272">
        <v>37.7</v>
      </c>
      <c r="N4311" s="273">
        <f t="shared" si="923"/>
        <v>89.4525</v>
      </c>
      <c r="O4311" s="273">
        <f t="shared" si="924"/>
        <v>91.24375</v>
      </c>
      <c r="P4311" s="273">
        <f t="shared" si="925"/>
        <v>92.735</v>
      </c>
      <c r="Q4311" s="273">
        <f t="shared" si="926"/>
        <v>93.92625</v>
      </c>
      <c r="R4311" s="273">
        <f t="shared" si="927"/>
        <v>95.2175</v>
      </c>
    </row>
    <row r="4312" ht="14.25" hidden="1" customHeight="1">
      <c r="L4312" s="251"/>
      <c r="M4312" s="272">
        <v>37.8</v>
      </c>
      <c r="N4312" s="273">
        <f t="shared" si="923"/>
        <v>89.46</v>
      </c>
      <c r="O4312" s="273">
        <f t="shared" si="924"/>
        <v>91.25</v>
      </c>
      <c r="P4312" s="273">
        <f t="shared" si="925"/>
        <v>92.74</v>
      </c>
      <c r="Q4312" s="273">
        <f t="shared" si="926"/>
        <v>93.93</v>
      </c>
      <c r="R4312" s="273">
        <f t="shared" si="927"/>
        <v>95.22</v>
      </c>
    </row>
    <row r="4313" ht="14.25" hidden="1" customHeight="1">
      <c r="L4313" s="251"/>
      <c r="M4313" s="272">
        <v>37.9</v>
      </c>
      <c r="N4313" s="273">
        <f t="shared" si="923"/>
        <v>89.4675</v>
      </c>
      <c r="O4313" s="273">
        <f t="shared" si="924"/>
        <v>91.25625</v>
      </c>
      <c r="P4313" s="273">
        <f t="shared" si="925"/>
        <v>92.745</v>
      </c>
      <c r="Q4313" s="273">
        <f t="shared" si="926"/>
        <v>93.93375</v>
      </c>
      <c r="R4313" s="273">
        <f t="shared" si="927"/>
        <v>95.2225</v>
      </c>
    </row>
    <row r="4314" ht="14.25" hidden="1" customHeight="1">
      <c r="L4314" s="251"/>
      <c r="M4314" s="272">
        <v>38.0</v>
      </c>
      <c r="N4314" s="273">
        <f t="shared" si="923"/>
        <v>89.475</v>
      </c>
      <c r="O4314" s="273">
        <f t="shared" si="924"/>
        <v>91.2625</v>
      </c>
      <c r="P4314" s="273">
        <f t="shared" si="925"/>
        <v>92.75</v>
      </c>
      <c r="Q4314" s="273">
        <f t="shared" si="926"/>
        <v>93.9375</v>
      </c>
      <c r="R4314" s="273">
        <f t="shared" si="927"/>
        <v>95.225</v>
      </c>
    </row>
    <row r="4315" ht="14.25" hidden="1" customHeight="1">
      <c r="L4315" s="251"/>
      <c r="M4315" s="272">
        <v>38.1</v>
      </c>
      <c r="N4315" s="273">
        <f t="shared" si="923"/>
        <v>89.4825</v>
      </c>
      <c r="O4315" s="273">
        <f t="shared" si="924"/>
        <v>91.26875</v>
      </c>
      <c r="P4315" s="273">
        <f t="shared" si="925"/>
        <v>92.755</v>
      </c>
      <c r="Q4315" s="273">
        <f t="shared" si="926"/>
        <v>93.94125</v>
      </c>
      <c r="R4315" s="273">
        <f t="shared" si="927"/>
        <v>95.2275</v>
      </c>
    </row>
    <row r="4316" ht="14.25" hidden="1" customHeight="1">
      <c r="L4316" s="251"/>
      <c r="M4316" s="272">
        <v>38.2</v>
      </c>
      <c r="N4316" s="273">
        <f t="shared" si="923"/>
        <v>89.49</v>
      </c>
      <c r="O4316" s="273">
        <f t="shared" si="924"/>
        <v>91.275</v>
      </c>
      <c r="P4316" s="273">
        <f t="shared" si="925"/>
        <v>92.76</v>
      </c>
      <c r="Q4316" s="273">
        <f t="shared" si="926"/>
        <v>93.945</v>
      </c>
      <c r="R4316" s="273">
        <f t="shared" si="927"/>
        <v>95.23</v>
      </c>
    </row>
    <row r="4317" ht="14.25" hidden="1" customHeight="1">
      <c r="L4317" s="251"/>
      <c r="M4317" s="272">
        <v>38.3</v>
      </c>
      <c r="N4317" s="273">
        <f t="shared" si="923"/>
        <v>89.4975</v>
      </c>
      <c r="O4317" s="273">
        <f t="shared" si="924"/>
        <v>91.28125</v>
      </c>
      <c r="P4317" s="273">
        <f t="shared" si="925"/>
        <v>92.765</v>
      </c>
      <c r="Q4317" s="273">
        <f t="shared" si="926"/>
        <v>93.94875</v>
      </c>
      <c r="R4317" s="273">
        <f t="shared" si="927"/>
        <v>95.2325</v>
      </c>
    </row>
    <row r="4318" ht="14.25" hidden="1" customHeight="1">
      <c r="L4318" s="251"/>
      <c r="M4318" s="272">
        <v>38.4</v>
      </c>
      <c r="N4318" s="273">
        <f t="shared" si="923"/>
        <v>89.505</v>
      </c>
      <c r="O4318" s="273">
        <f t="shared" si="924"/>
        <v>91.2875</v>
      </c>
      <c r="P4318" s="273">
        <f t="shared" si="925"/>
        <v>92.77</v>
      </c>
      <c r="Q4318" s="273">
        <f t="shared" si="926"/>
        <v>93.9525</v>
      </c>
      <c r="R4318" s="273">
        <f t="shared" si="927"/>
        <v>95.235</v>
      </c>
    </row>
    <row r="4319" ht="14.25" hidden="1" customHeight="1">
      <c r="L4319" s="251"/>
      <c r="M4319" s="272">
        <v>38.5</v>
      </c>
      <c r="N4319" s="273">
        <f t="shared" si="923"/>
        <v>89.5125</v>
      </c>
      <c r="O4319" s="273">
        <f t="shared" si="924"/>
        <v>91.29375</v>
      </c>
      <c r="P4319" s="273">
        <f t="shared" si="925"/>
        <v>92.775</v>
      </c>
      <c r="Q4319" s="273">
        <f t="shared" si="926"/>
        <v>93.95625</v>
      </c>
      <c r="R4319" s="273">
        <f t="shared" si="927"/>
        <v>95.2375</v>
      </c>
    </row>
    <row r="4320" ht="14.25" hidden="1" customHeight="1">
      <c r="L4320" s="251"/>
      <c r="M4320" s="272">
        <v>38.6</v>
      </c>
      <c r="N4320" s="273">
        <f t="shared" si="923"/>
        <v>89.52</v>
      </c>
      <c r="O4320" s="273">
        <f t="shared" si="924"/>
        <v>91.3</v>
      </c>
      <c r="P4320" s="273">
        <f t="shared" si="925"/>
        <v>92.78</v>
      </c>
      <c r="Q4320" s="273">
        <f t="shared" si="926"/>
        <v>93.96</v>
      </c>
      <c r="R4320" s="273">
        <f t="shared" si="927"/>
        <v>95.24</v>
      </c>
    </row>
    <row r="4321" ht="14.25" hidden="1" customHeight="1">
      <c r="L4321" s="251"/>
      <c r="M4321" s="272">
        <v>38.7</v>
      </c>
      <c r="N4321" s="273">
        <f t="shared" si="923"/>
        <v>89.5275</v>
      </c>
      <c r="O4321" s="273">
        <f t="shared" si="924"/>
        <v>91.30625</v>
      </c>
      <c r="P4321" s="273">
        <f t="shared" si="925"/>
        <v>92.785</v>
      </c>
      <c r="Q4321" s="273">
        <f t="shared" si="926"/>
        <v>93.96375</v>
      </c>
      <c r="R4321" s="273">
        <f t="shared" si="927"/>
        <v>95.2425</v>
      </c>
    </row>
    <row r="4322" ht="14.25" hidden="1" customHeight="1">
      <c r="L4322" s="251"/>
      <c r="M4322" s="272">
        <v>38.8</v>
      </c>
      <c r="N4322" s="273">
        <f t="shared" si="923"/>
        <v>89.535</v>
      </c>
      <c r="O4322" s="273">
        <f t="shared" si="924"/>
        <v>91.3125</v>
      </c>
      <c r="P4322" s="273">
        <f t="shared" si="925"/>
        <v>92.79</v>
      </c>
      <c r="Q4322" s="273">
        <f t="shared" si="926"/>
        <v>93.9675</v>
      </c>
      <c r="R4322" s="273">
        <f t="shared" si="927"/>
        <v>95.245</v>
      </c>
    </row>
    <row r="4323" ht="14.25" hidden="1" customHeight="1">
      <c r="L4323" s="251"/>
      <c r="M4323" s="272">
        <v>38.9</v>
      </c>
      <c r="N4323" s="273">
        <f t="shared" si="923"/>
        <v>89.5425</v>
      </c>
      <c r="O4323" s="273">
        <f t="shared" si="924"/>
        <v>91.31875</v>
      </c>
      <c r="P4323" s="273">
        <f t="shared" si="925"/>
        <v>92.795</v>
      </c>
      <c r="Q4323" s="273">
        <f t="shared" si="926"/>
        <v>93.97125</v>
      </c>
      <c r="R4323" s="273">
        <f t="shared" si="927"/>
        <v>95.2475</v>
      </c>
    </row>
    <row r="4324" ht="14.25" hidden="1" customHeight="1">
      <c r="L4324" s="251"/>
      <c r="M4324" s="272">
        <v>39.0</v>
      </c>
      <c r="N4324" s="273">
        <f t="shared" si="923"/>
        <v>89.55</v>
      </c>
      <c r="O4324" s="273">
        <f t="shared" si="924"/>
        <v>91.325</v>
      </c>
      <c r="P4324" s="273">
        <f t="shared" si="925"/>
        <v>92.8</v>
      </c>
      <c r="Q4324" s="273">
        <f t="shared" si="926"/>
        <v>93.975</v>
      </c>
      <c r="R4324" s="273">
        <f t="shared" si="927"/>
        <v>95.25</v>
      </c>
    </row>
    <row r="4325" ht="14.25" hidden="1" customHeight="1">
      <c r="L4325" s="251"/>
      <c r="M4325" s="272">
        <v>39.1</v>
      </c>
      <c r="N4325" s="273">
        <f t="shared" si="923"/>
        <v>89.5575</v>
      </c>
      <c r="O4325" s="273">
        <f t="shared" si="924"/>
        <v>91.33125</v>
      </c>
      <c r="P4325" s="273">
        <f t="shared" si="925"/>
        <v>92.805</v>
      </c>
      <c r="Q4325" s="273">
        <f t="shared" si="926"/>
        <v>93.97875</v>
      </c>
      <c r="R4325" s="273">
        <f t="shared" si="927"/>
        <v>95.2525</v>
      </c>
    </row>
    <row r="4326" ht="14.25" hidden="1" customHeight="1">
      <c r="L4326" s="251"/>
      <c r="M4326" s="272">
        <v>39.2</v>
      </c>
      <c r="N4326" s="273">
        <f t="shared" si="923"/>
        <v>89.565</v>
      </c>
      <c r="O4326" s="273">
        <f t="shared" si="924"/>
        <v>91.3375</v>
      </c>
      <c r="P4326" s="273">
        <f t="shared" si="925"/>
        <v>92.81</v>
      </c>
      <c r="Q4326" s="273">
        <f t="shared" si="926"/>
        <v>93.9825</v>
      </c>
      <c r="R4326" s="273">
        <f t="shared" si="927"/>
        <v>95.255</v>
      </c>
    </row>
    <row r="4327" ht="14.25" hidden="1" customHeight="1">
      <c r="L4327" s="251"/>
      <c r="M4327" s="272">
        <v>39.3</v>
      </c>
      <c r="N4327" s="273">
        <f t="shared" si="923"/>
        <v>89.5725</v>
      </c>
      <c r="O4327" s="273">
        <f t="shared" si="924"/>
        <v>91.34375</v>
      </c>
      <c r="P4327" s="273">
        <f t="shared" si="925"/>
        <v>92.815</v>
      </c>
      <c r="Q4327" s="273">
        <f t="shared" si="926"/>
        <v>93.98625</v>
      </c>
      <c r="R4327" s="273">
        <f t="shared" si="927"/>
        <v>95.2575</v>
      </c>
    </row>
    <row r="4328" ht="14.25" hidden="1" customHeight="1">
      <c r="L4328" s="251"/>
      <c r="M4328" s="272">
        <v>39.4</v>
      </c>
      <c r="N4328" s="273">
        <f t="shared" si="923"/>
        <v>89.58</v>
      </c>
      <c r="O4328" s="273">
        <f t="shared" si="924"/>
        <v>91.35</v>
      </c>
      <c r="P4328" s="273">
        <f t="shared" si="925"/>
        <v>92.82</v>
      </c>
      <c r="Q4328" s="273">
        <f t="shared" si="926"/>
        <v>93.99</v>
      </c>
      <c r="R4328" s="273">
        <f t="shared" si="927"/>
        <v>95.26</v>
      </c>
    </row>
    <row r="4329" ht="14.25" hidden="1" customHeight="1">
      <c r="L4329" s="251"/>
      <c r="M4329" s="272">
        <v>39.5</v>
      </c>
      <c r="N4329" s="273">
        <f t="shared" si="923"/>
        <v>89.5875</v>
      </c>
      <c r="O4329" s="273">
        <f t="shared" si="924"/>
        <v>91.35625</v>
      </c>
      <c r="P4329" s="273">
        <f t="shared" si="925"/>
        <v>92.825</v>
      </c>
      <c r="Q4329" s="273">
        <f t="shared" si="926"/>
        <v>93.99375</v>
      </c>
      <c r="R4329" s="273">
        <f t="shared" si="927"/>
        <v>95.2625</v>
      </c>
    </row>
    <row r="4330" ht="14.25" hidden="1" customHeight="1">
      <c r="L4330" s="251"/>
      <c r="M4330" s="272">
        <v>39.6</v>
      </c>
      <c r="N4330" s="273">
        <f t="shared" si="923"/>
        <v>89.595</v>
      </c>
      <c r="O4330" s="273">
        <f t="shared" si="924"/>
        <v>91.3625</v>
      </c>
      <c r="P4330" s="273">
        <f t="shared" si="925"/>
        <v>92.83</v>
      </c>
      <c r="Q4330" s="273">
        <f t="shared" si="926"/>
        <v>93.9975</v>
      </c>
      <c r="R4330" s="273">
        <f t="shared" si="927"/>
        <v>95.265</v>
      </c>
    </row>
    <row r="4331" ht="14.25" hidden="1" customHeight="1">
      <c r="L4331" s="251"/>
      <c r="M4331" s="272">
        <v>39.7</v>
      </c>
      <c r="N4331" s="273">
        <f t="shared" si="923"/>
        <v>89.6025</v>
      </c>
      <c r="O4331" s="273">
        <f t="shared" si="924"/>
        <v>91.36875</v>
      </c>
      <c r="P4331" s="273">
        <f t="shared" si="925"/>
        <v>92.835</v>
      </c>
      <c r="Q4331" s="273">
        <f t="shared" si="926"/>
        <v>94.00125</v>
      </c>
      <c r="R4331" s="273">
        <f t="shared" si="927"/>
        <v>95.2675</v>
      </c>
    </row>
    <row r="4332" ht="14.25" hidden="1" customHeight="1">
      <c r="L4332" s="251"/>
      <c r="M4332" s="272">
        <v>39.8</v>
      </c>
      <c r="N4332" s="273">
        <f t="shared" si="923"/>
        <v>89.61</v>
      </c>
      <c r="O4332" s="273">
        <f t="shared" si="924"/>
        <v>91.375</v>
      </c>
      <c r="P4332" s="273">
        <f t="shared" si="925"/>
        <v>92.84</v>
      </c>
      <c r="Q4332" s="273">
        <f t="shared" si="926"/>
        <v>94.005</v>
      </c>
      <c r="R4332" s="273">
        <f t="shared" si="927"/>
        <v>95.27</v>
      </c>
    </row>
    <row r="4333" ht="14.25" hidden="1" customHeight="1">
      <c r="L4333" s="251"/>
      <c r="M4333" s="272">
        <v>39.9</v>
      </c>
      <c r="N4333" s="273">
        <f t="shared" si="923"/>
        <v>89.6175</v>
      </c>
      <c r="O4333" s="273">
        <f t="shared" si="924"/>
        <v>91.38125</v>
      </c>
      <c r="P4333" s="273">
        <f t="shared" si="925"/>
        <v>92.845</v>
      </c>
      <c r="Q4333" s="273">
        <f t="shared" si="926"/>
        <v>94.00875</v>
      </c>
      <c r="R4333" s="273">
        <f t="shared" si="927"/>
        <v>95.2725</v>
      </c>
    </row>
    <row r="4334" ht="14.25" hidden="1" customHeight="1">
      <c r="L4334" s="251"/>
      <c r="M4334" s="272">
        <v>40.0</v>
      </c>
      <c r="N4334" s="273">
        <f t="shared" si="923"/>
        <v>89.625</v>
      </c>
      <c r="O4334" s="273">
        <f t="shared" si="924"/>
        <v>91.3875</v>
      </c>
      <c r="P4334" s="273">
        <f t="shared" si="925"/>
        <v>92.85</v>
      </c>
      <c r="Q4334" s="273">
        <f t="shared" si="926"/>
        <v>94.0125</v>
      </c>
      <c r="R4334" s="273">
        <f t="shared" si="927"/>
        <v>95.275</v>
      </c>
    </row>
    <row r="4335" ht="14.25" hidden="1" customHeight="1">
      <c r="L4335" s="251"/>
      <c r="M4335" s="272">
        <v>40.1</v>
      </c>
      <c r="N4335" s="273">
        <f t="shared" si="923"/>
        <v>89.6325</v>
      </c>
      <c r="O4335" s="273">
        <f t="shared" si="924"/>
        <v>91.39375</v>
      </c>
      <c r="P4335" s="273">
        <f t="shared" si="925"/>
        <v>92.855</v>
      </c>
      <c r="Q4335" s="273">
        <f t="shared" si="926"/>
        <v>94.01625</v>
      </c>
      <c r="R4335" s="273">
        <f t="shared" si="927"/>
        <v>95.2775</v>
      </c>
    </row>
    <row r="4336" ht="14.25" hidden="1" customHeight="1">
      <c r="L4336" s="251"/>
      <c r="M4336" s="272">
        <v>40.2</v>
      </c>
      <c r="N4336" s="273">
        <f t="shared" si="923"/>
        <v>89.64</v>
      </c>
      <c r="O4336" s="273">
        <f t="shared" si="924"/>
        <v>91.4</v>
      </c>
      <c r="P4336" s="273">
        <f t="shared" si="925"/>
        <v>92.86</v>
      </c>
      <c r="Q4336" s="273">
        <f t="shared" si="926"/>
        <v>94.02</v>
      </c>
      <c r="R4336" s="273">
        <f t="shared" si="927"/>
        <v>95.28</v>
      </c>
    </row>
    <row r="4337" ht="14.25" hidden="1" customHeight="1">
      <c r="L4337" s="251"/>
      <c r="M4337" s="272">
        <v>40.3</v>
      </c>
      <c r="N4337" s="273">
        <f t="shared" si="923"/>
        <v>89.6475</v>
      </c>
      <c r="O4337" s="273">
        <f t="shared" si="924"/>
        <v>91.40625</v>
      </c>
      <c r="P4337" s="273">
        <f t="shared" si="925"/>
        <v>92.865</v>
      </c>
      <c r="Q4337" s="273">
        <f t="shared" si="926"/>
        <v>94.02375</v>
      </c>
      <c r="R4337" s="273">
        <f t="shared" si="927"/>
        <v>95.2825</v>
      </c>
    </row>
    <row r="4338" ht="14.25" hidden="1" customHeight="1">
      <c r="L4338" s="251"/>
      <c r="M4338" s="272">
        <v>40.4</v>
      </c>
      <c r="N4338" s="273">
        <f t="shared" si="923"/>
        <v>89.655</v>
      </c>
      <c r="O4338" s="273">
        <f t="shared" si="924"/>
        <v>91.4125</v>
      </c>
      <c r="P4338" s="273">
        <f t="shared" si="925"/>
        <v>92.87</v>
      </c>
      <c r="Q4338" s="273">
        <f t="shared" si="926"/>
        <v>94.0275</v>
      </c>
      <c r="R4338" s="273">
        <f t="shared" si="927"/>
        <v>95.285</v>
      </c>
    </row>
    <row r="4339" ht="14.25" hidden="1" customHeight="1">
      <c r="L4339" s="251"/>
      <c r="M4339" s="272">
        <v>40.5</v>
      </c>
      <c r="N4339" s="273">
        <f t="shared" si="923"/>
        <v>89.6625</v>
      </c>
      <c r="O4339" s="273">
        <f t="shared" si="924"/>
        <v>91.41875</v>
      </c>
      <c r="P4339" s="273">
        <f t="shared" si="925"/>
        <v>92.875</v>
      </c>
      <c r="Q4339" s="273">
        <f t="shared" si="926"/>
        <v>94.03125</v>
      </c>
      <c r="R4339" s="273">
        <f t="shared" si="927"/>
        <v>95.2875</v>
      </c>
    </row>
    <row r="4340" ht="14.25" hidden="1" customHeight="1">
      <c r="L4340" s="251"/>
      <c r="M4340" s="272">
        <v>40.6</v>
      </c>
      <c r="N4340" s="273">
        <f t="shared" si="923"/>
        <v>89.67</v>
      </c>
      <c r="O4340" s="273">
        <f t="shared" si="924"/>
        <v>91.425</v>
      </c>
      <c r="P4340" s="273">
        <f t="shared" si="925"/>
        <v>92.88</v>
      </c>
      <c r="Q4340" s="273">
        <f t="shared" si="926"/>
        <v>94.035</v>
      </c>
      <c r="R4340" s="273">
        <f t="shared" si="927"/>
        <v>95.29</v>
      </c>
    </row>
    <row r="4341" ht="14.25" hidden="1" customHeight="1">
      <c r="L4341" s="251"/>
      <c r="M4341" s="272">
        <v>40.7</v>
      </c>
      <c r="N4341" s="273">
        <f t="shared" si="923"/>
        <v>89.6775</v>
      </c>
      <c r="O4341" s="273">
        <f t="shared" si="924"/>
        <v>91.43125</v>
      </c>
      <c r="P4341" s="273">
        <f t="shared" si="925"/>
        <v>92.885</v>
      </c>
      <c r="Q4341" s="273">
        <f t="shared" si="926"/>
        <v>94.03875</v>
      </c>
      <c r="R4341" s="273">
        <f t="shared" si="927"/>
        <v>95.2925</v>
      </c>
    </row>
    <row r="4342" ht="14.25" hidden="1" customHeight="1">
      <c r="L4342" s="251"/>
      <c r="M4342" s="272">
        <v>40.8</v>
      </c>
      <c r="N4342" s="273">
        <f t="shared" si="923"/>
        <v>89.685</v>
      </c>
      <c r="O4342" s="273">
        <f t="shared" si="924"/>
        <v>91.4375</v>
      </c>
      <c r="P4342" s="273">
        <f t="shared" si="925"/>
        <v>92.89</v>
      </c>
      <c r="Q4342" s="273">
        <f t="shared" si="926"/>
        <v>94.0425</v>
      </c>
      <c r="R4342" s="273">
        <f t="shared" si="927"/>
        <v>95.295</v>
      </c>
    </row>
    <row r="4343" ht="14.25" hidden="1" customHeight="1">
      <c r="L4343" s="251"/>
      <c r="M4343" s="272">
        <v>40.9</v>
      </c>
      <c r="N4343" s="273">
        <f t="shared" si="923"/>
        <v>89.6925</v>
      </c>
      <c r="O4343" s="273">
        <f t="shared" si="924"/>
        <v>91.44375</v>
      </c>
      <c r="P4343" s="273">
        <f t="shared" si="925"/>
        <v>92.895</v>
      </c>
      <c r="Q4343" s="273">
        <f t="shared" si="926"/>
        <v>94.04625</v>
      </c>
      <c r="R4343" s="273">
        <f t="shared" si="927"/>
        <v>95.2975</v>
      </c>
    </row>
    <row r="4344" ht="14.25" hidden="1" customHeight="1">
      <c r="L4344" s="251"/>
      <c r="M4344" s="272">
        <v>41.0</v>
      </c>
      <c r="N4344" s="273">
        <f t="shared" si="923"/>
        <v>89.7</v>
      </c>
      <c r="O4344" s="273">
        <f t="shared" si="924"/>
        <v>91.45</v>
      </c>
      <c r="P4344" s="273">
        <f t="shared" si="925"/>
        <v>92.9</v>
      </c>
      <c r="Q4344" s="273">
        <f t="shared" si="926"/>
        <v>94.05</v>
      </c>
      <c r="R4344" s="273">
        <f t="shared" si="927"/>
        <v>95.3</v>
      </c>
    </row>
    <row r="4345" ht="14.25" hidden="1" customHeight="1">
      <c r="L4345" s="251"/>
      <c r="M4345" s="272">
        <v>41.1</v>
      </c>
      <c r="N4345" s="273">
        <f t="shared" si="923"/>
        <v>89.7075</v>
      </c>
      <c r="O4345" s="273">
        <f t="shared" si="924"/>
        <v>91.45625</v>
      </c>
      <c r="P4345" s="273">
        <f t="shared" si="925"/>
        <v>92.905</v>
      </c>
      <c r="Q4345" s="273">
        <f t="shared" si="926"/>
        <v>94.05375</v>
      </c>
      <c r="R4345" s="273">
        <f t="shared" si="927"/>
        <v>95.3025</v>
      </c>
    </row>
    <row r="4346" ht="14.25" hidden="1" customHeight="1">
      <c r="L4346" s="251"/>
      <c r="M4346" s="272">
        <v>41.2</v>
      </c>
      <c r="N4346" s="273">
        <f t="shared" si="923"/>
        <v>89.715</v>
      </c>
      <c r="O4346" s="273">
        <f t="shared" si="924"/>
        <v>91.4625</v>
      </c>
      <c r="P4346" s="273">
        <f t="shared" si="925"/>
        <v>92.91</v>
      </c>
      <c r="Q4346" s="273">
        <f t="shared" si="926"/>
        <v>94.0575</v>
      </c>
      <c r="R4346" s="273">
        <f t="shared" si="927"/>
        <v>95.305</v>
      </c>
    </row>
    <row r="4347" ht="14.25" hidden="1" customHeight="1">
      <c r="L4347" s="251"/>
      <c r="M4347" s="272">
        <v>41.3</v>
      </c>
      <c r="N4347" s="273">
        <f t="shared" si="923"/>
        <v>89.7225</v>
      </c>
      <c r="O4347" s="273">
        <f t="shared" si="924"/>
        <v>91.46875</v>
      </c>
      <c r="P4347" s="273">
        <f t="shared" si="925"/>
        <v>92.915</v>
      </c>
      <c r="Q4347" s="273">
        <f t="shared" si="926"/>
        <v>94.06125</v>
      </c>
      <c r="R4347" s="273">
        <f t="shared" si="927"/>
        <v>95.3075</v>
      </c>
    </row>
    <row r="4348" ht="14.25" hidden="1" customHeight="1">
      <c r="L4348" s="251"/>
      <c r="M4348" s="272">
        <v>41.4</v>
      </c>
      <c r="N4348" s="273">
        <f t="shared" si="923"/>
        <v>89.73</v>
      </c>
      <c r="O4348" s="273">
        <f t="shared" si="924"/>
        <v>91.475</v>
      </c>
      <c r="P4348" s="273">
        <f t="shared" si="925"/>
        <v>92.92</v>
      </c>
      <c r="Q4348" s="273">
        <f t="shared" si="926"/>
        <v>94.065</v>
      </c>
      <c r="R4348" s="273">
        <f t="shared" si="927"/>
        <v>95.31</v>
      </c>
    </row>
    <row r="4349" ht="14.25" hidden="1" customHeight="1">
      <c r="L4349" s="251"/>
      <c r="M4349" s="272">
        <v>41.5</v>
      </c>
      <c r="N4349" s="273">
        <f t="shared" si="923"/>
        <v>89.7375</v>
      </c>
      <c r="O4349" s="273">
        <f t="shared" si="924"/>
        <v>91.48125</v>
      </c>
      <c r="P4349" s="273">
        <f t="shared" si="925"/>
        <v>92.925</v>
      </c>
      <c r="Q4349" s="273">
        <f t="shared" si="926"/>
        <v>94.06875</v>
      </c>
      <c r="R4349" s="273">
        <f t="shared" si="927"/>
        <v>95.3125</v>
      </c>
    </row>
    <row r="4350" ht="14.25" hidden="1" customHeight="1">
      <c r="L4350" s="251"/>
      <c r="M4350" s="272">
        <v>41.6</v>
      </c>
      <c r="N4350" s="273">
        <f t="shared" si="923"/>
        <v>89.745</v>
      </c>
      <c r="O4350" s="273">
        <f t="shared" si="924"/>
        <v>91.4875</v>
      </c>
      <c r="P4350" s="273">
        <f t="shared" si="925"/>
        <v>92.93</v>
      </c>
      <c r="Q4350" s="273">
        <f t="shared" si="926"/>
        <v>94.0725</v>
      </c>
      <c r="R4350" s="273">
        <f t="shared" si="927"/>
        <v>95.315</v>
      </c>
    </row>
    <row r="4351" ht="14.25" hidden="1" customHeight="1">
      <c r="L4351" s="251"/>
      <c r="M4351" s="272">
        <v>41.7</v>
      </c>
      <c r="N4351" s="273">
        <f t="shared" si="923"/>
        <v>89.7525</v>
      </c>
      <c r="O4351" s="273">
        <f t="shared" si="924"/>
        <v>91.49375</v>
      </c>
      <c r="P4351" s="273">
        <f t="shared" si="925"/>
        <v>92.935</v>
      </c>
      <c r="Q4351" s="273">
        <f t="shared" si="926"/>
        <v>94.07625</v>
      </c>
      <c r="R4351" s="273">
        <f t="shared" si="927"/>
        <v>95.3175</v>
      </c>
    </row>
    <row r="4352" ht="14.25" hidden="1" customHeight="1">
      <c r="L4352" s="251"/>
      <c r="M4352" s="272">
        <v>41.8</v>
      </c>
      <c r="N4352" s="273">
        <f t="shared" si="923"/>
        <v>89.76</v>
      </c>
      <c r="O4352" s="273">
        <f t="shared" si="924"/>
        <v>91.5</v>
      </c>
      <c r="P4352" s="273">
        <f t="shared" si="925"/>
        <v>92.94</v>
      </c>
      <c r="Q4352" s="273">
        <f t="shared" si="926"/>
        <v>94.08</v>
      </c>
      <c r="R4352" s="273">
        <f t="shared" si="927"/>
        <v>95.32</v>
      </c>
    </row>
    <row r="4353" ht="14.25" hidden="1" customHeight="1">
      <c r="L4353" s="251"/>
      <c r="M4353" s="272">
        <v>41.9</v>
      </c>
      <c r="N4353" s="273">
        <f t="shared" si="923"/>
        <v>89.7675</v>
      </c>
      <c r="O4353" s="273">
        <f t="shared" si="924"/>
        <v>91.50625</v>
      </c>
      <c r="P4353" s="273">
        <f t="shared" si="925"/>
        <v>92.945</v>
      </c>
      <c r="Q4353" s="273">
        <f t="shared" si="926"/>
        <v>94.08375</v>
      </c>
      <c r="R4353" s="273">
        <f t="shared" si="927"/>
        <v>95.3225</v>
      </c>
    </row>
    <row r="4354" ht="14.25" hidden="1" customHeight="1">
      <c r="L4354" s="251"/>
      <c r="M4354" s="272">
        <v>42.0</v>
      </c>
      <c r="N4354" s="273">
        <f t="shared" si="923"/>
        <v>89.775</v>
      </c>
      <c r="O4354" s="273">
        <f t="shared" si="924"/>
        <v>91.5125</v>
      </c>
      <c r="P4354" s="273">
        <f t="shared" si="925"/>
        <v>92.95</v>
      </c>
      <c r="Q4354" s="273">
        <f t="shared" si="926"/>
        <v>94.0875</v>
      </c>
      <c r="R4354" s="273">
        <f t="shared" si="927"/>
        <v>95.325</v>
      </c>
    </row>
    <row r="4355" ht="14.25" hidden="1" customHeight="1">
      <c r="L4355" s="251"/>
      <c r="M4355" s="272">
        <v>42.1</v>
      </c>
      <c r="N4355" s="273">
        <f t="shared" si="923"/>
        <v>89.7825</v>
      </c>
      <c r="O4355" s="273">
        <f t="shared" si="924"/>
        <v>91.51875</v>
      </c>
      <c r="P4355" s="273">
        <f t="shared" si="925"/>
        <v>92.955</v>
      </c>
      <c r="Q4355" s="273">
        <f t="shared" si="926"/>
        <v>94.09125</v>
      </c>
      <c r="R4355" s="273">
        <f t="shared" si="927"/>
        <v>95.3275</v>
      </c>
    </row>
    <row r="4356" ht="14.25" hidden="1" customHeight="1">
      <c r="L4356" s="251"/>
      <c r="M4356" s="272">
        <v>42.2</v>
      </c>
      <c r="N4356" s="273">
        <f t="shared" si="923"/>
        <v>89.79</v>
      </c>
      <c r="O4356" s="273">
        <f t="shared" si="924"/>
        <v>91.525</v>
      </c>
      <c r="P4356" s="273">
        <f t="shared" si="925"/>
        <v>92.96</v>
      </c>
      <c r="Q4356" s="273">
        <f t="shared" si="926"/>
        <v>94.095</v>
      </c>
      <c r="R4356" s="273">
        <f t="shared" si="927"/>
        <v>95.33</v>
      </c>
    </row>
    <row r="4357" ht="14.25" hidden="1" customHeight="1">
      <c r="L4357" s="251"/>
      <c r="M4357" s="272">
        <v>42.3</v>
      </c>
      <c r="N4357" s="273">
        <f t="shared" si="923"/>
        <v>89.7975</v>
      </c>
      <c r="O4357" s="273">
        <f t="shared" si="924"/>
        <v>91.53125</v>
      </c>
      <c r="P4357" s="273">
        <f t="shared" si="925"/>
        <v>92.965</v>
      </c>
      <c r="Q4357" s="273">
        <f t="shared" si="926"/>
        <v>94.09875</v>
      </c>
      <c r="R4357" s="273">
        <f t="shared" si="927"/>
        <v>95.3325</v>
      </c>
    </row>
    <row r="4358" ht="14.25" hidden="1" customHeight="1">
      <c r="L4358" s="251"/>
      <c r="M4358" s="272">
        <v>42.4</v>
      </c>
      <c r="N4358" s="273">
        <f t="shared" si="923"/>
        <v>89.805</v>
      </c>
      <c r="O4358" s="273">
        <f t="shared" si="924"/>
        <v>91.5375</v>
      </c>
      <c r="P4358" s="273">
        <f t="shared" si="925"/>
        <v>92.97</v>
      </c>
      <c r="Q4358" s="273">
        <f t="shared" si="926"/>
        <v>94.1025</v>
      </c>
      <c r="R4358" s="273">
        <f t="shared" si="927"/>
        <v>95.335</v>
      </c>
    </row>
    <row r="4359" ht="14.25" hidden="1" customHeight="1">
      <c r="L4359" s="251"/>
      <c r="M4359" s="272">
        <v>42.5</v>
      </c>
      <c r="N4359" s="273">
        <f t="shared" si="923"/>
        <v>89.8125</v>
      </c>
      <c r="O4359" s="273">
        <f t="shared" si="924"/>
        <v>91.54375</v>
      </c>
      <c r="P4359" s="273">
        <f t="shared" si="925"/>
        <v>92.975</v>
      </c>
      <c r="Q4359" s="273">
        <f t="shared" si="926"/>
        <v>94.10625</v>
      </c>
      <c r="R4359" s="273">
        <f t="shared" si="927"/>
        <v>95.3375</v>
      </c>
    </row>
    <row r="4360" ht="14.25" hidden="1" customHeight="1">
      <c r="L4360" s="251"/>
      <c r="M4360" s="272">
        <v>42.6</v>
      </c>
      <c r="N4360" s="273">
        <f t="shared" si="923"/>
        <v>89.82</v>
      </c>
      <c r="O4360" s="273">
        <f t="shared" si="924"/>
        <v>91.55</v>
      </c>
      <c r="P4360" s="273">
        <f t="shared" si="925"/>
        <v>92.98</v>
      </c>
      <c r="Q4360" s="273">
        <f t="shared" si="926"/>
        <v>94.11</v>
      </c>
      <c r="R4360" s="273">
        <f t="shared" si="927"/>
        <v>95.34</v>
      </c>
    </row>
    <row r="4361" ht="14.25" hidden="1" customHeight="1">
      <c r="L4361" s="251"/>
      <c r="M4361" s="272">
        <v>42.7</v>
      </c>
      <c r="N4361" s="273">
        <f t="shared" si="923"/>
        <v>89.8275</v>
      </c>
      <c r="O4361" s="273">
        <f t="shared" si="924"/>
        <v>91.55625</v>
      </c>
      <c r="P4361" s="273">
        <f t="shared" si="925"/>
        <v>92.985</v>
      </c>
      <c r="Q4361" s="273">
        <f t="shared" si="926"/>
        <v>94.11375</v>
      </c>
      <c r="R4361" s="273">
        <f t="shared" si="927"/>
        <v>95.3425</v>
      </c>
    </row>
    <row r="4362" ht="14.25" hidden="1" customHeight="1">
      <c r="L4362" s="251"/>
      <c r="M4362" s="272">
        <v>42.8</v>
      </c>
      <c r="N4362" s="273">
        <f t="shared" si="923"/>
        <v>89.835</v>
      </c>
      <c r="O4362" s="273">
        <f t="shared" si="924"/>
        <v>91.5625</v>
      </c>
      <c r="P4362" s="273">
        <f t="shared" si="925"/>
        <v>92.99</v>
      </c>
      <c r="Q4362" s="273">
        <f t="shared" si="926"/>
        <v>94.1175</v>
      </c>
      <c r="R4362" s="273">
        <f t="shared" si="927"/>
        <v>95.345</v>
      </c>
    </row>
    <row r="4363" ht="14.25" hidden="1" customHeight="1">
      <c r="L4363" s="251"/>
      <c r="M4363" s="272">
        <v>42.9</v>
      </c>
      <c r="N4363" s="273">
        <f t="shared" si="923"/>
        <v>89.8425</v>
      </c>
      <c r="O4363" s="273">
        <f t="shared" si="924"/>
        <v>91.56875</v>
      </c>
      <c r="P4363" s="273">
        <f t="shared" si="925"/>
        <v>92.995</v>
      </c>
      <c r="Q4363" s="273">
        <f t="shared" si="926"/>
        <v>94.12125</v>
      </c>
      <c r="R4363" s="273">
        <f t="shared" si="927"/>
        <v>95.3475</v>
      </c>
    </row>
    <row r="4364" ht="14.25" hidden="1" customHeight="1">
      <c r="L4364" s="251"/>
      <c r="M4364" s="272">
        <v>43.0</v>
      </c>
      <c r="N4364" s="273">
        <f t="shared" si="923"/>
        <v>89.85</v>
      </c>
      <c r="O4364" s="273">
        <f t="shared" si="924"/>
        <v>91.575</v>
      </c>
      <c r="P4364" s="273">
        <f t="shared" si="925"/>
        <v>93</v>
      </c>
      <c r="Q4364" s="273">
        <f t="shared" si="926"/>
        <v>94.125</v>
      </c>
      <c r="R4364" s="273">
        <f t="shared" si="927"/>
        <v>95.35</v>
      </c>
    </row>
    <row r="4365" ht="14.25" hidden="1" customHeight="1">
      <c r="L4365" s="251"/>
      <c r="M4365" s="272">
        <v>43.1</v>
      </c>
      <c r="N4365" s="273">
        <f t="shared" si="923"/>
        <v>89.8575</v>
      </c>
      <c r="O4365" s="273">
        <f t="shared" si="924"/>
        <v>91.58125</v>
      </c>
      <c r="P4365" s="273">
        <f t="shared" si="925"/>
        <v>93.005</v>
      </c>
      <c r="Q4365" s="273">
        <f t="shared" si="926"/>
        <v>94.12875</v>
      </c>
      <c r="R4365" s="273">
        <f t="shared" si="927"/>
        <v>95.3525</v>
      </c>
    </row>
    <row r="4366" ht="14.25" hidden="1" customHeight="1">
      <c r="L4366" s="251"/>
      <c r="M4366" s="272">
        <v>43.2</v>
      </c>
      <c r="N4366" s="273">
        <f t="shared" si="923"/>
        <v>89.865</v>
      </c>
      <c r="O4366" s="273">
        <f t="shared" si="924"/>
        <v>91.5875</v>
      </c>
      <c r="P4366" s="273">
        <f t="shared" si="925"/>
        <v>93.01</v>
      </c>
      <c r="Q4366" s="273">
        <f t="shared" si="926"/>
        <v>94.1325</v>
      </c>
      <c r="R4366" s="273">
        <f t="shared" si="927"/>
        <v>95.355</v>
      </c>
    </row>
    <row r="4367" ht="14.25" hidden="1" customHeight="1">
      <c r="L4367" s="251"/>
      <c r="M4367" s="272">
        <v>43.3</v>
      </c>
      <c r="N4367" s="273">
        <f t="shared" si="923"/>
        <v>89.8725</v>
      </c>
      <c r="O4367" s="273">
        <f t="shared" si="924"/>
        <v>91.59375</v>
      </c>
      <c r="P4367" s="273">
        <f t="shared" si="925"/>
        <v>93.015</v>
      </c>
      <c r="Q4367" s="273">
        <f t="shared" si="926"/>
        <v>94.13625</v>
      </c>
      <c r="R4367" s="273">
        <f t="shared" si="927"/>
        <v>95.3575</v>
      </c>
    </row>
    <row r="4368" ht="14.25" hidden="1" customHeight="1">
      <c r="L4368" s="251"/>
      <c r="M4368" s="272">
        <v>43.4</v>
      </c>
      <c r="N4368" s="273">
        <f t="shared" si="923"/>
        <v>89.88</v>
      </c>
      <c r="O4368" s="273">
        <f t="shared" si="924"/>
        <v>91.6</v>
      </c>
      <c r="P4368" s="273">
        <f t="shared" si="925"/>
        <v>93.02</v>
      </c>
      <c r="Q4368" s="273">
        <f t="shared" si="926"/>
        <v>94.14</v>
      </c>
      <c r="R4368" s="273">
        <f t="shared" si="927"/>
        <v>95.36</v>
      </c>
    </row>
    <row r="4369" ht="14.25" hidden="1" customHeight="1">
      <c r="L4369" s="251"/>
      <c r="M4369" s="272">
        <v>43.5</v>
      </c>
      <c r="N4369" s="273">
        <f t="shared" si="923"/>
        <v>89.8875</v>
      </c>
      <c r="O4369" s="273">
        <f t="shared" si="924"/>
        <v>91.60625</v>
      </c>
      <c r="P4369" s="273">
        <f t="shared" si="925"/>
        <v>93.025</v>
      </c>
      <c r="Q4369" s="273">
        <f t="shared" si="926"/>
        <v>94.14375</v>
      </c>
      <c r="R4369" s="273">
        <f t="shared" si="927"/>
        <v>95.3625</v>
      </c>
    </row>
    <row r="4370" ht="14.25" hidden="1" customHeight="1">
      <c r="L4370" s="251"/>
      <c r="M4370" s="272">
        <v>43.6</v>
      </c>
      <c r="N4370" s="273">
        <f t="shared" si="923"/>
        <v>89.895</v>
      </c>
      <c r="O4370" s="273">
        <f t="shared" si="924"/>
        <v>91.6125</v>
      </c>
      <c r="P4370" s="273">
        <f t="shared" si="925"/>
        <v>93.03</v>
      </c>
      <c r="Q4370" s="273">
        <f t="shared" si="926"/>
        <v>94.1475</v>
      </c>
      <c r="R4370" s="273">
        <f t="shared" si="927"/>
        <v>95.365</v>
      </c>
    </row>
    <row r="4371" ht="14.25" hidden="1" customHeight="1">
      <c r="L4371" s="251"/>
      <c r="M4371" s="272">
        <v>43.7</v>
      </c>
      <c r="N4371" s="273">
        <f t="shared" si="923"/>
        <v>89.9025</v>
      </c>
      <c r="O4371" s="273">
        <f t="shared" si="924"/>
        <v>91.61875</v>
      </c>
      <c r="P4371" s="273">
        <f t="shared" si="925"/>
        <v>93.035</v>
      </c>
      <c r="Q4371" s="273">
        <f t="shared" si="926"/>
        <v>94.15125</v>
      </c>
      <c r="R4371" s="273">
        <f t="shared" si="927"/>
        <v>95.3675</v>
      </c>
    </row>
    <row r="4372" ht="14.25" hidden="1" customHeight="1">
      <c r="L4372" s="251"/>
      <c r="M4372" s="272">
        <v>43.8</v>
      </c>
      <c r="N4372" s="273">
        <f t="shared" si="923"/>
        <v>89.91</v>
      </c>
      <c r="O4372" s="273">
        <f t="shared" si="924"/>
        <v>91.625</v>
      </c>
      <c r="P4372" s="273">
        <f t="shared" si="925"/>
        <v>93.04</v>
      </c>
      <c r="Q4372" s="273">
        <f t="shared" si="926"/>
        <v>94.155</v>
      </c>
      <c r="R4372" s="273">
        <f t="shared" si="927"/>
        <v>95.37</v>
      </c>
    </row>
    <row r="4373" ht="14.25" hidden="1" customHeight="1">
      <c r="L4373" s="251"/>
      <c r="M4373" s="272">
        <v>43.9</v>
      </c>
      <c r="N4373" s="273">
        <f t="shared" si="923"/>
        <v>89.9175</v>
      </c>
      <c r="O4373" s="273">
        <f t="shared" si="924"/>
        <v>91.63125</v>
      </c>
      <c r="P4373" s="273">
        <f t="shared" si="925"/>
        <v>93.045</v>
      </c>
      <c r="Q4373" s="273">
        <f t="shared" si="926"/>
        <v>94.15875</v>
      </c>
      <c r="R4373" s="273">
        <f t="shared" si="927"/>
        <v>95.3725</v>
      </c>
    </row>
    <row r="4374" ht="14.25" hidden="1" customHeight="1">
      <c r="L4374" s="251"/>
      <c r="M4374" s="272">
        <v>44.0</v>
      </c>
      <c r="N4374" s="273">
        <f t="shared" si="923"/>
        <v>89.925</v>
      </c>
      <c r="O4374" s="273">
        <f t="shared" si="924"/>
        <v>91.6375</v>
      </c>
      <c r="P4374" s="273">
        <f t="shared" si="925"/>
        <v>93.05</v>
      </c>
      <c r="Q4374" s="273">
        <f t="shared" si="926"/>
        <v>94.1625</v>
      </c>
      <c r="R4374" s="273">
        <f t="shared" si="927"/>
        <v>95.375</v>
      </c>
    </row>
    <row r="4375" ht="14.25" hidden="1" customHeight="1">
      <c r="L4375" s="251"/>
      <c r="M4375" s="272">
        <v>44.1</v>
      </c>
      <c r="N4375" s="273">
        <f t="shared" si="923"/>
        <v>89.9325</v>
      </c>
      <c r="O4375" s="273">
        <f t="shared" si="924"/>
        <v>91.64375</v>
      </c>
      <c r="P4375" s="273">
        <f t="shared" si="925"/>
        <v>93.055</v>
      </c>
      <c r="Q4375" s="273">
        <f t="shared" si="926"/>
        <v>94.16625</v>
      </c>
      <c r="R4375" s="273">
        <f t="shared" si="927"/>
        <v>95.3775</v>
      </c>
    </row>
    <row r="4376" ht="14.25" hidden="1" customHeight="1">
      <c r="L4376" s="251"/>
      <c r="M4376" s="272">
        <v>44.2</v>
      </c>
      <c r="N4376" s="273">
        <f t="shared" si="923"/>
        <v>89.94</v>
      </c>
      <c r="O4376" s="273">
        <f t="shared" si="924"/>
        <v>91.65</v>
      </c>
      <c r="P4376" s="273">
        <f t="shared" si="925"/>
        <v>93.06</v>
      </c>
      <c r="Q4376" s="273">
        <f t="shared" si="926"/>
        <v>94.17</v>
      </c>
      <c r="R4376" s="273">
        <f t="shared" si="927"/>
        <v>95.38</v>
      </c>
    </row>
    <row r="4377" ht="14.25" hidden="1" customHeight="1">
      <c r="L4377" s="251"/>
      <c r="M4377" s="272">
        <v>44.3</v>
      </c>
      <c r="N4377" s="273">
        <f t="shared" si="923"/>
        <v>89.9475</v>
      </c>
      <c r="O4377" s="273">
        <f t="shared" si="924"/>
        <v>91.65625</v>
      </c>
      <c r="P4377" s="273">
        <f t="shared" si="925"/>
        <v>93.065</v>
      </c>
      <c r="Q4377" s="273">
        <f t="shared" si="926"/>
        <v>94.17375</v>
      </c>
      <c r="R4377" s="273">
        <f t="shared" si="927"/>
        <v>95.3825</v>
      </c>
    </row>
    <row r="4378" ht="14.25" hidden="1" customHeight="1">
      <c r="L4378" s="251"/>
      <c r="M4378" s="272">
        <v>44.4</v>
      </c>
      <c r="N4378" s="273">
        <f t="shared" si="923"/>
        <v>89.955</v>
      </c>
      <c r="O4378" s="273">
        <f t="shared" si="924"/>
        <v>91.6625</v>
      </c>
      <c r="P4378" s="273">
        <f t="shared" si="925"/>
        <v>93.07</v>
      </c>
      <c r="Q4378" s="273">
        <f t="shared" si="926"/>
        <v>94.1775</v>
      </c>
      <c r="R4378" s="273">
        <f t="shared" si="927"/>
        <v>95.385</v>
      </c>
    </row>
    <row r="4379" ht="14.25" hidden="1" customHeight="1">
      <c r="L4379" s="251"/>
      <c r="M4379" s="272">
        <v>44.5</v>
      </c>
      <c r="N4379" s="273">
        <f t="shared" si="923"/>
        <v>89.9625</v>
      </c>
      <c r="O4379" s="273">
        <f t="shared" si="924"/>
        <v>91.66875</v>
      </c>
      <c r="P4379" s="273">
        <f t="shared" si="925"/>
        <v>93.075</v>
      </c>
      <c r="Q4379" s="273">
        <f t="shared" si="926"/>
        <v>94.18125</v>
      </c>
      <c r="R4379" s="273">
        <f t="shared" si="927"/>
        <v>95.3875</v>
      </c>
    </row>
    <row r="4380" ht="14.25" hidden="1" customHeight="1">
      <c r="L4380" s="251"/>
      <c r="M4380" s="272">
        <v>44.6</v>
      </c>
      <c r="N4380" s="273">
        <f t="shared" si="923"/>
        <v>89.97</v>
      </c>
      <c r="O4380" s="273">
        <f t="shared" si="924"/>
        <v>91.675</v>
      </c>
      <c r="P4380" s="273">
        <f t="shared" si="925"/>
        <v>93.08</v>
      </c>
      <c r="Q4380" s="273">
        <f t="shared" si="926"/>
        <v>94.185</v>
      </c>
      <c r="R4380" s="273">
        <f t="shared" si="927"/>
        <v>95.39</v>
      </c>
    </row>
    <row r="4381" ht="14.25" hidden="1" customHeight="1">
      <c r="L4381" s="251"/>
      <c r="M4381" s="272">
        <v>44.7</v>
      </c>
      <c r="N4381" s="273">
        <f t="shared" si="923"/>
        <v>89.9775</v>
      </c>
      <c r="O4381" s="273">
        <f t="shared" si="924"/>
        <v>91.68125</v>
      </c>
      <c r="P4381" s="273">
        <f t="shared" si="925"/>
        <v>93.085</v>
      </c>
      <c r="Q4381" s="273">
        <f t="shared" si="926"/>
        <v>94.18875</v>
      </c>
      <c r="R4381" s="273">
        <f t="shared" si="927"/>
        <v>95.3925</v>
      </c>
    </row>
    <row r="4382" ht="14.25" hidden="1" customHeight="1">
      <c r="L4382" s="251"/>
      <c r="M4382" s="272">
        <v>44.8</v>
      </c>
      <c r="N4382" s="273">
        <f t="shared" si="923"/>
        <v>89.985</v>
      </c>
      <c r="O4382" s="273">
        <f t="shared" si="924"/>
        <v>91.6875</v>
      </c>
      <c r="P4382" s="273">
        <f t="shared" si="925"/>
        <v>93.09</v>
      </c>
      <c r="Q4382" s="273">
        <f t="shared" si="926"/>
        <v>94.1925</v>
      </c>
      <c r="R4382" s="273">
        <f t="shared" si="927"/>
        <v>95.395</v>
      </c>
    </row>
    <row r="4383" ht="14.25" hidden="1" customHeight="1">
      <c r="L4383" s="251"/>
      <c r="M4383" s="272">
        <v>44.9</v>
      </c>
      <c r="N4383" s="273">
        <f t="shared" si="923"/>
        <v>89.9925</v>
      </c>
      <c r="O4383" s="273">
        <f t="shared" si="924"/>
        <v>91.69375</v>
      </c>
      <c r="P4383" s="273">
        <f t="shared" si="925"/>
        <v>93.095</v>
      </c>
      <c r="Q4383" s="273">
        <f t="shared" si="926"/>
        <v>94.19625</v>
      </c>
      <c r="R4383" s="273">
        <f t="shared" si="927"/>
        <v>95.3975</v>
      </c>
    </row>
    <row r="4384" ht="14.25" hidden="1" customHeight="1">
      <c r="L4384" s="251"/>
      <c r="M4384" s="272">
        <v>45.0</v>
      </c>
      <c r="N4384" s="273">
        <v>90.0</v>
      </c>
      <c r="O4384" s="273">
        <v>91.7</v>
      </c>
      <c r="P4384" s="273">
        <v>93.1</v>
      </c>
      <c r="Q4384" s="273">
        <v>94.2</v>
      </c>
      <c r="R4384" s="273">
        <v>95.4</v>
      </c>
    </row>
    <row r="4385" ht="14.25" hidden="1" customHeight="1">
      <c r="L4385" s="251"/>
      <c r="M4385" s="272">
        <v>45.1</v>
      </c>
      <c r="N4385" s="273">
        <f t="shared" ref="N4385:N4483" si="929">N4384+0.005</f>
        <v>90.005</v>
      </c>
      <c r="O4385" s="273">
        <f t="shared" ref="O4385:Q4385" si="928">O4384+0.004</f>
        <v>91.704</v>
      </c>
      <c r="P4385" s="273">
        <f t="shared" si="928"/>
        <v>93.104</v>
      </c>
      <c r="Q4385" s="273">
        <f t="shared" si="928"/>
        <v>94.204</v>
      </c>
      <c r="R4385" s="273">
        <f t="shared" ref="R4385:R4483" si="931">R4384+0.003</f>
        <v>95.403</v>
      </c>
    </row>
    <row r="4386" ht="14.25" hidden="1" customHeight="1">
      <c r="L4386" s="251"/>
      <c r="M4386" s="272">
        <v>45.2</v>
      </c>
      <c r="N4386" s="273">
        <f t="shared" si="929"/>
        <v>90.01</v>
      </c>
      <c r="O4386" s="273">
        <f t="shared" ref="O4386:Q4386" si="930">O4385+0.004</f>
        <v>91.708</v>
      </c>
      <c r="P4386" s="273">
        <f t="shared" si="930"/>
        <v>93.108</v>
      </c>
      <c r="Q4386" s="273">
        <f t="shared" si="930"/>
        <v>94.208</v>
      </c>
      <c r="R4386" s="273">
        <f t="shared" si="931"/>
        <v>95.406</v>
      </c>
    </row>
    <row r="4387" ht="14.25" hidden="1" customHeight="1">
      <c r="L4387" s="251"/>
      <c r="M4387" s="272">
        <v>45.3</v>
      </c>
      <c r="N4387" s="273">
        <f t="shared" si="929"/>
        <v>90.015</v>
      </c>
      <c r="O4387" s="273">
        <f t="shared" ref="O4387:Q4387" si="932">O4386+0.004</f>
        <v>91.712</v>
      </c>
      <c r="P4387" s="273">
        <f t="shared" si="932"/>
        <v>93.112</v>
      </c>
      <c r="Q4387" s="273">
        <f t="shared" si="932"/>
        <v>94.212</v>
      </c>
      <c r="R4387" s="273">
        <f t="shared" si="931"/>
        <v>95.409</v>
      </c>
    </row>
    <row r="4388" ht="14.25" hidden="1" customHeight="1">
      <c r="L4388" s="251"/>
      <c r="M4388" s="272">
        <v>45.4</v>
      </c>
      <c r="N4388" s="273">
        <f t="shared" si="929"/>
        <v>90.02</v>
      </c>
      <c r="O4388" s="273">
        <f t="shared" ref="O4388:Q4388" si="933">O4387+0.004</f>
        <v>91.716</v>
      </c>
      <c r="P4388" s="273">
        <f t="shared" si="933"/>
        <v>93.116</v>
      </c>
      <c r="Q4388" s="273">
        <f t="shared" si="933"/>
        <v>94.216</v>
      </c>
      <c r="R4388" s="273">
        <f t="shared" si="931"/>
        <v>95.412</v>
      </c>
    </row>
    <row r="4389" ht="14.25" hidden="1" customHeight="1">
      <c r="L4389" s="251"/>
      <c r="M4389" s="272">
        <v>45.5</v>
      </c>
      <c r="N4389" s="273">
        <f t="shared" si="929"/>
        <v>90.025</v>
      </c>
      <c r="O4389" s="273">
        <f t="shared" ref="O4389:Q4389" si="934">O4388+0.004</f>
        <v>91.72</v>
      </c>
      <c r="P4389" s="273">
        <f t="shared" si="934"/>
        <v>93.12</v>
      </c>
      <c r="Q4389" s="273">
        <f t="shared" si="934"/>
        <v>94.22</v>
      </c>
      <c r="R4389" s="273">
        <f t="shared" si="931"/>
        <v>95.415</v>
      </c>
    </row>
    <row r="4390" ht="14.25" hidden="1" customHeight="1">
      <c r="L4390" s="251"/>
      <c r="M4390" s="272">
        <v>45.6</v>
      </c>
      <c r="N4390" s="273">
        <f t="shared" si="929"/>
        <v>90.03</v>
      </c>
      <c r="O4390" s="273">
        <f t="shared" ref="O4390:Q4390" si="935">O4389+0.004</f>
        <v>91.724</v>
      </c>
      <c r="P4390" s="273">
        <f t="shared" si="935"/>
        <v>93.124</v>
      </c>
      <c r="Q4390" s="273">
        <f t="shared" si="935"/>
        <v>94.224</v>
      </c>
      <c r="R4390" s="273">
        <f t="shared" si="931"/>
        <v>95.418</v>
      </c>
    </row>
    <row r="4391" ht="14.25" hidden="1" customHeight="1">
      <c r="L4391" s="251"/>
      <c r="M4391" s="272">
        <v>45.7</v>
      </c>
      <c r="N4391" s="273">
        <f t="shared" si="929"/>
        <v>90.035</v>
      </c>
      <c r="O4391" s="273">
        <f t="shared" ref="O4391:Q4391" si="936">O4390+0.004</f>
        <v>91.728</v>
      </c>
      <c r="P4391" s="273">
        <f t="shared" si="936"/>
        <v>93.128</v>
      </c>
      <c r="Q4391" s="273">
        <f t="shared" si="936"/>
        <v>94.228</v>
      </c>
      <c r="R4391" s="273">
        <f t="shared" si="931"/>
        <v>95.421</v>
      </c>
    </row>
    <row r="4392" ht="14.25" hidden="1" customHeight="1">
      <c r="L4392" s="251"/>
      <c r="M4392" s="272">
        <v>45.8</v>
      </c>
      <c r="N4392" s="273">
        <f t="shared" si="929"/>
        <v>90.04</v>
      </c>
      <c r="O4392" s="273">
        <f t="shared" ref="O4392:Q4392" si="937">O4391+0.004</f>
        <v>91.732</v>
      </c>
      <c r="P4392" s="273">
        <f t="shared" si="937"/>
        <v>93.132</v>
      </c>
      <c r="Q4392" s="273">
        <f t="shared" si="937"/>
        <v>94.232</v>
      </c>
      <c r="R4392" s="273">
        <f t="shared" si="931"/>
        <v>95.424</v>
      </c>
    </row>
    <row r="4393" ht="14.25" hidden="1" customHeight="1">
      <c r="L4393" s="251"/>
      <c r="M4393" s="272">
        <v>45.9</v>
      </c>
      <c r="N4393" s="273">
        <f t="shared" si="929"/>
        <v>90.045</v>
      </c>
      <c r="O4393" s="273">
        <f t="shared" ref="O4393:Q4393" si="938">O4392+0.004</f>
        <v>91.736</v>
      </c>
      <c r="P4393" s="273">
        <f t="shared" si="938"/>
        <v>93.136</v>
      </c>
      <c r="Q4393" s="273">
        <f t="shared" si="938"/>
        <v>94.236</v>
      </c>
      <c r="R4393" s="273">
        <f t="shared" si="931"/>
        <v>95.427</v>
      </c>
    </row>
    <row r="4394" ht="14.25" hidden="1" customHeight="1">
      <c r="L4394" s="251"/>
      <c r="M4394" s="272">
        <v>46.0</v>
      </c>
      <c r="N4394" s="273">
        <f t="shared" si="929"/>
        <v>90.05</v>
      </c>
      <c r="O4394" s="273">
        <f t="shared" ref="O4394:Q4394" si="939">O4393+0.004</f>
        <v>91.74</v>
      </c>
      <c r="P4394" s="273">
        <f t="shared" si="939"/>
        <v>93.14</v>
      </c>
      <c r="Q4394" s="273">
        <f t="shared" si="939"/>
        <v>94.24</v>
      </c>
      <c r="R4394" s="273">
        <f t="shared" si="931"/>
        <v>95.43</v>
      </c>
    </row>
    <row r="4395" ht="14.25" hidden="1" customHeight="1">
      <c r="L4395" s="251"/>
      <c r="M4395" s="272">
        <v>46.1</v>
      </c>
      <c r="N4395" s="273">
        <f t="shared" si="929"/>
        <v>90.055</v>
      </c>
      <c r="O4395" s="273">
        <f t="shared" ref="O4395:Q4395" si="940">O4394+0.004</f>
        <v>91.744</v>
      </c>
      <c r="P4395" s="273">
        <f t="shared" si="940"/>
        <v>93.144</v>
      </c>
      <c r="Q4395" s="273">
        <f t="shared" si="940"/>
        <v>94.244</v>
      </c>
      <c r="R4395" s="273">
        <f t="shared" si="931"/>
        <v>95.433</v>
      </c>
    </row>
    <row r="4396" ht="14.25" hidden="1" customHeight="1">
      <c r="L4396" s="251"/>
      <c r="M4396" s="272">
        <v>46.2</v>
      </c>
      <c r="N4396" s="273">
        <f t="shared" si="929"/>
        <v>90.06</v>
      </c>
      <c r="O4396" s="273">
        <f t="shared" ref="O4396:Q4396" si="941">O4395+0.004</f>
        <v>91.748</v>
      </c>
      <c r="P4396" s="273">
        <f t="shared" si="941"/>
        <v>93.148</v>
      </c>
      <c r="Q4396" s="273">
        <f t="shared" si="941"/>
        <v>94.248</v>
      </c>
      <c r="R4396" s="273">
        <f t="shared" si="931"/>
        <v>95.436</v>
      </c>
    </row>
    <row r="4397" ht="14.25" hidden="1" customHeight="1">
      <c r="L4397" s="251"/>
      <c r="M4397" s="272">
        <v>46.3</v>
      </c>
      <c r="N4397" s="273">
        <f t="shared" si="929"/>
        <v>90.065</v>
      </c>
      <c r="O4397" s="273">
        <f t="shared" ref="O4397:Q4397" si="942">O4396+0.004</f>
        <v>91.752</v>
      </c>
      <c r="P4397" s="273">
        <f t="shared" si="942"/>
        <v>93.152</v>
      </c>
      <c r="Q4397" s="273">
        <f t="shared" si="942"/>
        <v>94.252</v>
      </c>
      <c r="R4397" s="273">
        <f t="shared" si="931"/>
        <v>95.439</v>
      </c>
    </row>
    <row r="4398" ht="14.25" hidden="1" customHeight="1">
      <c r="L4398" s="251"/>
      <c r="M4398" s="272">
        <v>46.4</v>
      </c>
      <c r="N4398" s="273">
        <f t="shared" si="929"/>
        <v>90.07</v>
      </c>
      <c r="O4398" s="273">
        <f t="shared" ref="O4398:Q4398" si="943">O4397+0.004</f>
        <v>91.756</v>
      </c>
      <c r="P4398" s="273">
        <f t="shared" si="943"/>
        <v>93.156</v>
      </c>
      <c r="Q4398" s="273">
        <f t="shared" si="943"/>
        <v>94.256</v>
      </c>
      <c r="R4398" s="273">
        <f t="shared" si="931"/>
        <v>95.442</v>
      </c>
    </row>
    <row r="4399" ht="14.25" hidden="1" customHeight="1">
      <c r="L4399" s="251"/>
      <c r="M4399" s="272">
        <v>46.5</v>
      </c>
      <c r="N4399" s="273">
        <f t="shared" si="929"/>
        <v>90.075</v>
      </c>
      <c r="O4399" s="273">
        <f t="shared" ref="O4399:Q4399" si="944">O4398+0.004</f>
        <v>91.76</v>
      </c>
      <c r="P4399" s="273">
        <f t="shared" si="944"/>
        <v>93.16</v>
      </c>
      <c r="Q4399" s="273">
        <f t="shared" si="944"/>
        <v>94.26</v>
      </c>
      <c r="R4399" s="273">
        <f t="shared" si="931"/>
        <v>95.445</v>
      </c>
    </row>
    <row r="4400" ht="14.25" hidden="1" customHeight="1">
      <c r="L4400" s="251"/>
      <c r="M4400" s="272">
        <v>46.6</v>
      </c>
      <c r="N4400" s="273">
        <f t="shared" si="929"/>
        <v>90.08</v>
      </c>
      <c r="O4400" s="273">
        <f t="shared" ref="O4400:Q4400" si="945">O4399+0.004</f>
        <v>91.764</v>
      </c>
      <c r="P4400" s="273">
        <f t="shared" si="945"/>
        <v>93.164</v>
      </c>
      <c r="Q4400" s="273">
        <f t="shared" si="945"/>
        <v>94.264</v>
      </c>
      <c r="R4400" s="273">
        <f t="shared" si="931"/>
        <v>95.448</v>
      </c>
    </row>
    <row r="4401" ht="14.25" hidden="1" customHeight="1">
      <c r="L4401" s="251"/>
      <c r="M4401" s="272">
        <v>46.7</v>
      </c>
      <c r="N4401" s="273">
        <f t="shared" si="929"/>
        <v>90.085</v>
      </c>
      <c r="O4401" s="273">
        <f t="shared" ref="O4401:Q4401" si="946">O4400+0.004</f>
        <v>91.768</v>
      </c>
      <c r="P4401" s="273">
        <f t="shared" si="946"/>
        <v>93.168</v>
      </c>
      <c r="Q4401" s="273">
        <f t="shared" si="946"/>
        <v>94.268</v>
      </c>
      <c r="R4401" s="273">
        <f t="shared" si="931"/>
        <v>95.451</v>
      </c>
    </row>
    <row r="4402" ht="14.25" hidden="1" customHeight="1">
      <c r="L4402" s="251"/>
      <c r="M4402" s="272">
        <v>46.8</v>
      </c>
      <c r="N4402" s="273">
        <f t="shared" si="929"/>
        <v>90.09</v>
      </c>
      <c r="O4402" s="273">
        <f t="shared" ref="O4402:Q4402" si="947">O4401+0.004</f>
        <v>91.772</v>
      </c>
      <c r="P4402" s="273">
        <f t="shared" si="947"/>
        <v>93.172</v>
      </c>
      <c r="Q4402" s="273">
        <f t="shared" si="947"/>
        <v>94.272</v>
      </c>
      <c r="R4402" s="273">
        <f t="shared" si="931"/>
        <v>95.454</v>
      </c>
    </row>
    <row r="4403" ht="14.25" hidden="1" customHeight="1">
      <c r="L4403" s="251"/>
      <c r="M4403" s="272">
        <v>46.9</v>
      </c>
      <c r="N4403" s="273">
        <f t="shared" si="929"/>
        <v>90.095</v>
      </c>
      <c r="O4403" s="273">
        <f t="shared" ref="O4403:Q4403" si="948">O4402+0.004</f>
        <v>91.776</v>
      </c>
      <c r="P4403" s="273">
        <f t="shared" si="948"/>
        <v>93.176</v>
      </c>
      <c r="Q4403" s="273">
        <f t="shared" si="948"/>
        <v>94.276</v>
      </c>
      <c r="R4403" s="273">
        <f t="shared" si="931"/>
        <v>95.457</v>
      </c>
    </row>
    <row r="4404" ht="14.25" hidden="1" customHeight="1">
      <c r="L4404" s="251"/>
      <c r="M4404" s="272">
        <v>47.0</v>
      </c>
      <c r="N4404" s="273">
        <f t="shared" si="929"/>
        <v>90.1</v>
      </c>
      <c r="O4404" s="273">
        <f t="shared" ref="O4404:Q4404" si="949">O4403+0.004</f>
        <v>91.78</v>
      </c>
      <c r="P4404" s="273">
        <f t="shared" si="949"/>
        <v>93.18</v>
      </c>
      <c r="Q4404" s="273">
        <f t="shared" si="949"/>
        <v>94.28</v>
      </c>
      <c r="R4404" s="273">
        <f t="shared" si="931"/>
        <v>95.46</v>
      </c>
    </row>
    <row r="4405" ht="14.25" hidden="1" customHeight="1">
      <c r="L4405" s="251"/>
      <c r="M4405" s="272">
        <v>47.1</v>
      </c>
      <c r="N4405" s="273">
        <f t="shared" si="929"/>
        <v>90.105</v>
      </c>
      <c r="O4405" s="273">
        <f t="shared" ref="O4405:Q4405" si="950">O4404+0.004</f>
        <v>91.784</v>
      </c>
      <c r="P4405" s="273">
        <f t="shared" si="950"/>
        <v>93.184</v>
      </c>
      <c r="Q4405" s="273">
        <f t="shared" si="950"/>
        <v>94.284</v>
      </c>
      <c r="R4405" s="273">
        <f t="shared" si="931"/>
        <v>95.463</v>
      </c>
    </row>
    <row r="4406" ht="14.25" hidden="1" customHeight="1">
      <c r="L4406" s="251"/>
      <c r="M4406" s="272">
        <v>47.2</v>
      </c>
      <c r="N4406" s="273">
        <f t="shared" si="929"/>
        <v>90.11</v>
      </c>
      <c r="O4406" s="273">
        <f t="shared" ref="O4406:Q4406" si="951">O4405+0.004</f>
        <v>91.788</v>
      </c>
      <c r="P4406" s="273">
        <f t="shared" si="951"/>
        <v>93.188</v>
      </c>
      <c r="Q4406" s="273">
        <f t="shared" si="951"/>
        <v>94.288</v>
      </c>
      <c r="R4406" s="273">
        <f t="shared" si="931"/>
        <v>95.466</v>
      </c>
    </row>
    <row r="4407" ht="14.25" hidden="1" customHeight="1">
      <c r="L4407" s="251"/>
      <c r="M4407" s="272">
        <v>47.3</v>
      </c>
      <c r="N4407" s="273">
        <f t="shared" si="929"/>
        <v>90.115</v>
      </c>
      <c r="O4407" s="273">
        <f t="shared" ref="O4407:Q4407" si="952">O4406+0.004</f>
        <v>91.792</v>
      </c>
      <c r="P4407" s="273">
        <f t="shared" si="952"/>
        <v>93.192</v>
      </c>
      <c r="Q4407" s="273">
        <f t="shared" si="952"/>
        <v>94.292</v>
      </c>
      <c r="R4407" s="273">
        <f t="shared" si="931"/>
        <v>95.469</v>
      </c>
    </row>
    <row r="4408" ht="14.25" hidden="1" customHeight="1">
      <c r="L4408" s="251"/>
      <c r="M4408" s="272">
        <v>47.4</v>
      </c>
      <c r="N4408" s="273">
        <f t="shared" si="929"/>
        <v>90.12</v>
      </c>
      <c r="O4408" s="273">
        <f t="shared" ref="O4408:Q4408" si="953">O4407+0.004</f>
        <v>91.796</v>
      </c>
      <c r="P4408" s="273">
        <f t="shared" si="953"/>
        <v>93.196</v>
      </c>
      <c r="Q4408" s="273">
        <f t="shared" si="953"/>
        <v>94.296</v>
      </c>
      <c r="R4408" s="273">
        <f t="shared" si="931"/>
        <v>95.472</v>
      </c>
    </row>
    <row r="4409" ht="14.25" hidden="1" customHeight="1">
      <c r="L4409" s="251"/>
      <c r="M4409" s="272">
        <v>47.5</v>
      </c>
      <c r="N4409" s="273">
        <f t="shared" si="929"/>
        <v>90.125</v>
      </c>
      <c r="O4409" s="273">
        <f t="shared" ref="O4409:Q4409" si="954">O4408+0.004</f>
        <v>91.8</v>
      </c>
      <c r="P4409" s="273">
        <f t="shared" si="954"/>
        <v>93.2</v>
      </c>
      <c r="Q4409" s="273">
        <f t="shared" si="954"/>
        <v>94.3</v>
      </c>
      <c r="R4409" s="273">
        <f t="shared" si="931"/>
        <v>95.475</v>
      </c>
    </row>
    <row r="4410" ht="14.25" hidden="1" customHeight="1">
      <c r="L4410" s="251"/>
      <c r="M4410" s="272">
        <v>47.6</v>
      </c>
      <c r="N4410" s="273">
        <f t="shared" si="929"/>
        <v>90.13</v>
      </c>
      <c r="O4410" s="273">
        <f t="shared" ref="O4410:Q4410" si="955">O4409+0.004</f>
        <v>91.804</v>
      </c>
      <c r="P4410" s="273">
        <f t="shared" si="955"/>
        <v>93.204</v>
      </c>
      <c r="Q4410" s="273">
        <f t="shared" si="955"/>
        <v>94.304</v>
      </c>
      <c r="R4410" s="273">
        <f t="shared" si="931"/>
        <v>95.478</v>
      </c>
    </row>
    <row r="4411" ht="14.25" hidden="1" customHeight="1">
      <c r="L4411" s="251"/>
      <c r="M4411" s="272">
        <v>47.7</v>
      </c>
      <c r="N4411" s="273">
        <f t="shared" si="929"/>
        <v>90.135</v>
      </c>
      <c r="O4411" s="273">
        <f t="shared" ref="O4411:Q4411" si="956">O4410+0.004</f>
        <v>91.808</v>
      </c>
      <c r="P4411" s="273">
        <f t="shared" si="956"/>
        <v>93.208</v>
      </c>
      <c r="Q4411" s="273">
        <f t="shared" si="956"/>
        <v>94.308</v>
      </c>
      <c r="R4411" s="273">
        <f t="shared" si="931"/>
        <v>95.481</v>
      </c>
    </row>
    <row r="4412" ht="14.25" hidden="1" customHeight="1">
      <c r="L4412" s="251"/>
      <c r="M4412" s="272">
        <v>47.8</v>
      </c>
      <c r="N4412" s="273">
        <f t="shared" si="929"/>
        <v>90.14</v>
      </c>
      <c r="O4412" s="273">
        <f t="shared" ref="O4412:Q4412" si="957">O4411+0.004</f>
        <v>91.812</v>
      </c>
      <c r="P4412" s="273">
        <f t="shared" si="957"/>
        <v>93.212</v>
      </c>
      <c r="Q4412" s="273">
        <f t="shared" si="957"/>
        <v>94.312</v>
      </c>
      <c r="R4412" s="273">
        <f t="shared" si="931"/>
        <v>95.484</v>
      </c>
    </row>
    <row r="4413" ht="14.25" hidden="1" customHeight="1">
      <c r="L4413" s="251"/>
      <c r="M4413" s="272">
        <v>47.9</v>
      </c>
      <c r="N4413" s="273">
        <f t="shared" si="929"/>
        <v>90.145</v>
      </c>
      <c r="O4413" s="273">
        <f t="shared" ref="O4413:Q4413" si="958">O4412+0.004</f>
        <v>91.816</v>
      </c>
      <c r="P4413" s="273">
        <f t="shared" si="958"/>
        <v>93.216</v>
      </c>
      <c r="Q4413" s="273">
        <f t="shared" si="958"/>
        <v>94.316</v>
      </c>
      <c r="R4413" s="273">
        <f t="shared" si="931"/>
        <v>95.487</v>
      </c>
    </row>
    <row r="4414" ht="14.25" hidden="1" customHeight="1">
      <c r="L4414" s="251"/>
      <c r="M4414" s="272">
        <v>48.0</v>
      </c>
      <c r="N4414" s="273">
        <f t="shared" si="929"/>
        <v>90.15</v>
      </c>
      <c r="O4414" s="273">
        <f t="shared" ref="O4414:Q4414" si="959">O4413+0.004</f>
        <v>91.82</v>
      </c>
      <c r="P4414" s="273">
        <f t="shared" si="959"/>
        <v>93.22</v>
      </c>
      <c r="Q4414" s="273">
        <f t="shared" si="959"/>
        <v>94.32</v>
      </c>
      <c r="R4414" s="273">
        <f t="shared" si="931"/>
        <v>95.49</v>
      </c>
    </row>
    <row r="4415" ht="14.25" hidden="1" customHeight="1">
      <c r="L4415" s="251"/>
      <c r="M4415" s="272">
        <v>48.1</v>
      </c>
      <c r="N4415" s="273">
        <f t="shared" si="929"/>
        <v>90.155</v>
      </c>
      <c r="O4415" s="273">
        <f t="shared" ref="O4415:Q4415" si="960">O4414+0.004</f>
        <v>91.824</v>
      </c>
      <c r="P4415" s="273">
        <f t="shared" si="960"/>
        <v>93.224</v>
      </c>
      <c r="Q4415" s="273">
        <f t="shared" si="960"/>
        <v>94.324</v>
      </c>
      <c r="R4415" s="273">
        <f t="shared" si="931"/>
        <v>95.493</v>
      </c>
    </row>
    <row r="4416" ht="14.25" hidden="1" customHeight="1">
      <c r="L4416" s="251"/>
      <c r="M4416" s="272">
        <v>48.2</v>
      </c>
      <c r="N4416" s="273">
        <f t="shared" si="929"/>
        <v>90.16</v>
      </c>
      <c r="O4416" s="273">
        <f t="shared" ref="O4416:Q4416" si="961">O4415+0.004</f>
        <v>91.828</v>
      </c>
      <c r="P4416" s="273">
        <f t="shared" si="961"/>
        <v>93.228</v>
      </c>
      <c r="Q4416" s="273">
        <f t="shared" si="961"/>
        <v>94.328</v>
      </c>
      <c r="R4416" s="273">
        <f t="shared" si="931"/>
        <v>95.496</v>
      </c>
    </row>
    <row r="4417" ht="14.25" hidden="1" customHeight="1">
      <c r="L4417" s="251"/>
      <c r="M4417" s="272">
        <v>48.3</v>
      </c>
      <c r="N4417" s="273">
        <f t="shared" si="929"/>
        <v>90.165</v>
      </c>
      <c r="O4417" s="273">
        <f t="shared" ref="O4417:Q4417" si="962">O4416+0.004</f>
        <v>91.832</v>
      </c>
      <c r="P4417" s="273">
        <f t="shared" si="962"/>
        <v>93.232</v>
      </c>
      <c r="Q4417" s="273">
        <f t="shared" si="962"/>
        <v>94.332</v>
      </c>
      <c r="R4417" s="273">
        <f t="shared" si="931"/>
        <v>95.499</v>
      </c>
    </row>
    <row r="4418" ht="14.25" hidden="1" customHeight="1">
      <c r="L4418" s="251"/>
      <c r="M4418" s="272">
        <v>48.4</v>
      </c>
      <c r="N4418" s="273">
        <f t="shared" si="929"/>
        <v>90.17</v>
      </c>
      <c r="O4418" s="273">
        <f t="shared" ref="O4418:Q4418" si="963">O4417+0.004</f>
        <v>91.836</v>
      </c>
      <c r="P4418" s="273">
        <f t="shared" si="963"/>
        <v>93.236</v>
      </c>
      <c r="Q4418" s="273">
        <f t="shared" si="963"/>
        <v>94.336</v>
      </c>
      <c r="R4418" s="273">
        <f t="shared" si="931"/>
        <v>95.502</v>
      </c>
    </row>
    <row r="4419" ht="14.25" hidden="1" customHeight="1">
      <c r="L4419" s="251"/>
      <c r="M4419" s="272">
        <v>48.5</v>
      </c>
      <c r="N4419" s="273">
        <f t="shared" si="929"/>
        <v>90.175</v>
      </c>
      <c r="O4419" s="273">
        <f t="shared" ref="O4419:Q4419" si="964">O4418+0.004</f>
        <v>91.84</v>
      </c>
      <c r="P4419" s="273">
        <f t="shared" si="964"/>
        <v>93.24</v>
      </c>
      <c r="Q4419" s="273">
        <f t="shared" si="964"/>
        <v>94.34</v>
      </c>
      <c r="R4419" s="273">
        <f t="shared" si="931"/>
        <v>95.505</v>
      </c>
    </row>
    <row r="4420" ht="14.25" hidden="1" customHeight="1">
      <c r="L4420" s="251"/>
      <c r="M4420" s="272">
        <v>48.6</v>
      </c>
      <c r="N4420" s="273">
        <f t="shared" si="929"/>
        <v>90.18</v>
      </c>
      <c r="O4420" s="273">
        <f t="shared" ref="O4420:Q4420" si="965">O4419+0.004</f>
        <v>91.844</v>
      </c>
      <c r="P4420" s="273">
        <f t="shared" si="965"/>
        <v>93.244</v>
      </c>
      <c r="Q4420" s="273">
        <f t="shared" si="965"/>
        <v>94.344</v>
      </c>
      <c r="R4420" s="273">
        <f t="shared" si="931"/>
        <v>95.508</v>
      </c>
    </row>
    <row r="4421" ht="14.25" hidden="1" customHeight="1">
      <c r="L4421" s="251"/>
      <c r="M4421" s="272">
        <v>48.7</v>
      </c>
      <c r="N4421" s="273">
        <f t="shared" si="929"/>
        <v>90.185</v>
      </c>
      <c r="O4421" s="273">
        <f t="shared" ref="O4421:Q4421" si="966">O4420+0.004</f>
        <v>91.848</v>
      </c>
      <c r="P4421" s="273">
        <f t="shared" si="966"/>
        <v>93.248</v>
      </c>
      <c r="Q4421" s="273">
        <f t="shared" si="966"/>
        <v>94.348</v>
      </c>
      <c r="R4421" s="273">
        <f t="shared" si="931"/>
        <v>95.511</v>
      </c>
    </row>
    <row r="4422" ht="14.25" hidden="1" customHeight="1">
      <c r="L4422" s="251"/>
      <c r="M4422" s="272">
        <v>48.8</v>
      </c>
      <c r="N4422" s="273">
        <f t="shared" si="929"/>
        <v>90.19</v>
      </c>
      <c r="O4422" s="273">
        <f t="shared" ref="O4422:Q4422" si="967">O4421+0.004</f>
        <v>91.852</v>
      </c>
      <c r="P4422" s="273">
        <f t="shared" si="967"/>
        <v>93.252</v>
      </c>
      <c r="Q4422" s="273">
        <f t="shared" si="967"/>
        <v>94.352</v>
      </c>
      <c r="R4422" s="273">
        <f t="shared" si="931"/>
        <v>95.514</v>
      </c>
    </row>
    <row r="4423" ht="14.25" hidden="1" customHeight="1">
      <c r="L4423" s="251"/>
      <c r="M4423" s="272">
        <v>48.9</v>
      </c>
      <c r="N4423" s="273">
        <f t="shared" si="929"/>
        <v>90.195</v>
      </c>
      <c r="O4423" s="273">
        <f t="shared" ref="O4423:Q4423" si="968">O4422+0.004</f>
        <v>91.856</v>
      </c>
      <c r="P4423" s="273">
        <f t="shared" si="968"/>
        <v>93.256</v>
      </c>
      <c r="Q4423" s="273">
        <f t="shared" si="968"/>
        <v>94.356</v>
      </c>
      <c r="R4423" s="273">
        <f t="shared" si="931"/>
        <v>95.517</v>
      </c>
    </row>
    <row r="4424" ht="14.25" hidden="1" customHeight="1">
      <c r="L4424" s="251"/>
      <c r="M4424" s="272">
        <v>49.0</v>
      </c>
      <c r="N4424" s="273">
        <f t="shared" si="929"/>
        <v>90.2</v>
      </c>
      <c r="O4424" s="273">
        <f t="shared" ref="O4424:Q4424" si="969">O4423+0.004</f>
        <v>91.86</v>
      </c>
      <c r="P4424" s="273">
        <f t="shared" si="969"/>
        <v>93.26</v>
      </c>
      <c r="Q4424" s="273">
        <f t="shared" si="969"/>
        <v>94.36</v>
      </c>
      <c r="R4424" s="273">
        <f t="shared" si="931"/>
        <v>95.52</v>
      </c>
    </row>
    <row r="4425" ht="14.25" hidden="1" customHeight="1">
      <c r="L4425" s="251"/>
      <c r="M4425" s="272">
        <v>49.1</v>
      </c>
      <c r="N4425" s="273">
        <f t="shared" si="929"/>
        <v>90.205</v>
      </c>
      <c r="O4425" s="273">
        <f t="shared" ref="O4425:Q4425" si="970">O4424+0.004</f>
        <v>91.864</v>
      </c>
      <c r="P4425" s="273">
        <f t="shared" si="970"/>
        <v>93.264</v>
      </c>
      <c r="Q4425" s="273">
        <f t="shared" si="970"/>
        <v>94.364</v>
      </c>
      <c r="R4425" s="273">
        <f t="shared" si="931"/>
        <v>95.523</v>
      </c>
    </row>
    <row r="4426" ht="14.25" hidden="1" customHeight="1">
      <c r="L4426" s="251"/>
      <c r="M4426" s="272">
        <v>49.2</v>
      </c>
      <c r="N4426" s="273">
        <f t="shared" si="929"/>
        <v>90.21</v>
      </c>
      <c r="O4426" s="273">
        <f t="shared" ref="O4426:Q4426" si="971">O4425+0.004</f>
        <v>91.868</v>
      </c>
      <c r="P4426" s="273">
        <f t="shared" si="971"/>
        <v>93.268</v>
      </c>
      <c r="Q4426" s="273">
        <f t="shared" si="971"/>
        <v>94.368</v>
      </c>
      <c r="R4426" s="273">
        <f t="shared" si="931"/>
        <v>95.526</v>
      </c>
    </row>
    <row r="4427" ht="14.25" hidden="1" customHeight="1">
      <c r="L4427" s="251"/>
      <c r="M4427" s="272">
        <v>49.3</v>
      </c>
      <c r="N4427" s="273">
        <f t="shared" si="929"/>
        <v>90.215</v>
      </c>
      <c r="O4427" s="273">
        <f t="shared" ref="O4427:Q4427" si="972">O4426+0.004</f>
        <v>91.872</v>
      </c>
      <c r="P4427" s="273">
        <f t="shared" si="972"/>
        <v>93.272</v>
      </c>
      <c r="Q4427" s="273">
        <f t="shared" si="972"/>
        <v>94.372</v>
      </c>
      <c r="R4427" s="273">
        <f t="shared" si="931"/>
        <v>95.529</v>
      </c>
    </row>
    <row r="4428" ht="14.25" hidden="1" customHeight="1">
      <c r="L4428" s="251"/>
      <c r="M4428" s="272">
        <v>49.4</v>
      </c>
      <c r="N4428" s="273">
        <f t="shared" si="929"/>
        <v>90.22</v>
      </c>
      <c r="O4428" s="273">
        <f t="shared" ref="O4428:Q4428" si="973">O4427+0.004</f>
        <v>91.876</v>
      </c>
      <c r="P4428" s="273">
        <f t="shared" si="973"/>
        <v>93.276</v>
      </c>
      <c r="Q4428" s="273">
        <f t="shared" si="973"/>
        <v>94.376</v>
      </c>
      <c r="R4428" s="273">
        <f t="shared" si="931"/>
        <v>95.532</v>
      </c>
    </row>
    <row r="4429" ht="14.25" hidden="1" customHeight="1">
      <c r="L4429" s="251"/>
      <c r="M4429" s="272">
        <v>49.5</v>
      </c>
      <c r="N4429" s="273">
        <f t="shared" si="929"/>
        <v>90.225</v>
      </c>
      <c r="O4429" s="273">
        <f t="shared" ref="O4429:Q4429" si="974">O4428+0.004</f>
        <v>91.88</v>
      </c>
      <c r="P4429" s="273">
        <f t="shared" si="974"/>
        <v>93.28</v>
      </c>
      <c r="Q4429" s="273">
        <f t="shared" si="974"/>
        <v>94.38</v>
      </c>
      <c r="R4429" s="273">
        <f t="shared" si="931"/>
        <v>95.535</v>
      </c>
    </row>
    <row r="4430" ht="14.25" hidden="1" customHeight="1">
      <c r="L4430" s="251"/>
      <c r="M4430" s="272">
        <v>49.6</v>
      </c>
      <c r="N4430" s="273">
        <f t="shared" si="929"/>
        <v>90.23</v>
      </c>
      <c r="O4430" s="273">
        <f t="shared" ref="O4430:Q4430" si="975">O4429+0.004</f>
        <v>91.884</v>
      </c>
      <c r="P4430" s="273">
        <f t="shared" si="975"/>
        <v>93.284</v>
      </c>
      <c r="Q4430" s="273">
        <f t="shared" si="975"/>
        <v>94.384</v>
      </c>
      <c r="R4430" s="273">
        <f t="shared" si="931"/>
        <v>95.538</v>
      </c>
    </row>
    <row r="4431" ht="14.25" hidden="1" customHeight="1">
      <c r="L4431" s="251"/>
      <c r="M4431" s="272">
        <v>49.7</v>
      </c>
      <c r="N4431" s="273">
        <f t="shared" si="929"/>
        <v>90.235</v>
      </c>
      <c r="O4431" s="273">
        <f t="shared" ref="O4431:Q4431" si="976">O4430+0.004</f>
        <v>91.888</v>
      </c>
      <c r="P4431" s="273">
        <f t="shared" si="976"/>
        <v>93.288</v>
      </c>
      <c r="Q4431" s="273">
        <f t="shared" si="976"/>
        <v>94.388</v>
      </c>
      <c r="R4431" s="273">
        <f t="shared" si="931"/>
        <v>95.541</v>
      </c>
    </row>
    <row r="4432" ht="14.25" hidden="1" customHeight="1">
      <c r="L4432" s="251"/>
      <c r="M4432" s="272">
        <v>49.8</v>
      </c>
      <c r="N4432" s="273">
        <f t="shared" si="929"/>
        <v>90.24</v>
      </c>
      <c r="O4432" s="273">
        <f t="shared" ref="O4432:Q4432" si="977">O4431+0.004</f>
        <v>91.892</v>
      </c>
      <c r="P4432" s="273">
        <f t="shared" si="977"/>
        <v>93.292</v>
      </c>
      <c r="Q4432" s="273">
        <f t="shared" si="977"/>
        <v>94.392</v>
      </c>
      <c r="R4432" s="273">
        <f t="shared" si="931"/>
        <v>95.544</v>
      </c>
    </row>
    <row r="4433" ht="14.25" hidden="1" customHeight="1">
      <c r="L4433" s="251"/>
      <c r="M4433" s="272">
        <v>49.9</v>
      </c>
      <c r="N4433" s="273">
        <f t="shared" si="929"/>
        <v>90.245</v>
      </c>
      <c r="O4433" s="273">
        <f t="shared" ref="O4433:Q4433" si="978">O4432+0.004</f>
        <v>91.896</v>
      </c>
      <c r="P4433" s="273">
        <f t="shared" si="978"/>
        <v>93.296</v>
      </c>
      <c r="Q4433" s="273">
        <f t="shared" si="978"/>
        <v>94.396</v>
      </c>
      <c r="R4433" s="273">
        <f t="shared" si="931"/>
        <v>95.547</v>
      </c>
    </row>
    <row r="4434" ht="14.25" hidden="1" customHeight="1">
      <c r="L4434" s="251"/>
      <c r="M4434" s="272">
        <v>50.0</v>
      </c>
      <c r="N4434" s="273">
        <f t="shared" si="929"/>
        <v>90.25</v>
      </c>
      <c r="O4434" s="273">
        <f t="shared" ref="O4434:Q4434" si="979">O4433+0.004</f>
        <v>91.9</v>
      </c>
      <c r="P4434" s="273">
        <f t="shared" si="979"/>
        <v>93.3</v>
      </c>
      <c r="Q4434" s="273">
        <f t="shared" si="979"/>
        <v>94.4</v>
      </c>
      <c r="R4434" s="273">
        <f t="shared" si="931"/>
        <v>95.55</v>
      </c>
    </row>
    <row r="4435" ht="14.25" hidden="1" customHeight="1">
      <c r="L4435" s="251"/>
      <c r="M4435" s="272">
        <v>50.1</v>
      </c>
      <c r="N4435" s="273">
        <f t="shared" si="929"/>
        <v>90.255</v>
      </c>
      <c r="O4435" s="273">
        <f t="shared" ref="O4435:Q4435" si="980">O4434+0.004</f>
        <v>91.904</v>
      </c>
      <c r="P4435" s="273">
        <f t="shared" si="980"/>
        <v>93.304</v>
      </c>
      <c r="Q4435" s="273">
        <f t="shared" si="980"/>
        <v>94.404</v>
      </c>
      <c r="R4435" s="273">
        <f t="shared" si="931"/>
        <v>95.553</v>
      </c>
    </row>
    <row r="4436" ht="14.25" hidden="1" customHeight="1">
      <c r="L4436" s="251"/>
      <c r="M4436" s="272">
        <v>50.2</v>
      </c>
      <c r="N4436" s="273">
        <f t="shared" si="929"/>
        <v>90.26</v>
      </c>
      <c r="O4436" s="273">
        <f t="shared" ref="O4436:Q4436" si="981">O4435+0.004</f>
        <v>91.908</v>
      </c>
      <c r="P4436" s="273">
        <f t="shared" si="981"/>
        <v>93.308</v>
      </c>
      <c r="Q4436" s="273">
        <f t="shared" si="981"/>
        <v>94.408</v>
      </c>
      <c r="R4436" s="273">
        <f t="shared" si="931"/>
        <v>95.556</v>
      </c>
    </row>
    <row r="4437" ht="14.25" hidden="1" customHeight="1">
      <c r="L4437" s="251"/>
      <c r="M4437" s="272">
        <v>50.3</v>
      </c>
      <c r="N4437" s="273">
        <f t="shared" si="929"/>
        <v>90.265</v>
      </c>
      <c r="O4437" s="273">
        <f t="shared" ref="O4437:Q4437" si="982">O4436+0.004</f>
        <v>91.912</v>
      </c>
      <c r="P4437" s="273">
        <f t="shared" si="982"/>
        <v>93.312</v>
      </c>
      <c r="Q4437" s="273">
        <f t="shared" si="982"/>
        <v>94.412</v>
      </c>
      <c r="R4437" s="273">
        <f t="shared" si="931"/>
        <v>95.559</v>
      </c>
    </row>
    <row r="4438" ht="14.25" hidden="1" customHeight="1">
      <c r="L4438" s="251"/>
      <c r="M4438" s="272">
        <v>50.4</v>
      </c>
      <c r="N4438" s="273">
        <f t="shared" si="929"/>
        <v>90.27</v>
      </c>
      <c r="O4438" s="273">
        <f t="shared" ref="O4438:Q4438" si="983">O4437+0.004</f>
        <v>91.916</v>
      </c>
      <c r="P4438" s="273">
        <f t="shared" si="983"/>
        <v>93.316</v>
      </c>
      <c r="Q4438" s="273">
        <f t="shared" si="983"/>
        <v>94.416</v>
      </c>
      <c r="R4438" s="273">
        <f t="shared" si="931"/>
        <v>95.562</v>
      </c>
    </row>
    <row r="4439" ht="14.25" hidden="1" customHeight="1">
      <c r="L4439" s="251"/>
      <c r="M4439" s="272">
        <v>50.5</v>
      </c>
      <c r="N4439" s="273">
        <f t="shared" si="929"/>
        <v>90.275</v>
      </c>
      <c r="O4439" s="273">
        <f t="shared" ref="O4439:Q4439" si="984">O4438+0.004</f>
        <v>91.92</v>
      </c>
      <c r="P4439" s="273">
        <f t="shared" si="984"/>
        <v>93.32</v>
      </c>
      <c r="Q4439" s="273">
        <f t="shared" si="984"/>
        <v>94.42</v>
      </c>
      <c r="R4439" s="273">
        <f t="shared" si="931"/>
        <v>95.565</v>
      </c>
    </row>
    <row r="4440" ht="14.25" hidden="1" customHeight="1">
      <c r="L4440" s="251"/>
      <c r="M4440" s="272">
        <v>50.6</v>
      </c>
      <c r="N4440" s="273">
        <f t="shared" si="929"/>
        <v>90.28</v>
      </c>
      <c r="O4440" s="273">
        <f t="shared" ref="O4440:Q4440" si="985">O4439+0.004</f>
        <v>91.924</v>
      </c>
      <c r="P4440" s="273">
        <f t="shared" si="985"/>
        <v>93.324</v>
      </c>
      <c r="Q4440" s="273">
        <f t="shared" si="985"/>
        <v>94.424</v>
      </c>
      <c r="R4440" s="273">
        <f t="shared" si="931"/>
        <v>95.568</v>
      </c>
    </row>
    <row r="4441" ht="14.25" hidden="1" customHeight="1">
      <c r="L4441" s="251"/>
      <c r="M4441" s="272">
        <v>50.7</v>
      </c>
      <c r="N4441" s="273">
        <f t="shared" si="929"/>
        <v>90.285</v>
      </c>
      <c r="O4441" s="273">
        <f t="shared" ref="O4441:Q4441" si="986">O4440+0.004</f>
        <v>91.928</v>
      </c>
      <c r="P4441" s="273">
        <f t="shared" si="986"/>
        <v>93.328</v>
      </c>
      <c r="Q4441" s="273">
        <f t="shared" si="986"/>
        <v>94.428</v>
      </c>
      <c r="R4441" s="273">
        <f t="shared" si="931"/>
        <v>95.571</v>
      </c>
    </row>
    <row r="4442" ht="14.25" hidden="1" customHeight="1">
      <c r="L4442" s="251"/>
      <c r="M4442" s="272">
        <v>50.8</v>
      </c>
      <c r="N4442" s="273">
        <f t="shared" si="929"/>
        <v>90.29</v>
      </c>
      <c r="O4442" s="273">
        <f t="shared" ref="O4442:Q4442" si="987">O4441+0.004</f>
        <v>91.932</v>
      </c>
      <c r="P4442" s="273">
        <f t="shared" si="987"/>
        <v>93.332</v>
      </c>
      <c r="Q4442" s="273">
        <f t="shared" si="987"/>
        <v>94.432</v>
      </c>
      <c r="R4442" s="273">
        <f t="shared" si="931"/>
        <v>95.574</v>
      </c>
    </row>
    <row r="4443" ht="14.25" hidden="1" customHeight="1">
      <c r="L4443" s="251"/>
      <c r="M4443" s="272">
        <v>50.9</v>
      </c>
      <c r="N4443" s="273">
        <f t="shared" si="929"/>
        <v>90.295</v>
      </c>
      <c r="O4443" s="273">
        <f t="shared" ref="O4443:Q4443" si="988">O4442+0.004</f>
        <v>91.936</v>
      </c>
      <c r="P4443" s="273">
        <f t="shared" si="988"/>
        <v>93.336</v>
      </c>
      <c r="Q4443" s="273">
        <f t="shared" si="988"/>
        <v>94.436</v>
      </c>
      <c r="R4443" s="273">
        <f t="shared" si="931"/>
        <v>95.577</v>
      </c>
    </row>
    <row r="4444" ht="14.25" hidden="1" customHeight="1">
      <c r="L4444" s="251"/>
      <c r="M4444" s="272">
        <v>51.0</v>
      </c>
      <c r="N4444" s="273">
        <f t="shared" si="929"/>
        <v>90.3</v>
      </c>
      <c r="O4444" s="273">
        <f t="shared" ref="O4444:Q4444" si="989">O4443+0.004</f>
        <v>91.94</v>
      </c>
      <c r="P4444" s="273">
        <f t="shared" si="989"/>
        <v>93.34</v>
      </c>
      <c r="Q4444" s="273">
        <f t="shared" si="989"/>
        <v>94.44</v>
      </c>
      <c r="R4444" s="273">
        <f t="shared" si="931"/>
        <v>95.58</v>
      </c>
    </row>
    <row r="4445" ht="14.25" hidden="1" customHeight="1">
      <c r="L4445" s="251"/>
      <c r="M4445" s="272">
        <v>51.1</v>
      </c>
      <c r="N4445" s="273">
        <f t="shared" si="929"/>
        <v>90.305</v>
      </c>
      <c r="O4445" s="273">
        <f t="shared" ref="O4445:Q4445" si="990">O4444+0.004</f>
        <v>91.944</v>
      </c>
      <c r="P4445" s="273">
        <f t="shared" si="990"/>
        <v>93.344</v>
      </c>
      <c r="Q4445" s="273">
        <f t="shared" si="990"/>
        <v>94.444</v>
      </c>
      <c r="R4445" s="273">
        <f t="shared" si="931"/>
        <v>95.583</v>
      </c>
    </row>
    <row r="4446" ht="14.25" hidden="1" customHeight="1">
      <c r="L4446" s="251"/>
      <c r="M4446" s="272">
        <v>51.2</v>
      </c>
      <c r="N4446" s="273">
        <f t="shared" si="929"/>
        <v>90.31</v>
      </c>
      <c r="O4446" s="273">
        <f t="shared" ref="O4446:Q4446" si="991">O4445+0.004</f>
        <v>91.948</v>
      </c>
      <c r="P4446" s="273">
        <f t="shared" si="991"/>
        <v>93.348</v>
      </c>
      <c r="Q4446" s="273">
        <f t="shared" si="991"/>
        <v>94.448</v>
      </c>
      <c r="R4446" s="273">
        <f t="shared" si="931"/>
        <v>95.586</v>
      </c>
    </row>
    <row r="4447" ht="14.25" hidden="1" customHeight="1">
      <c r="L4447" s="251"/>
      <c r="M4447" s="272">
        <v>51.3</v>
      </c>
      <c r="N4447" s="273">
        <f t="shared" si="929"/>
        <v>90.315</v>
      </c>
      <c r="O4447" s="273">
        <f t="shared" ref="O4447:Q4447" si="992">O4446+0.004</f>
        <v>91.952</v>
      </c>
      <c r="P4447" s="273">
        <f t="shared" si="992"/>
        <v>93.352</v>
      </c>
      <c r="Q4447" s="273">
        <f t="shared" si="992"/>
        <v>94.452</v>
      </c>
      <c r="R4447" s="273">
        <f t="shared" si="931"/>
        <v>95.589</v>
      </c>
    </row>
    <row r="4448" ht="14.25" hidden="1" customHeight="1">
      <c r="L4448" s="251"/>
      <c r="M4448" s="272">
        <v>51.4</v>
      </c>
      <c r="N4448" s="273">
        <f t="shared" si="929"/>
        <v>90.32</v>
      </c>
      <c r="O4448" s="273">
        <f t="shared" ref="O4448:Q4448" si="993">O4447+0.004</f>
        <v>91.956</v>
      </c>
      <c r="P4448" s="273">
        <f t="shared" si="993"/>
        <v>93.356</v>
      </c>
      <c r="Q4448" s="273">
        <f t="shared" si="993"/>
        <v>94.456</v>
      </c>
      <c r="R4448" s="273">
        <f t="shared" si="931"/>
        <v>95.592</v>
      </c>
    </row>
    <row r="4449" ht="14.25" hidden="1" customHeight="1">
      <c r="L4449" s="251"/>
      <c r="M4449" s="272">
        <v>51.5</v>
      </c>
      <c r="N4449" s="273">
        <f t="shared" si="929"/>
        <v>90.325</v>
      </c>
      <c r="O4449" s="273">
        <f t="shared" ref="O4449:Q4449" si="994">O4448+0.004</f>
        <v>91.96</v>
      </c>
      <c r="P4449" s="273">
        <f t="shared" si="994"/>
        <v>93.36</v>
      </c>
      <c r="Q4449" s="273">
        <f t="shared" si="994"/>
        <v>94.46</v>
      </c>
      <c r="R4449" s="273">
        <f t="shared" si="931"/>
        <v>95.595</v>
      </c>
    </row>
    <row r="4450" ht="14.25" hidden="1" customHeight="1">
      <c r="L4450" s="251"/>
      <c r="M4450" s="272">
        <v>51.6</v>
      </c>
      <c r="N4450" s="273">
        <f t="shared" si="929"/>
        <v>90.33</v>
      </c>
      <c r="O4450" s="273">
        <f t="shared" ref="O4450:Q4450" si="995">O4449+0.004</f>
        <v>91.964</v>
      </c>
      <c r="P4450" s="273">
        <f t="shared" si="995"/>
        <v>93.364</v>
      </c>
      <c r="Q4450" s="273">
        <f t="shared" si="995"/>
        <v>94.464</v>
      </c>
      <c r="R4450" s="273">
        <f t="shared" si="931"/>
        <v>95.598</v>
      </c>
    </row>
    <row r="4451" ht="14.25" hidden="1" customHeight="1">
      <c r="L4451" s="251"/>
      <c r="M4451" s="272">
        <v>51.7</v>
      </c>
      <c r="N4451" s="273">
        <f t="shared" si="929"/>
        <v>90.335</v>
      </c>
      <c r="O4451" s="273">
        <f t="shared" ref="O4451:Q4451" si="996">O4450+0.004</f>
        <v>91.968</v>
      </c>
      <c r="P4451" s="273">
        <f t="shared" si="996"/>
        <v>93.368</v>
      </c>
      <c r="Q4451" s="273">
        <f t="shared" si="996"/>
        <v>94.468</v>
      </c>
      <c r="R4451" s="273">
        <f t="shared" si="931"/>
        <v>95.601</v>
      </c>
    </row>
    <row r="4452" ht="14.25" hidden="1" customHeight="1">
      <c r="L4452" s="251"/>
      <c r="M4452" s="272">
        <v>51.8</v>
      </c>
      <c r="N4452" s="273">
        <f t="shared" si="929"/>
        <v>90.34</v>
      </c>
      <c r="O4452" s="273">
        <f t="shared" ref="O4452:Q4452" si="997">O4451+0.004</f>
        <v>91.972</v>
      </c>
      <c r="P4452" s="273">
        <f t="shared" si="997"/>
        <v>93.372</v>
      </c>
      <c r="Q4452" s="273">
        <f t="shared" si="997"/>
        <v>94.472</v>
      </c>
      <c r="R4452" s="273">
        <f t="shared" si="931"/>
        <v>95.604</v>
      </c>
    </row>
    <row r="4453" ht="14.25" hidden="1" customHeight="1">
      <c r="L4453" s="251"/>
      <c r="M4453" s="272">
        <v>51.9</v>
      </c>
      <c r="N4453" s="273">
        <f t="shared" si="929"/>
        <v>90.345</v>
      </c>
      <c r="O4453" s="273">
        <f t="shared" ref="O4453:Q4453" si="998">O4452+0.004</f>
        <v>91.976</v>
      </c>
      <c r="P4453" s="273">
        <f t="shared" si="998"/>
        <v>93.376</v>
      </c>
      <c r="Q4453" s="273">
        <f t="shared" si="998"/>
        <v>94.476</v>
      </c>
      <c r="R4453" s="273">
        <f t="shared" si="931"/>
        <v>95.607</v>
      </c>
    </row>
    <row r="4454" ht="14.25" hidden="1" customHeight="1">
      <c r="L4454" s="251"/>
      <c r="M4454" s="272">
        <v>52.0</v>
      </c>
      <c r="N4454" s="273">
        <f t="shared" si="929"/>
        <v>90.35</v>
      </c>
      <c r="O4454" s="273">
        <f t="shared" ref="O4454:Q4454" si="999">O4453+0.004</f>
        <v>91.98</v>
      </c>
      <c r="P4454" s="273">
        <f t="shared" si="999"/>
        <v>93.38</v>
      </c>
      <c r="Q4454" s="273">
        <f t="shared" si="999"/>
        <v>94.48</v>
      </c>
      <c r="R4454" s="273">
        <f t="shared" si="931"/>
        <v>95.61</v>
      </c>
    </row>
    <row r="4455" ht="14.25" hidden="1" customHeight="1">
      <c r="L4455" s="251"/>
      <c r="M4455" s="272">
        <v>52.1</v>
      </c>
      <c r="N4455" s="273">
        <f t="shared" si="929"/>
        <v>90.355</v>
      </c>
      <c r="O4455" s="273">
        <f t="shared" ref="O4455:Q4455" si="1000">O4454+0.004</f>
        <v>91.984</v>
      </c>
      <c r="P4455" s="273">
        <f t="shared" si="1000"/>
        <v>93.384</v>
      </c>
      <c r="Q4455" s="273">
        <f t="shared" si="1000"/>
        <v>94.484</v>
      </c>
      <c r="R4455" s="273">
        <f t="shared" si="931"/>
        <v>95.613</v>
      </c>
    </row>
    <row r="4456" ht="14.25" hidden="1" customHeight="1">
      <c r="L4456" s="251"/>
      <c r="M4456" s="272">
        <v>52.2</v>
      </c>
      <c r="N4456" s="273">
        <f t="shared" si="929"/>
        <v>90.36</v>
      </c>
      <c r="O4456" s="273">
        <f t="shared" ref="O4456:Q4456" si="1001">O4455+0.004</f>
        <v>91.988</v>
      </c>
      <c r="P4456" s="273">
        <f t="shared" si="1001"/>
        <v>93.388</v>
      </c>
      <c r="Q4456" s="273">
        <f t="shared" si="1001"/>
        <v>94.488</v>
      </c>
      <c r="R4456" s="273">
        <f t="shared" si="931"/>
        <v>95.616</v>
      </c>
    </row>
    <row r="4457" ht="14.25" hidden="1" customHeight="1">
      <c r="L4457" s="251"/>
      <c r="M4457" s="272">
        <v>52.3</v>
      </c>
      <c r="N4457" s="273">
        <f t="shared" si="929"/>
        <v>90.365</v>
      </c>
      <c r="O4457" s="273">
        <f t="shared" ref="O4457:Q4457" si="1002">O4456+0.004</f>
        <v>91.992</v>
      </c>
      <c r="P4457" s="273">
        <f t="shared" si="1002"/>
        <v>93.392</v>
      </c>
      <c r="Q4457" s="273">
        <f t="shared" si="1002"/>
        <v>94.492</v>
      </c>
      <c r="R4457" s="273">
        <f t="shared" si="931"/>
        <v>95.619</v>
      </c>
    </row>
    <row r="4458" ht="14.25" hidden="1" customHeight="1">
      <c r="L4458" s="251"/>
      <c r="M4458" s="272">
        <v>52.4</v>
      </c>
      <c r="N4458" s="273">
        <f t="shared" si="929"/>
        <v>90.37</v>
      </c>
      <c r="O4458" s="273">
        <f t="shared" ref="O4458:Q4458" si="1003">O4457+0.004</f>
        <v>91.996</v>
      </c>
      <c r="P4458" s="273">
        <f t="shared" si="1003"/>
        <v>93.396</v>
      </c>
      <c r="Q4458" s="273">
        <f t="shared" si="1003"/>
        <v>94.496</v>
      </c>
      <c r="R4458" s="273">
        <f t="shared" si="931"/>
        <v>95.622</v>
      </c>
    </row>
    <row r="4459" ht="14.25" hidden="1" customHeight="1">
      <c r="L4459" s="251"/>
      <c r="M4459" s="272">
        <v>52.5</v>
      </c>
      <c r="N4459" s="273">
        <f t="shared" si="929"/>
        <v>90.375</v>
      </c>
      <c r="O4459" s="273">
        <f t="shared" ref="O4459:Q4459" si="1004">O4458+0.004</f>
        <v>92</v>
      </c>
      <c r="P4459" s="273">
        <f t="shared" si="1004"/>
        <v>93.4</v>
      </c>
      <c r="Q4459" s="273">
        <f t="shared" si="1004"/>
        <v>94.5</v>
      </c>
      <c r="R4459" s="273">
        <f t="shared" si="931"/>
        <v>95.625</v>
      </c>
    </row>
    <row r="4460" ht="14.25" hidden="1" customHeight="1">
      <c r="L4460" s="251"/>
      <c r="M4460" s="272">
        <v>52.6</v>
      </c>
      <c r="N4460" s="273">
        <f t="shared" si="929"/>
        <v>90.38</v>
      </c>
      <c r="O4460" s="273">
        <f t="shared" ref="O4460:Q4460" si="1005">O4459+0.004</f>
        <v>92.004</v>
      </c>
      <c r="P4460" s="273">
        <f t="shared" si="1005"/>
        <v>93.404</v>
      </c>
      <c r="Q4460" s="273">
        <f t="shared" si="1005"/>
        <v>94.504</v>
      </c>
      <c r="R4460" s="273">
        <f t="shared" si="931"/>
        <v>95.628</v>
      </c>
    </row>
    <row r="4461" ht="14.25" hidden="1" customHeight="1">
      <c r="L4461" s="251"/>
      <c r="M4461" s="272">
        <v>52.7</v>
      </c>
      <c r="N4461" s="273">
        <f t="shared" si="929"/>
        <v>90.385</v>
      </c>
      <c r="O4461" s="273">
        <f t="shared" ref="O4461:Q4461" si="1006">O4460+0.004</f>
        <v>92.008</v>
      </c>
      <c r="P4461" s="273">
        <f t="shared" si="1006"/>
        <v>93.408</v>
      </c>
      <c r="Q4461" s="273">
        <f t="shared" si="1006"/>
        <v>94.508</v>
      </c>
      <c r="R4461" s="273">
        <f t="shared" si="931"/>
        <v>95.631</v>
      </c>
    </row>
    <row r="4462" ht="14.25" hidden="1" customHeight="1">
      <c r="L4462" s="251"/>
      <c r="M4462" s="272">
        <v>52.8</v>
      </c>
      <c r="N4462" s="273">
        <f t="shared" si="929"/>
        <v>90.39</v>
      </c>
      <c r="O4462" s="273">
        <f t="shared" ref="O4462:Q4462" si="1007">O4461+0.004</f>
        <v>92.012</v>
      </c>
      <c r="P4462" s="273">
        <f t="shared" si="1007"/>
        <v>93.412</v>
      </c>
      <c r="Q4462" s="273">
        <f t="shared" si="1007"/>
        <v>94.512</v>
      </c>
      <c r="R4462" s="273">
        <f t="shared" si="931"/>
        <v>95.634</v>
      </c>
    </row>
    <row r="4463" ht="14.25" hidden="1" customHeight="1">
      <c r="L4463" s="251"/>
      <c r="M4463" s="272">
        <v>52.9</v>
      </c>
      <c r="N4463" s="273">
        <f t="shared" si="929"/>
        <v>90.395</v>
      </c>
      <c r="O4463" s="273">
        <f t="shared" ref="O4463:Q4463" si="1008">O4462+0.004</f>
        <v>92.016</v>
      </c>
      <c r="P4463" s="273">
        <f t="shared" si="1008"/>
        <v>93.416</v>
      </c>
      <c r="Q4463" s="273">
        <f t="shared" si="1008"/>
        <v>94.516</v>
      </c>
      <c r="R4463" s="273">
        <f t="shared" si="931"/>
        <v>95.637</v>
      </c>
    </row>
    <row r="4464" ht="14.25" hidden="1" customHeight="1">
      <c r="L4464" s="251"/>
      <c r="M4464" s="272">
        <v>53.0</v>
      </c>
      <c r="N4464" s="273">
        <f t="shared" si="929"/>
        <v>90.4</v>
      </c>
      <c r="O4464" s="273">
        <f t="shared" ref="O4464:Q4464" si="1009">O4463+0.004</f>
        <v>92.02</v>
      </c>
      <c r="P4464" s="273">
        <f t="shared" si="1009"/>
        <v>93.42</v>
      </c>
      <c r="Q4464" s="273">
        <f t="shared" si="1009"/>
        <v>94.52</v>
      </c>
      <c r="R4464" s="273">
        <f t="shared" si="931"/>
        <v>95.64</v>
      </c>
    </row>
    <row r="4465" ht="14.25" hidden="1" customHeight="1">
      <c r="L4465" s="251"/>
      <c r="M4465" s="272">
        <v>53.1</v>
      </c>
      <c r="N4465" s="273">
        <f t="shared" si="929"/>
        <v>90.405</v>
      </c>
      <c r="O4465" s="273">
        <f t="shared" ref="O4465:Q4465" si="1010">O4464+0.004</f>
        <v>92.024</v>
      </c>
      <c r="P4465" s="273">
        <f t="shared" si="1010"/>
        <v>93.424</v>
      </c>
      <c r="Q4465" s="273">
        <f t="shared" si="1010"/>
        <v>94.524</v>
      </c>
      <c r="R4465" s="273">
        <f t="shared" si="931"/>
        <v>95.643</v>
      </c>
    </row>
    <row r="4466" ht="14.25" hidden="1" customHeight="1">
      <c r="L4466" s="251"/>
      <c r="M4466" s="272">
        <v>53.2</v>
      </c>
      <c r="N4466" s="273">
        <f t="shared" si="929"/>
        <v>90.41</v>
      </c>
      <c r="O4466" s="273">
        <f t="shared" ref="O4466:Q4466" si="1011">O4465+0.004</f>
        <v>92.028</v>
      </c>
      <c r="P4466" s="273">
        <f t="shared" si="1011"/>
        <v>93.428</v>
      </c>
      <c r="Q4466" s="273">
        <f t="shared" si="1011"/>
        <v>94.528</v>
      </c>
      <c r="R4466" s="273">
        <f t="shared" si="931"/>
        <v>95.646</v>
      </c>
    </row>
    <row r="4467" ht="14.25" hidden="1" customHeight="1">
      <c r="L4467" s="251"/>
      <c r="M4467" s="272">
        <v>53.3</v>
      </c>
      <c r="N4467" s="273">
        <f t="shared" si="929"/>
        <v>90.415</v>
      </c>
      <c r="O4467" s="273">
        <f t="shared" ref="O4467:Q4467" si="1012">O4466+0.004</f>
        <v>92.032</v>
      </c>
      <c r="P4467" s="273">
        <f t="shared" si="1012"/>
        <v>93.432</v>
      </c>
      <c r="Q4467" s="273">
        <f t="shared" si="1012"/>
        <v>94.532</v>
      </c>
      <c r="R4467" s="273">
        <f t="shared" si="931"/>
        <v>95.649</v>
      </c>
    </row>
    <row r="4468" ht="14.25" hidden="1" customHeight="1">
      <c r="L4468" s="251"/>
      <c r="M4468" s="272">
        <v>53.4</v>
      </c>
      <c r="N4468" s="273">
        <f t="shared" si="929"/>
        <v>90.42</v>
      </c>
      <c r="O4468" s="273">
        <f t="shared" ref="O4468:Q4468" si="1013">O4467+0.004</f>
        <v>92.036</v>
      </c>
      <c r="P4468" s="273">
        <f t="shared" si="1013"/>
        <v>93.436</v>
      </c>
      <c r="Q4468" s="273">
        <f t="shared" si="1013"/>
        <v>94.536</v>
      </c>
      <c r="R4468" s="273">
        <f t="shared" si="931"/>
        <v>95.652</v>
      </c>
    </row>
    <row r="4469" ht="14.25" hidden="1" customHeight="1">
      <c r="L4469" s="251"/>
      <c r="M4469" s="272">
        <v>53.5</v>
      </c>
      <c r="N4469" s="273">
        <f t="shared" si="929"/>
        <v>90.425</v>
      </c>
      <c r="O4469" s="273">
        <f t="shared" ref="O4469:Q4469" si="1014">O4468+0.004</f>
        <v>92.04</v>
      </c>
      <c r="P4469" s="273">
        <f t="shared" si="1014"/>
        <v>93.44</v>
      </c>
      <c r="Q4469" s="273">
        <f t="shared" si="1014"/>
        <v>94.54</v>
      </c>
      <c r="R4469" s="273">
        <f t="shared" si="931"/>
        <v>95.655</v>
      </c>
    </row>
    <row r="4470" ht="14.25" hidden="1" customHeight="1">
      <c r="L4470" s="251"/>
      <c r="M4470" s="272">
        <v>53.6</v>
      </c>
      <c r="N4470" s="273">
        <f t="shared" si="929"/>
        <v>90.43</v>
      </c>
      <c r="O4470" s="273">
        <f t="shared" ref="O4470:Q4470" si="1015">O4469+0.004</f>
        <v>92.044</v>
      </c>
      <c r="P4470" s="273">
        <f t="shared" si="1015"/>
        <v>93.444</v>
      </c>
      <c r="Q4470" s="273">
        <f t="shared" si="1015"/>
        <v>94.544</v>
      </c>
      <c r="R4470" s="273">
        <f t="shared" si="931"/>
        <v>95.658</v>
      </c>
    </row>
    <row r="4471" ht="14.25" hidden="1" customHeight="1">
      <c r="L4471" s="251"/>
      <c r="M4471" s="272">
        <v>53.7</v>
      </c>
      <c r="N4471" s="273">
        <f t="shared" si="929"/>
        <v>90.435</v>
      </c>
      <c r="O4471" s="273">
        <f t="shared" ref="O4471:Q4471" si="1016">O4470+0.004</f>
        <v>92.048</v>
      </c>
      <c r="P4471" s="273">
        <f t="shared" si="1016"/>
        <v>93.448</v>
      </c>
      <c r="Q4471" s="273">
        <f t="shared" si="1016"/>
        <v>94.548</v>
      </c>
      <c r="R4471" s="273">
        <f t="shared" si="931"/>
        <v>95.661</v>
      </c>
    </row>
    <row r="4472" ht="14.25" hidden="1" customHeight="1">
      <c r="L4472" s="251"/>
      <c r="M4472" s="272">
        <v>53.8</v>
      </c>
      <c r="N4472" s="273">
        <f t="shared" si="929"/>
        <v>90.44</v>
      </c>
      <c r="O4472" s="273">
        <f t="shared" ref="O4472:Q4472" si="1017">O4471+0.004</f>
        <v>92.052</v>
      </c>
      <c r="P4472" s="273">
        <f t="shared" si="1017"/>
        <v>93.452</v>
      </c>
      <c r="Q4472" s="273">
        <f t="shared" si="1017"/>
        <v>94.552</v>
      </c>
      <c r="R4472" s="273">
        <f t="shared" si="931"/>
        <v>95.664</v>
      </c>
    </row>
    <row r="4473" ht="14.25" hidden="1" customHeight="1">
      <c r="L4473" s="251"/>
      <c r="M4473" s="272">
        <v>53.9</v>
      </c>
      <c r="N4473" s="273">
        <f t="shared" si="929"/>
        <v>90.445</v>
      </c>
      <c r="O4473" s="273">
        <f t="shared" ref="O4473:Q4473" si="1018">O4472+0.004</f>
        <v>92.056</v>
      </c>
      <c r="P4473" s="273">
        <f t="shared" si="1018"/>
        <v>93.456</v>
      </c>
      <c r="Q4473" s="273">
        <f t="shared" si="1018"/>
        <v>94.556</v>
      </c>
      <c r="R4473" s="273">
        <f t="shared" si="931"/>
        <v>95.667</v>
      </c>
    </row>
    <row r="4474" ht="14.25" hidden="1" customHeight="1">
      <c r="L4474" s="251"/>
      <c r="M4474" s="272">
        <v>54.0</v>
      </c>
      <c r="N4474" s="273">
        <f t="shared" si="929"/>
        <v>90.45</v>
      </c>
      <c r="O4474" s="273">
        <f t="shared" ref="O4474:Q4474" si="1019">O4473+0.004</f>
        <v>92.06</v>
      </c>
      <c r="P4474" s="273">
        <f t="shared" si="1019"/>
        <v>93.46</v>
      </c>
      <c r="Q4474" s="273">
        <f t="shared" si="1019"/>
        <v>94.56</v>
      </c>
      <c r="R4474" s="273">
        <f t="shared" si="931"/>
        <v>95.67</v>
      </c>
    </row>
    <row r="4475" ht="14.25" hidden="1" customHeight="1">
      <c r="L4475" s="251"/>
      <c r="M4475" s="272">
        <v>54.1</v>
      </c>
      <c r="N4475" s="273">
        <f t="shared" si="929"/>
        <v>90.455</v>
      </c>
      <c r="O4475" s="273">
        <f t="shared" ref="O4475:Q4475" si="1020">O4474+0.004</f>
        <v>92.064</v>
      </c>
      <c r="P4475" s="273">
        <f t="shared" si="1020"/>
        <v>93.464</v>
      </c>
      <c r="Q4475" s="273">
        <f t="shared" si="1020"/>
        <v>94.564</v>
      </c>
      <c r="R4475" s="273">
        <f t="shared" si="931"/>
        <v>95.673</v>
      </c>
    </row>
    <row r="4476" ht="14.25" hidden="1" customHeight="1">
      <c r="L4476" s="251"/>
      <c r="M4476" s="272">
        <v>54.2</v>
      </c>
      <c r="N4476" s="273">
        <f t="shared" si="929"/>
        <v>90.46</v>
      </c>
      <c r="O4476" s="273">
        <f t="shared" ref="O4476:Q4476" si="1021">O4475+0.004</f>
        <v>92.068</v>
      </c>
      <c r="P4476" s="273">
        <f t="shared" si="1021"/>
        <v>93.468</v>
      </c>
      <c r="Q4476" s="273">
        <f t="shared" si="1021"/>
        <v>94.568</v>
      </c>
      <c r="R4476" s="273">
        <f t="shared" si="931"/>
        <v>95.676</v>
      </c>
    </row>
    <row r="4477" ht="14.25" hidden="1" customHeight="1">
      <c r="L4477" s="251"/>
      <c r="M4477" s="272">
        <v>54.3</v>
      </c>
      <c r="N4477" s="273">
        <f t="shared" si="929"/>
        <v>90.465</v>
      </c>
      <c r="O4477" s="273">
        <f t="shared" ref="O4477:Q4477" si="1022">O4476+0.004</f>
        <v>92.072</v>
      </c>
      <c r="P4477" s="273">
        <f t="shared" si="1022"/>
        <v>93.472</v>
      </c>
      <c r="Q4477" s="273">
        <f t="shared" si="1022"/>
        <v>94.572</v>
      </c>
      <c r="R4477" s="273">
        <f t="shared" si="931"/>
        <v>95.679</v>
      </c>
    </row>
    <row r="4478" ht="14.25" hidden="1" customHeight="1">
      <c r="L4478" s="251"/>
      <c r="M4478" s="272">
        <v>54.4</v>
      </c>
      <c r="N4478" s="273">
        <f t="shared" si="929"/>
        <v>90.47</v>
      </c>
      <c r="O4478" s="273">
        <f t="shared" ref="O4478:Q4478" si="1023">O4477+0.004</f>
        <v>92.076</v>
      </c>
      <c r="P4478" s="273">
        <f t="shared" si="1023"/>
        <v>93.476</v>
      </c>
      <c r="Q4478" s="273">
        <f t="shared" si="1023"/>
        <v>94.576</v>
      </c>
      <c r="R4478" s="273">
        <f t="shared" si="931"/>
        <v>95.682</v>
      </c>
    </row>
    <row r="4479" ht="14.25" hidden="1" customHeight="1">
      <c r="L4479" s="251"/>
      <c r="M4479" s="272">
        <v>54.5</v>
      </c>
      <c r="N4479" s="273">
        <f t="shared" si="929"/>
        <v>90.475</v>
      </c>
      <c r="O4479" s="273">
        <f t="shared" ref="O4479:Q4479" si="1024">O4478+0.004</f>
        <v>92.08</v>
      </c>
      <c r="P4479" s="273">
        <f t="shared" si="1024"/>
        <v>93.48</v>
      </c>
      <c r="Q4479" s="273">
        <f t="shared" si="1024"/>
        <v>94.58</v>
      </c>
      <c r="R4479" s="273">
        <f t="shared" si="931"/>
        <v>95.685</v>
      </c>
    </row>
    <row r="4480" ht="14.25" hidden="1" customHeight="1">
      <c r="L4480" s="251"/>
      <c r="M4480" s="272">
        <v>54.6</v>
      </c>
      <c r="N4480" s="273">
        <f t="shared" si="929"/>
        <v>90.48</v>
      </c>
      <c r="O4480" s="273">
        <f t="shared" ref="O4480:Q4480" si="1025">O4479+0.004</f>
        <v>92.084</v>
      </c>
      <c r="P4480" s="273">
        <f t="shared" si="1025"/>
        <v>93.484</v>
      </c>
      <c r="Q4480" s="273">
        <f t="shared" si="1025"/>
        <v>94.584</v>
      </c>
      <c r="R4480" s="273">
        <f t="shared" si="931"/>
        <v>95.688</v>
      </c>
    </row>
    <row r="4481" ht="14.25" hidden="1" customHeight="1">
      <c r="L4481" s="251"/>
      <c r="M4481" s="272">
        <v>54.7</v>
      </c>
      <c r="N4481" s="273">
        <f t="shared" si="929"/>
        <v>90.485</v>
      </c>
      <c r="O4481" s="273">
        <f t="shared" ref="O4481:Q4481" si="1026">O4480+0.004</f>
        <v>92.088</v>
      </c>
      <c r="P4481" s="273">
        <f t="shared" si="1026"/>
        <v>93.488</v>
      </c>
      <c r="Q4481" s="273">
        <f t="shared" si="1026"/>
        <v>94.588</v>
      </c>
      <c r="R4481" s="273">
        <f t="shared" si="931"/>
        <v>95.691</v>
      </c>
    </row>
    <row r="4482" ht="14.25" hidden="1" customHeight="1">
      <c r="L4482" s="251"/>
      <c r="M4482" s="272">
        <v>54.8</v>
      </c>
      <c r="N4482" s="273">
        <f t="shared" si="929"/>
        <v>90.49</v>
      </c>
      <c r="O4482" s="273">
        <f t="shared" ref="O4482:Q4482" si="1027">O4481+0.004</f>
        <v>92.092</v>
      </c>
      <c r="P4482" s="273">
        <f t="shared" si="1027"/>
        <v>93.492</v>
      </c>
      <c r="Q4482" s="273">
        <f t="shared" si="1027"/>
        <v>94.592</v>
      </c>
      <c r="R4482" s="273">
        <f t="shared" si="931"/>
        <v>95.694</v>
      </c>
    </row>
    <row r="4483" ht="14.25" hidden="1" customHeight="1">
      <c r="L4483" s="251"/>
      <c r="M4483" s="272">
        <v>54.9</v>
      </c>
      <c r="N4483" s="273">
        <f t="shared" si="929"/>
        <v>90.495</v>
      </c>
      <c r="O4483" s="273">
        <f t="shared" ref="O4483:Q4483" si="1028">O4482+0.004</f>
        <v>92.096</v>
      </c>
      <c r="P4483" s="273">
        <f t="shared" si="1028"/>
        <v>93.496</v>
      </c>
      <c r="Q4483" s="273">
        <f t="shared" si="1028"/>
        <v>94.596</v>
      </c>
      <c r="R4483" s="273">
        <f t="shared" si="931"/>
        <v>95.697</v>
      </c>
    </row>
    <row r="4484" ht="14.25" hidden="1" customHeight="1">
      <c r="L4484" s="251"/>
      <c r="M4484" s="272">
        <v>55.0</v>
      </c>
      <c r="N4484" s="273">
        <v>90.5</v>
      </c>
      <c r="O4484" s="273">
        <v>92.1</v>
      </c>
      <c r="P4484" s="273">
        <v>93.5</v>
      </c>
      <c r="Q4484" s="273">
        <v>94.6</v>
      </c>
      <c r="R4484" s="273">
        <v>95.7</v>
      </c>
    </row>
    <row r="4485" ht="14.25" hidden="1" customHeight="1">
      <c r="L4485" s="251"/>
      <c r="M4485" s="272">
        <v>55.1</v>
      </c>
      <c r="N4485" s="273">
        <f t="shared" ref="N4485:N4683" si="1030">N4484+0.0035</f>
        <v>90.5035</v>
      </c>
      <c r="O4485" s="273">
        <f t="shared" ref="O4485:O4683" si="1031">O4484+0.003</f>
        <v>92.103</v>
      </c>
      <c r="P4485" s="273">
        <f t="shared" ref="P4485:Q4485" si="1029">P4484+0.002</f>
        <v>93.502</v>
      </c>
      <c r="Q4485" s="273">
        <f t="shared" si="1029"/>
        <v>94.602</v>
      </c>
      <c r="R4485" s="273">
        <f t="shared" ref="R4485:R4683" si="1033">R4484+0.0015</f>
        <v>95.7015</v>
      </c>
    </row>
    <row r="4486" ht="14.25" hidden="1" customHeight="1">
      <c r="L4486" s="251"/>
      <c r="M4486" s="272">
        <v>55.2</v>
      </c>
      <c r="N4486" s="273">
        <f t="shared" si="1030"/>
        <v>90.507</v>
      </c>
      <c r="O4486" s="273">
        <f t="shared" si="1031"/>
        <v>92.106</v>
      </c>
      <c r="P4486" s="273">
        <f t="shared" ref="P4486:Q4486" si="1032">P4485+0.002</f>
        <v>93.504</v>
      </c>
      <c r="Q4486" s="273">
        <f t="shared" si="1032"/>
        <v>94.604</v>
      </c>
      <c r="R4486" s="273">
        <f t="shared" si="1033"/>
        <v>95.703</v>
      </c>
    </row>
    <row r="4487" ht="14.25" hidden="1" customHeight="1">
      <c r="L4487" s="251"/>
      <c r="M4487" s="272">
        <v>55.3</v>
      </c>
      <c r="N4487" s="273">
        <f t="shared" si="1030"/>
        <v>90.5105</v>
      </c>
      <c r="O4487" s="273">
        <f t="shared" si="1031"/>
        <v>92.109</v>
      </c>
      <c r="P4487" s="273">
        <f t="shared" ref="P4487:Q4487" si="1034">P4486+0.002</f>
        <v>93.506</v>
      </c>
      <c r="Q4487" s="273">
        <f t="shared" si="1034"/>
        <v>94.606</v>
      </c>
      <c r="R4487" s="273">
        <f t="shared" si="1033"/>
        <v>95.7045</v>
      </c>
    </row>
    <row r="4488" ht="14.25" hidden="1" customHeight="1">
      <c r="L4488" s="251"/>
      <c r="M4488" s="272">
        <v>55.4</v>
      </c>
      <c r="N4488" s="273">
        <f t="shared" si="1030"/>
        <v>90.514</v>
      </c>
      <c r="O4488" s="273">
        <f t="shared" si="1031"/>
        <v>92.112</v>
      </c>
      <c r="P4488" s="273">
        <f t="shared" ref="P4488:Q4488" si="1035">P4487+0.002</f>
        <v>93.508</v>
      </c>
      <c r="Q4488" s="273">
        <f t="shared" si="1035"/>
        <v>94.608</v>
      </c>
      <c r="R4488" s="273">
        <f t="shared" si="1033"/>
        <v>95.706</v>
      </c>
    </row>
    <row r="4489" ht="14.25" hidden="1" customHeight="1">
      <c r="L4489" s="251"/>
      <c r="M4489" s="272">
        <v>55.5</v>
      </c>
      <c r="N4489" s="273">
        <f t="shared" si="1030"/>
        <v>90.5175</v>
      </c>
      <c r="O4489" s="273">
        <f t="shared" si="1031"/>
        <v>92.115</v>
      </c>
      <c r="P4489" s="273">
        <f t="shared" ref="P4489:Q4489" si="1036">P4488+0.002</f>
        <v>93.51</v>
      </c>
      <c r="Q4489" s="273">
        <f t="shared" si="1036"/>
        <v>94.61</v>
      </c>
      <c r="R4489" s="273">
        <f t="shared" si="1033"/>
        <v>95.7075</v>
      </c>
    </row>
    <row r="4490" ht="14.25" hidden="1" customHeight="1">
      <c r="L4490" s="251"/>
      <c r="M4490" s="272">
        <v>55.6</v>
      </c>
      <c r="N4490" s="273">
        <f t="shared" si="1030"/>
        <v>90.521</v>
      </c>
      <c r="O4490" s="273">
        <f t="shared" si="1031"/>
        <v>92.118</v>
      </c>
      <c r="P4490" s="273">
        <f t="shared" ref="P4490:Q4490" si="1037">P4489+0.002</f>
        <v>93.512</v>
      </c>
      <c r="Q4490" s="273">
        <f t="shared" si="1037"/>
        <v>94.612</v>
      </c>
      <c r="R4490" s="273">
        <f t="shared" si="1033"/>
        <v>95.709</v>
      </c>
    </row>
    <row r="4491" ht="14.25" hidden="1" customHeight="1">
      <c r="L4491" s="251"/>
      <c r="M4491" s="272">
        <v>55.7</v>
      </c>
      <c r="N4491" s="273">
        <f t="shared" si="1030"/>
        <v>90.5245</v>
      </c>
      <c r="O4491" s="273">
        <f t="shared" si="1031"/>
        <v>92.121</v>
      </c>
      <c r="P4491" s="273">
        <f t="shared" ref="P4491:Q4491" si="1038">P4490+0.002</f>
        <v>93.514</v>
      </c>
      <c r="Q4491" s="273">
        <f t="shared" si="1038"/>
        <v>94.614</v>
      </c>
      <c r="R4491" s="273">
        <f t="shared" si="1033"/>
        <v>95.7105</v>
      </c>
    </row>
    <row r="4492" ht="14.25" hidden="1" customHeight="1">
      <c r="L4492" s="251"/>
      <c r="M4492" s="272">
        <v>55.8</v>
      </c>
      <c r="N4492" s="273">
        <f t="shared" si="1030"/>
        <v>90.528</v>
      </c>
      <c r="O4492" s="273">
        <f t="shared" si="1031"/>
        <v>92.124</v>
      </c>
      <c r="P4492" s="273">
        <f t="shared" ref="P4492:Q4492" si="1039">P4491+0.002</f>
        <v>93.516</v>
      </c>
      <c r="Q4492" s="273">
        <f t="shared" si="1039"/>
        <v>94.616</v>
      </c>
      <c r="R4492" s="273">
        <f t="shared" si="1033"/>
        <v>95.712</v>
      </c>
    </row>
    <row r="4493" ht="14.25" hidden="1" customHeight="1">
      <c r="L4493" s="251"/>
      <c r="M4493" s="272">
        <v>55.9</v>
      </c>
      <c r="N4493" s="273">
        <f t="shared" si="1030"/>
        <v>90.5315</v>
      </c>
      <c r="O4493" s="273">
        <f t="shared" si="1031"/>
        <v>92.127</v>
      </c>
      <c r="P4493" s="273">
        <f t="shared" ref="P4493:Q4493" si="1040">P4492+0.002</f>
        <v>93.518</v>
      </c>
      <c r="Q4493" s="273">
        <f t="shared" si="1040"/>
        <v>94.618</v>
      </c>
      <c r="R4493" s="273">
        <f t="shared" si="1033"/>
        <v>95.7135</v>
      </c>
    </row>
    <row r="4494" ht="14.25" hidden="1" customHeight="1">
      <c r="L4494" s="251"/>
      <c r="M4494" s="272">
        <v>56.0</v>
      </c>
      <c r="N4494" s="273">
        <f t="shared" si="1030"/>
        <v>90.535</v>
      </c>
      <c r="O4494" s="273">
        <f t="shared" si="1031"/>
        <v>92.13</v>
      </c>
      <c r="P4494" s="273">
        <f t="shared" ref="P4494:Q4494" si="1041">P4493+0.002</f>
        <v>93.52</v>
      </c>
      <c r="Q4494" s="273">
        <f t="shared" si="1041"/>
        <v>94.62</v>
      </c>
      <c r="R4494" s="273">
        <f t="shared" si="1033"/>
        <v>95.715</v>
      </c>
    </row>
    <row r="4495" ht="14.25" hidden="1" customHeight="1">
      <c r="L4495" s="251"/>
      <c r="M4495" s="272">
        <v>56.1</v>
      </c>
      <c r="N4495" s="273">
        <f t="shared" si="1030"/>
        <v>90.5385</v>
      </c>
      <c r="O4495" s="273">
        <f t="shared" si="1031"/>
        <v>92.133</v>
      </c>
      <c r="P4495" s="273">
        <f t="shared" ref="P4495:Q4495" si="1042">P4494+0.002</f>
        <v>93.522</v>
      </c>
      <c r="Q4495" s="273">
        <f t="shared" si="1042"/>
        <v>94.622</v>
      </c>
      <c r="R4495" s="273">
        <f t="shared" si="1033"/>
        <v>95.7165</v>
      </c>
    </row>
    <row r="4496" ht="14.25" hidden="1" customHeight="1">
      <c r="L4496" s="251"/>
      <c r="M4496" s="272">
        <v>56.2</v>
      </c>
      <c r="N4496" s="273">
        <f t="shared" si="1030"/>
        <v>90.542</v>
      </c>
      <c r="O4496" s="273">
        <f t="shared" si="1031"/>
        <v>92.136</v>
      </c>
      <c r="P4496" s="273">
        <f t="shared" ref="P4496:Q4496" si="1043">P4495+0.002</f>
        <v>93.524</v>
      </c>
      <c r="Q4496" s="273">
        <f t="shared" si="1043"/>
        <v>94.624</v>
      </c>
      <c r="R4496" s="273">
        <f t="shared" si="1033"/>
        <v>95.718</v>
      </c>
    </row>
    <row r="4497" ht="14.25" hidden="1" customHeight="1">
      <c r="L4497" s="251"/>
      <c r="M4497" s="272">
        <v>56.3</v>
      </c>
      <c r="N4497" s="273">
        <f t="shared" si="1030"/>
        <v>90.5455</v>
      </c>
      <c r="O4497" s="273">
        <f t="shared" si="1031"/>
        <v>92.139</v>
      </c>
      <c r="P4497" s="273">
        <f t="shared" ref="P4497:Q4497" si="1044">P4496+0.002</f>
        <v>93.526</v>
      </c>
      <c r="Q4497" s="273">
        <f t="shared" si="1044"/>
        <v>94.626</v>
      </c>
      <c r="R4497" s="273">
        <f t="shared" si="1033"/>
        <v>95.7195</v>
      </c>
    </row>
    <row r="4498" ht="14.25" hidden="1" customHeight="1">
      <c r="L4498" s="251"/>
      <c r="M4498" s="272">
        <v>56.4</v>
      </c>
      <c r="N4498" s="273">
        <f t="shared" si="1030"/>
        <v>90.549</v>
      </c>
      <c r="O4498" s="273">
        <f t="shared" si="1031"/>
        <v>92.142</v>
      </c>
      <c r="P4498" s="273">
        <f t="shared" ref="P4498:Q4498" si="1045">P4497+0.002</f>
        <v>93.528</v>
      </c>
      <c r="Q4498" s="273">
        <f t="shared" si="1045"/>
        <v>94.628</v>
      </c>
      <c r="R4498" s="273">
        <f t="shared" si="1033"/>
        <v>95.721</v>
      </c>
    </row>
    <row r="4499" ht="14.25" hidden="1" customHeight="1">
      <c r="L4499" s="251"/>
      <c r="M4499" s="272">
        <v>56.5</v>
      </c>
      <c r="N4499" s="273">
        <f t="shared" si="1030"/>
        <v>90.5525</v>
      </c>
      <c r="O4499" s="273">
        <f t="shared" si="1031"/>
        <v>92.145</v>
      </c>
      <c r="P4499" s="273">
        <f t="shared" ref="P4499:Q4499" si="1046">P4498+0.002</f>
        <v>93.53</v>
      </c>
      <c r="Q4499" s="273">
        <f t="shared" si="1046"/>
        <v>94.63</v>
      </c>
      <c r="R4499" s="273">
        <f t="shared" si="1033"/>
        <v>95.7225</v>
      </c>
    </row>
    <row r="4500" ht="14.25" hidden="1" customHeight="1">
      <c r="L4500" s="251"/>
      <c r="M4500" s="272">
        <v>56.6</v>
      </c>
      <c r="N4500" s="273">
        <f t="shared" si="1030"/>
        <v>90.556</v>
      </c>
      <c r="O4500" s="273">
        <f t="shared" si="1031"/>
        <v>92.148</v>
      </c>
      <c r="P4500" s="273">
        <f t="shared" ref="P4500:Q4500" si="1047">P4499+0.002</f>
        <v>93.532</v>
      </c>
      <c r="Q4500" s="273">
        <f t="shared" si="1047"/>
        <v>94.632</v>
      </c>
      <c r="R4500" s="273">
        <f t="shared" si="1033"/>
        <v>95.724</v>
      </c>
    </row>
    <row r="4501" ht="14.25" hidden="1" customHeight="1">
      <c r="L4501" s="251"/>
      <c r="M4501" s="272">
        <v>56.7</v>
      </c>
      <c r="N4501" s="273">
        <f t="shared" si="1030"/>
        <v>90.5595</v>
      </c>
      <c r="O4501" s="273">
        <f t="shared" si="1031"/>
        <v>92.151</v>
      </c>
      <c r="P4501" s="273">
        <f t="shared" ref="P4501:Q4501" si="1048">P4500+0.002</f>
        <v>93.534</v>
      </c>
      <c r="Q4501" s="273">
        <f t="shared" si="1048"/>
        <v>94.634</v>
      </c>
      <c r="R4501" s="273">
        <f t="shared" si="1033"/>
        <v>95.7255</v>
      </c>
    </row>
    <row r="4502" ht="14.25" hidden="1" customHeight="1">
      <c r="L4502" s="251"/>
      <c r="M4502" s="272">
        <v>56.8</v>
      </c>
      <c r="N4502" s="273">
        <f t="shared" si="1030"/>
        <v>90.563</v>
      </c>
      <c r="O4502" s="273">
        <f t="shared" si="1031"/>
        <v>92.154</v>
      </c>
      <c r="P4502" s="273">
        <f t="shared" ref="P4502:Q4502" si="1049">P4501+0.002</f>
        <v>93.536</v>
      </c>
      <c r="Q4502" s="273">
        <f t="shared" si="1049"/>
        <v>94.636</v>
      </c>
      <c r="R4502" s="273">
        <f t="shared" si="1033"/>
        <v>95.727</v>
      </c>
    </row>
    <row r="4503" ht="14.25" hidden="1" customHeight="1">
      <c r="L4503" s="251"/>
      <c r="M4503" s="272">
        <v>56.9</v>
      </c>
      <c r="N4503" s="273">
        <f t="shared" si="1030"/>
        <v>90.5665</v>
      </c>
      <c r="O4503" s="273">
        <f t="shared" si="1031"/>
        <v>92.157</v>
      </c>
      <c r="P4503" s="273">
        <f t="shared" ref="P4503:Q4503" si="1050">P4502+0.002</f>
        <v>93.538</v>
      </c>
      <c r="Q4503" s="273">
        <f t="shared" si="1050"/>
        <v>94.638</v>
      </c>
      <c r="R4503" s="273">
        <f t="shared" si="1033"/>
        <v>95.7285</v>
      </c>
    </row>
    <row r="4504" ht="14.25" hidden="1" customHeight="1">
      <c r="L4504" s="251"/>
      <c r="M4504" s="272">
        <v>57.0</v>
      </c>
      <c r="N4504" s="273">
        <f t="shared" si="1030"/>
        <v>90.57</v>
      </c>
      <c r="O4504" s="273">
        <f t="shared" si="1031"/>
        <v>92.16</v>
      </c>
      <c r="P4504" s="273">
        <f t="shared" ref="P4504:Q4504" si="1051">P4503+0.002</f>
        <v>93.54</v>
      </c>
      <c r="Q4504" s="273">
        <f t="shared" si="1051"/>
        <v>94.64</v>
      </c>
      <c r="R4504" s="273">
        <f t="shared" si="1033"/>
        <v>95.73</v>
      </c>
    </row>
    <row r="4505" ht="14.25" hidden="1" customHeight="1">
      <c r="L4505" s="251"/>
      <c r="M4505" s="272">
        <v>57.1</v>
      </c>
      <c r="N4505" s="273">
        <f t="shared" si="1030"/>
        <v>90.5735</v>
      </c>
      <c r="O4505" s="273">
        <f t="shared" si="1031"/>
        <v>92.163</v>
      </c>
      <c r="P4505" s="273">
        <f t="shared" ref="P4505:Q4505" si="1052">P4504+0.002</f>
        <v>93.542</v>
      </c>
      <c r="Q4505" s="273">
        <f t="shared" si="1052"/>
        <v>94.642</v>
      </c>
      <c r="R4505" s="273">
        <f t="shared" si="1033"/>
        <v>95.7315</v>
      </c>
    </row>
    <row r="4506" ht="14.25" hidden="1" customHeight="1">
      <c r="L4506" s="251"/>
      <c r="M4506" s="272">
        <v>57.2</v>
      </c>
      <c r="N4506" s="273">
        <f t="shared" si="1030"/>
        <v>90.577</v>
      </c>
      <c r="O4506" s="273">
        <f t="shared" si="1031"/>
        <v>92.166</v>
      </c>
      <c r="P4506" s="273">
        <f t="shared" ref="P4506:Q4506" si="1053">P4505+0.002</f>
        <v>93.544</v>
      </c>
      <c r="Q4506" s="273">
        <f t="shared" si="1053"/>
        <v>94.644</v>
      </c>
      <c r="R4506" s="273">
        <f t="shared" si="1033"/>
        <v>95.733</v>
      </c>
    </row>
    <row r="4507" ht="14.25" hidden="1" customHeight="1">
      <c r="L4507" s="251"/>
      <c r="M4507" s="272">
        <v>57.3</v>
      </c>
      <c r="N4507" s="273">
        <f t="shared" si="1030"/>
        <v>90.5805</v>
      </c>
      <c r="O4507" s="273">
        <f t="shared" si="1031"/>
        <v>92.169</v>
      </c>
      <c r="P4507" s="273">
        <f t="shared" ref="P4507:Q4507" si="1054">P4506+0.002</f>
        <v>93.546</v>
      </c>
      <c r="Q4507" s="273">
        <f t="shared" si="1054"/>
        <v>94.646</v>
      </c>
      <c r="R4507" s="273">
        <f t="shared" si="1033"/>
        <v>95.7345</v>
      </c>
    </row>
    <row r="4508" ht="14.25" hidden="1" customHeight="1">
      <c r="L4508" s="251"/>
      <c r="M4508" s="272">
        <v>57.4</v>
      </c>
      <c r="N4508" s="273">
        <f t="shared" si="1030"/>
        <v>90.584</v>
      </c>
      <c r="O4508" s="273">
        <f t="shared" si="1031"/>
        <v>92.172</v>
      </c>
      <c r="P4508" s="273">
        <f t="shared" ref="P4508:Q4508" si="1055">P4507+0.002</f>
        <v>93.548</v>
      </c>
      <c r="Q4508" s="273">
        <f t="shared" si="1055"/>
        <v>94.648</v>
      </c>
      <c r="R4508" s="273">
        <f t="shared" si="1033"/>
        <v>95.736</v>
      </c>
    </row>
    <row r="4509" ht="14.25" hidden="1" customHeight="1">
      <c r="L4509" s="251"/>
      <c r="M4509" s="272">
        <v>57.5</v>
      </c>
      <c r="N4509" s="273">
        <f t="shared" si="1030"/>
        <v>90.5875</v>
      </c>
      <c r="O4509" s="273">
        <f t="shared" si="1031"/>
        <v>92.175</v>
      </c>
      <c r="P4509" s="273">
        <f t="shared" ref="P4509:Q4509" si="1056">P4508+0.002</f>
        <v>93.55</v>
      </c>
      <c r="Q4509" s="273">
        <f t="shared" si="1056"/>
        <v>94.65</v>
      </c>
      <c r="R4509" s="273">
        <f t="shared" si="1033"/>
        <v>95.7375</v>
      </c>
    </row>
    <row r="4510" ht="14.25" hidden="1" customHeight="1">
      <c r="L4510" s="251"/>
      <c r="M4510" s="272">
        <v>57.6</v>
      </c>
      <c r="N4510" s="273">
        <f t="shared" si="1030"/>
        <v>90.591</v>
      </c>
      <c r="O4510" s="273">
        <f t="shared" si="1031"/>
        <v>92.178</v>
      </c>
      <c r="P4510" s="273">
        <f t="shared" ref="P4510:Q4510" si="1057">P4509+0.002</f>
        <v>93.552</v>
      </c>
      <c r="Q4510" s="273">
        <f t="shared" si="1057"/>
        <v>94.652</v>
      </c>
      <c r="R4510" s="273">
        <f t="shared" si="1033"/>
        <v>95.739</v>
      </c>
    </row>
    <row r="4511" ht="14.25" hidden="1" customHeight="1">
      <c r="L4511" s="251"/>
      <c r="M4511" s="272">
        <v>57.7</v>
      </c>
      <c r="N4511" s="273">
        <f t="shared" si="1030"/>
        <v>90.5945</v>
      </c>
      <c r="O4511" s="273">
        <f t="shared" si="1031"/>
        <v>92.181</v>
      </c>
      <c r="P4511" s="273">
        <f t="shared" ref="P4511:Q4511" si="1058">P4510+0.002</f>
        <v>93.554</v>
      </c>
      <c r="Q4511" s="273">
        <f t="shared" si="1058"/>
        <v>94.654</v>
      </c>
      <c r="R4511" s="273">
        <f t="shared" si="1033"/>
        <v>95.7405</v>
      </c>
    </row>
    <row r="4512" ht="14.25" hidden="1" customHeight="1">
      <c r="L4512" s="251"/>
      <c r="M4512" s="272">
        <v>57.8</v>
      </c>
      <c r="N4512" s="273">
        <f t="shared" si="1030"/>
        <v>90.598</v>
      </c>
      <c r="O4512" s="273">
        <f t="shared" si="1031"/>
        <v>92.184</v>
      </c>
      <c r="P4512" s="273">
        <f t="shared" ref="P4512:Q4512" si="1059">P4511+0.002</f>
        <v>93.556</v>
      </c>
      <c r="Q4512" s="273">
        <f t="shared" si="1059"/>
        <v>94.656</v>
      </c>
      <c r="R4512" s="273">
        <f t="shared" si="1033"/>
        <v>95.742</v>
      </c>
    </row>
    <row r="4513" ht="14.25" hidden="1" customHeight="1">
      <c r="L4513" s="251"/>
      <c r="M4513" s="272">
        <v>57.9</v>
      </c>
      <c r="N4513" s="273">
        <f t="shared" si="1030"/>
        <v>90.6015</v>
      </c>
      <c r="O4513" s="273">
        <f t="shared" si="1031"/>
        <v>92.187</v>
      </c>
      <c r="P4513" s="273">
        <f t="shared" ref="P4513:Q4513" si="1060">P4512+0.002</f>
        <v>93.558</v>
      </c>
      <c r="Q4513" s="273">
        <f t="shared" si="1060"/>
        <v>94.658</v>
      </c>
      <c r="R4513" s="273">
        <f t="shared" si="1033"/>
        <v>95.7435</v>
      </c>
    </row>
    <row r="4514" ht="14.25" hidden="1" customHeight="1">
      <c r="L4514" s="251"/>
      <c r="M4514" s="272">
        <v>58.0</v>
      </c>
      <c r="N4514" s="273">
        <f t="shared" si="1030"/>
        <v>90.605</v>
      </c>
      <c r="O4514" s="273">
        <f t="shared" si="1031"/>
        <v>92.19</v>
      </c>
      <c r="P4514" s="273">
        <f t="shared" ref="P4514:Q4514" si="1061">P4513+0.002</f>
        <v>93.56</v>
      </c>
      <c r="Q4514" s="273">
        <f t="shared" si="1061"/>
        <v>94.66</v>
      </c>
      <c r="R4514" s="273">
        <f t="shared" si="1033"/>
        <v>95.745</v>
      </c>
    </row>
    <row r="4515" ht="14.25" hidden="1" customHeight="1">
      <c r="L4515" s="251"/>
      <c r="M4515" s="272">
        <v>58.1</v>
      </c>
      <c r="N4515" s="273">
        <f t="shared" si="1030"/>
        <v>90.6085</v>
      </c>
      <c r="O4515" s="273">
        <f t="shared" si="1031"/>
        <v>92.193</v>
      </c>
      <c r="P4515" s="273">
        <f t="shared" ref="P4515:Q4515" si="1062">P4514+0.002</f>
        <v>93.562</v>
      </c>
      <c r="Q4515" s="273">
        <f t="shared" si="1062"/>
        <v>94.662</v>
      </c>
      <c r="R4515" s="273">
        <f t="shared" si="1033"/>
        <v>95.7465</v>
      </c>
    </row>
    <row r="4516" ht="14.25" hidden="1" customHeight="1">
      <c r="L4516" s="251"/>
      <c r="M4516" s="272">
        <v>58.2</v>
      </c>
      <c r="N4516" s="273">
        <f t="shared" si="1030"/>
        <v>90.612</v>
      </c>
      <c r="O4516" s="273">
        <f t="shared" si="1031"/>
        <v>92.196</v>
      </c>
      <c r="P4516" s="273">
        <f t="shared" ref="P4516:Q4516" si="1063">P4515+0.002</f>
        <v>93.564</v>
      </c>
      <c r="Q4516" s="273">
        <f t="shared" si="1063"/>
        <v>94.664</v>
      </c>
      <c r="R4516" s="273">
        <f t="shared" si="1033"/>
        <v>95.748</v>
      </c>
    </row>
    <row r="4517" ht="14.25" hidden="1" customHeight="1">
      <c r="L4517" s="251"/>
      <c r="M4517" s="272">
        <v>58.3</v>
      </c>
      <c r="N4517" s="273">
        <f t="shared" si="1030"/>
        <v>90.6155</v>
      </c>
      <c r="O4517" s="273">
        <f t="shared" si="1031"/>
        <v>92.199</v>
      </c>
      <c r="P4517" s="273">
        <f t="shared" ref="P4517:Q4517" si="1064">P4516+0.002</f>
        <v>93.566</v>
      </c>
      <c r="Q4517" s="273">
        <f t="shared" si="1064"/>
        <v>94.666</v>
      </c>
      <c r="R4517" s="273">
        <f t="shared" si="1033"/>
        <v>95.7495</v>
      </c>
    </row>
    <row r="4518" ht="14.25" hidden="1" customHeight="1">
      <c r="L4518" s="251"/>
      <c r="M4518" s="272">
        <v>58.4</v>
      </c>
      <c r="N4518" s="273">
        <f t="shared" si="1030"/>
        <v>90.619</v>
      </c>
      <c r="O4518" s="273">
        <f t="shared" si="1031"/>
        <v>92.202</v>
      </c>
      <c r="P4518" s="273">
        <f t="shared" ref="P4518:Q4518" si="1065">P4517+0.002</f>
        <v>93.568</v>
      </c>
      <c r="Q4518" s="273">
        <f t="shared" si="1065"/>
        <v>94.668</v>
      </c>
      <c r="R4518" s="273">
        <f t="shared" si="1033"/>
        <v>95.751</v>
      </c>
    </row>
    <row r="4519" ht="14.25" hidden="1" customHeight="1">
      <c r="L4519" s="251"/>
      <c r="M4519" s="272">
        <v>58.5</v>
      </c>
      <c r="N4519" s="273">
        <f t="shared" si="1030"/>
        <v>90.6225</v>
      </c>
      <c r="O4519" s="273">
        <f t="shared" si="1031"/>
        <v>92.205</v>
      </c>
      <c r="P4519" s="273">
        <f t="shared" ref="P4519:Q4519" si="1066">P4518+0.002</f>
        <v>93.57</v>
      </c>
      <c r="Q4519" s="273">
        <f t="shared" si="1066"/>
        <v>94.67</v>
      </c>
      <c r="R4519" s="273">
        <f t="shared" si="1033"/>
        <v>95.7525</v>
      </c>
    </row>
    <row r="4520" ht="14.25" hidden="1" customHeight="1">
      <c r="L4520" s="251"/>
      <c r="M4520" s="272">
        <v>58.6</v>
      </c>
      <c r="N4520" s="273">
        <f t="shared" si="1030"/>
        <v>90.626</v>
      </c>
      <c r="O4520" s="273">
        <f t="shared" si="1031"/>
        <v>92.208</v>
      </c>
      <c r="P4520" s="273">
        <f t="shared" ref="P4520:Q4520" si="1067">P4519+0.002</f>
        <v>93.572</v>
      </c>
      <c r="Q4520" s="273">
        <f t="shared" si="1067"/>
        <v>94.672</v>
      </c>
      <c r="R4520" s="273">
        <f t="shared" si="1033"/>
        <v>95.754</v>
      </c>
    </row>
    <row r="4521" ht="14.25" hidden="1" customHeight="1">
      <c r="L4521" s="251"/>
      <c r="M4521" s="272">
        <v>58.7</v>
      </c>
      <c r="N4521" s="273">
        <f t="shared" si="1030"/>
        <v>90.6295</v>
      </c>
      <c r="O4521" s="273">
        <f t="shared" si="1031"/>
        <v>92.211</v>
      </c>
      <c r="P4521" s="273">
        <f t="shared" ref="P4521:Q4521" si="1068">P4520+0.002</f>
        <v>93.574</v>
      </c>
      <c r="Q4521" s="273">
        <f t="shared" si="1068"/>
        <v>94.674</v>
      </c>
      <c r="R4521" s="273">
        <f t="shared" si="1033"/>
        <v>95.7555</v>
      </c>
    </row>
    <row r="4522" ht="14.25" hidden="1" customHeight="1">
      <c r="L4522" s="251"/>
      <c r="M4522" s="272">
        <v>58.8</v>
      </c>
      <c r="N4522" s="273">
        <f t="shared" si="1030"/>
        <v>90.633</v>
      </c>
      <c r="O4522" s="273">
        <f t="shared" si="1031"/>
        <v>92.214</v>
      </c>
      <c r="P4522" s="273">
        <f t="shared" ref="P4522:Q4522" si="1069">P4521+0.002</f>
        <v>93.576</v>
      </c>
      <c r="Q4522" s="273">
        <f t="shared" si="1069"/>
        <v>94.676</v>
      </c>
      <c r="R4522" s="273">
        <f t="shared" si="1033"/>
        <v>95.757</v>
      </c>
    </row>
    <row r="4523" ht="14.25" hidden="1" customHeight="1">
      <c r="L4523" s="251"/>
      <c r="M4523" s="272">
        <v>58.9</v>
      </c>
      <c r="N4523" s="273">
        <f t="shared" si="1030"/>
        <v>90.6365</v>
      </c>
      <c r="O4523" s="273">
        <f t="shared" si="1031"/>
        <v>92.217</v>
      </c>
      <c r="P4523" s="273">
        <f t="shared" ref="P4523:Q4523" si="1070">P4522+0.002</f>
        <v>93.578</v>
      </c>
      <c r="Q4523" s="273">
        <f t="shared" si="1070"/>
        <v>94.678</v>
      </c>
      <c r="R4523" s="273">
        <f t="shared" si="1033"/>
        <v>95.7585</v>
      </c>
    </row>
    <row r="4524" ht="14.25" hidden="1" customHeight="1">
      <c r="L4524" s="251"/>
      <c r="M4524" s="272">
        <v>59.0</v>
      </c>
      <c r="N4524" s="273">
        <f t="shared" si="1030"/>
        <v>90.64</v>
      </c>
      <c r="O4524" s="273">
        <f t="shared" si="1031"/>
        <v>92.22</v>
      </c>
      <c r="P4524" s="273">
        <f t="shared" ref="P4524:Q4524" si="1071">P4523+0.002</f>
        <v>93.58</v>
      </c>
      <c r="Q4524" s="273">
        <f t="shared" si="1071"/>
        <v>94.68</v>
      </c>
      <c r="R4524" s="273">
        <f t="shared" si="1033"/>
        <v>95.76</v>
      </c>
    </row>
    <row r="4525" ht="14.25" hidden="1" customHeight="1">
      <c r="L4525" s="251"/>
      <c r="M4525" s="272">
        <v>59.1</v>
      </c>
      <c r="N4525" s="273">
        <f t="shared" si="1030"/>
        <v>90.6435</v>
      </c>
      <c r="O4525" s="273">
        <f t="shared" si="1031"/>
        <v>92.223</v>
      </c>
      <c r="P4525" s="273">
        <f t="shared" ref="P4525:Q4525" si="1072">P4524+0.002</f>
        <v>93.582</v>
      </c>
      <c r="Q4525" s="273">
        <f t="shared" si="1072"/>
        <v>94.682</v>
      </c>
      <c r="R4525" s="273">
        <f t="shared" si="1033"/>
        <v>95.7615</v>
      </c>
    </row>
    <row r="4526" ht="14.25" hidden="1" customHeight="1">
      <c r="L4526" s="251"/>
      <c r="M4526" s="272">
        <v>59.2</v>
      </c>
      <c r="N4526" s="273">
        <f t="shared" si="1030"/>
        <v>90.647</v>
      </c>
      <c r="O4526" s="273">
        <f t="shared" si="1031"/>
        <v>92.226</v>
      </c>
      <c r="P4526" s="273">
        <f t="shared" ref="P4526:Q4526" si="1073">P4525+0.002</f>
        <v>93.584</v>
      </c>
      <c r="Q4526" s="273">
        <f t="shared" si="1073"/>
        <v>94.684</v>
      </c>
      <c r="R4526" s="273">
        <f t="shared" si="1033"/>
        <v>95.763</v>
      </c>
    </row>
    <row r="4527" ht="14.25" hidden="1" customHeight="1">
      <c r="L4527" s="251"/>
      <c r="M4527" s="272">
        <v>59.3</v>
      </c>
      <c r="N4527" s="273">
        <f t="shared" si="1030"/>
        <v>90.6505</v>
      </c>
      <c r="O4527" s="273">
        <f t="shared" si="1031"/>
        <v>92.229</v>
      </c>
      <c r="P4527" s="273">
        <f t="shared" ref="P4527:Q4527" si="1074">P4526+0.002</f>
        <v>93.586</v>
      </c>
      <c r="Q4527" s="273">
        <f t="shared" si="1074"/>
        <v>94.686</v>
      </c>
      <c r="R4527" s="273">
        <f t="shared" si="1033"/>
        <v>95.7645</v>
      </c>
    </row>
    <row r="4528" ht="14.25" hidden="1" customHeight="1">
      <c r="L4528" s="251"/>
      <c r="M4528" s="272">
        <v>59.4</v>
      </c>
      <c r="N4528" s="273">
        <f t="shared" si="1030"/>
        <v>90.654</v>
      </c>
      <c r="O4528" s="273">
        <f t="shared" si="1031"/>
        <v>92.232</v>
      </c>
      <c r="P4528" s="273">
        <f t="shared" ref="P4528:Q4528" si="1075">P4527+0.002</f>
        <v>93.588</v>
      </c>
      <c r="Q4528" s="273">
        <f t="shared" si="1075"/>
        <v>94.688</v>
      </c>
      <c r="R4528" s="273">
        <f t="shared" si="1033"/>
        <v>95.766</v>
      </c>
    </row>
    <row r="4529" ht="14.25" hidden="1" customHeight="1">
      <c r="L4529" s="251"/>
      <c r="M4529" s="272">
        <v>59.5</v>
      </c>
      <c r="N4529" s="273">
        <f t="shared" si="1030"/>
        <v>90.6575</v>
      </c>
      <c r="O4529" s="273">
        <f t="shared" si="1031"/>
        <v>92.235</v>
      </c>
      <c r="P4529" s="273">
        <f t="shared" ref="P4529:Q4529" si="1076">P4528+0.002</f>
        <v>93.59</v>
      </c>
      <c r="Q4529" s="273">
        <f t="shared" si="1076"/>
        <v>94.69</v>
      </c>
      <c r="R4529" s="273">
        <f t="shared" si="1033"/>
        <v>95.7675</v>
      </c>
    </row>
    <row r="4530" ht="14.25" hidden="1" customHeight="1">
      <c r="L4530" s="251"/>
      <c r="M4530" s="272">
        <v>59.6</v>
      </c>
      <c r="N4530" s="273">
        <f t="shared" si="1030"/>
        <v>90.661</v>
      </c>
      <c r="O4530" s="273">
        <f t="shared" si="1031"/>
        <v>92.238</v>
      </c>
      <c r="P4530" s="273">
        <f t="shared" ref="P4530:Q4530" si="1077">P4529+0.002</f>
        <v>93.592</v>
      </c>
      <c r="Q4530" s="273">
        <f t="shared" si="1077"/>
        <v>94.692</v>
      </c>
      <c r="R4530" s="273">
        <f t="shared" si="1033"/>
        <v>95.769</v>
      </c>
    </row>
    <row r="4531" ht="14.25" hidden="1" customHeight="1">
      <c r="L4531" s="251"/>
      <c r="M4531" s="272">
        <v>59.7</v>
      </c>
      <c r="N4531" s="273">
        <f t="shared" si="1030"/>
        <v>90.6645</v>
      </c>
      <c r="O4531" s="273">
        <f t="shared" si="1031"/>
        <v>92.241</v>
      </c>
      <c r="P4531" s="273">
        <f t="shared" ref="P4531:Q4531" si="1078">P4530+0.002</f>
        <v>93.594</v>
      </c>
      <c r="Q4531" s="273">
        <f t="shared" si="1078"/>
        <v>94.694</v>
      </c>
      <c r="R4531" s="273">
        <f t="shared" si="1033"/>
        <v>95.7705</v>
      </c>
    </row>
    <row r="4532" ht="14.25" hidden="1" customHeight="1">
      <c r="L4532" s="251"/>
      <c r="M4532" s="272">
        <v>59.8</v>
      </c>
      <c r="N4532" s="273">
        <f t="shared" si="1030"/>
        <v>90.668</v>
      </c>
      <c r="O4532" s="273">
        <f t="shared" si="1031"/>
        <v>92.244</v>
      </c>
      <c r="P4532" s="273">
        <f t="shared" ref="P4532:Q4532" si="1079">P4531+0.002</f>
        <v>93.596</v>
      </c>
      <c r="Q4532" s="273">
        <f t="shared" si="1079"/>
        <v>94.696</v>
      </c>
      <c r="R4532" s="273">
        <f t="shared" si="1033"/>
        <v>95.772</v>
      </c>
    </row>
    <row r="4533" ht="14.25" hidden="1" customHeight="1">
      <c r="L4533" s="251"/>
      <c r="M4533" s="272">
        <v>59.9</v>
      </c>
      <c r="N4533" s="273">
        <f t="shared" si="1030"/>
        <v>90.6715</v>
      </c>
      <c r="O4533" s="273">
        <f t="shared" si="1031"/>
        <v>92.247</v>
      </c>
      <c r="P4533" s="273">
        <f t="shared" ref="P4533:Q4533" si="1080">P4532+0.002</f>
        <v>93.598</v>
      </c>
      <c r="Q4533" s="273">
        <f t="shared" si="1080"/>
        <v>94.698</v>
      </c>
      <c r="R4533" s="273">
        <f t="shared" si="1033"/>
        <v>95.7735</v>
      </c>
    </row>
    <row r="4534" ht="14.25" hidden="1" customHeight="1">
      <c r="L4534" s="251"/>
      <c r="M4534" s="272">
        <v>60.0</v>
      </c>
      <c r="N4534" s="273">
        <f t="shared" si="1030"/>
        <v>90.675</v>
      </c>
      <c r="O4534" s="273">
        <f t="shared" si="1031"/>
        <v>92.25</v>
      </c>
      <c r="P4534" s="273">
        <f t="shared" ref="P4534:Q4534" si="1081">P4533+0.002</f>
        <v>93.6</v>
      </c>
      <c r="Q4534" s="273">
        <f t="shared" si="1081"/>
        <v>94.7</v>
      </c>
      <c r="R4534" s="273">
        <f t="shared" si="1033"/>
        <v>95.775</v>
      </c>
    </row>
    <row r="4535" ht="14.25" hidden="1" customHeight="1">
      <c r="L4535" s="251"/>
      <c r="M4535" s="272">
        <v>60.1</v>
      </c>
      <c r="N4535" s="273">
        <f t="shared" si="1030"/>
        <v>90.6785</v>
      </c>
      <c r="O4535" s="273">
        <f t="shared" si="1031"/>
        <v>92.253</v>
      </c>
      <c r="P4535" s="273">
        <f t="shared" ref="P4535:Q4535" si="1082">P4534+0.002</f>
        <v>93.602</v>
      </c>
      <c r="Q4535" s="273">
        <f t="shared" si="1082"/>
        <v>94.702</v>
      </c>
      <c r="R4535" s="273">
        <f t="shared" si="1033"/>
        <v>95.7765</v>
      </c>
    </row>
    <row r="4536" ht="14.25" hidden="1" customHeight="1">
      <c r="L4536" s="251"/>
      <c r="M4536" s="272">
        <v>60.2</v>
      </c>
      <c r="N4536" s="273">
        <f t="shared" si="1030"/>
        <v>90.682</v>
      </c>
      <c r="O4536" s="273">
        <f t="shared" si="1031"/>
        <v>92.256</v>
      </c>
      <c r="P4536" s="273">
        <f t="shared" ref="P4536:Q4536" si="1083">P4535+0.002</f>
        <v>93.604</v>
      </c>
      <c r="Q4536" s="273">
        <f t="shared" si="1083"/>
        <v>94.704</v>
      </c>
      <c r="R4536" s="273">
        <f t="shared" si="1033"/>
        <v>95.778</v>
      </c>
    </row>
    <row r="4537" ht="14.25" hidden="1" customHeight="1">
      <c r="L4537" s="251"/>
      <c r="M4537" s="272">
        <v>60.3</v>
      </c>
      <c r="N4537" s="273">
        <f t="shared" si="1030"/>
        <v>90.6855</v>
      </c>
      <c r="O4537" s="273">
        <f t="shared" si="1031"/>
        <v>92.259</v>
      </c>
      <c r="P4537" s="273">
        <f t="shared" ref="P4537:Q4537" si="1084">P4536+0.002</f>
        <v>93.606</v>
      </c>
      <c r="Q4537" s="273">
        <f t="shared" si="1084"/>
        <v>94.706</v>
      </c>
      <c r="R4537" s="273">
        <f t="shared" si="1033"/>
        <v>95.7795</v>
      </c>
    </row>
    <row r="4538" ht="14.25" hidden="1" customHeight="1">
      <c r="L4538" s="251"/>
      <c r="M4538" s="272">
        <v>60.4</v>
      </c>
      <c r="N4538" s="273">
        <f t="shared" si="1030"/>
        <v>90.689</v>
      </c>
      <c r="O4538" s="273">
        <f t="shared" si="1031"/>
        <v>92.262</v>
      </c>
      <c r="P4538" s="273">
        <f t="shared" ref="P4538:Q4538" si="1085">P4537+0.002</f>
        <v>93.608</v>
      </c>
      <c r="Q4538" s="273">
        <f t="shared" si="1085"/>
        <v>94.708</v>
      </c>
      <c r="R4538" s="273">
        <f t="shared" si="1033"/>
        <v>95.781</v>
      </c>
    </row>
    <row r="4539" ht="14.25" hidden="1" customHeight="1">
      <c r="L4539" s="251"/>
      <c r="M4539" s="272">
        <v>60.5</v>
      </c>
      <c r="N4539" s="273">
        <f t="shared" si="1030"/>
        <v>90.6925</v>
      </c>
      <c r="O4539" s="273">
        <f t="shared" si="1031"/>
        <v>92.265</v>
      </c>
      <c r="P4539" s="273">
        <f t="shared" ref="P4539:Q4539" si="1086">P4538+0.002</f>
        <v>93.61</v>
      </c>
      <c r="Q4539" s="273">
        <f t="shared" si="1086"/>
        <v>94.71</v>
      </c>
      <c r="R4539" s="273">
        <f t="shared" si="1033"/>
        <v>95.7825</v>
      </c>
    </row>
    <row r="4540" ht="14.25" hidden="1" customHeight="1">
      <c r="L4540" s="251"/>
      <c r="M4540" s="272">
        <v>60.6</v>
      </c>
      <c r="N4540" s="273">
        <f t="shared" si="1030"/>
        <v>90.696</v>
      </c>
      <c r="O4540" s="273">
        <f t="shared" si="1031"/>
        <v>92.268</v>
      </c>
      <c r="P4540" s="273">
        <f t="shared" ref="P4540:Q4540" si="1087">P4539+0.002</f>
        <v>93.612</v>
      </c>
      <c r="Q4540" s="273">
        <f t="shared" si="1087"/>
        <v>94.712</v>
      </c>
      <c r="R4540" s="273">
        <f t="shared" si="1033"/>
        <v>95.784</v>
      </c>
    </row>
    <row r="4541" ht="14.25" hidden="1" customHeight="1">
      <c r="L4541" s="251"/>
      <c r="M4541" s="272">
        <v>60.7</v>
      </c>
      <c r="N4541" s="273">
        <f t="shared" si="1030"/>
        <v>90.6995</v>
      </c>
      <c r="O4541" s="273">
        <f t="shared" si="1031"/>
        <v>92.271</v>
      </c>
      <c r="P4541" s="273">
        <f t="shared" ref="P4541:Q4541" si="1088">P4540+0.002</f>
        <v>93.614</v>
      </c>
      <c r="Q4541" s="273">
        <f t="shared" si="1088"/>
        <v>94.714</v>
      </c>
      <c r="R4541" s="273">
        <f t="shared" si="1033"/>
        <v>95.7855</v>
      </c>
    </row>
    <row r="4542" ht="14.25" hidden="1" customHeight="1">
      <c r="L4542" s="251"/>
      <c r="M4542" s="272">
        <v>60.8</v>
      </c>
      <c r="N4542" s="273">
        <f t="shared" si="1030"/>
        <v>90.703</v>
      </c>
      <c r="O4542" s="273">
        <f t="shared" si="1031"/>
        <v>92.274</v>
      </c>
      <c r="P4542" s="273">
        <f t="shared" ref="P4542:Q4542" si="1089">P4541+0.002</f>
        <v>93.616</v>
      </c>
      <c r="Q4542" s="273">
        <f t="shared" si="1089"/>
        <v>94.716</v>
      </c>
      <c r="R4542" s="273">
        <f t="shared" si="1033"/>
        <v>95.787</v>
      </c>
    </row>
    <row r="4543" ht="14.25" hidden="1" customHeight="1">
      <c r="L4543" s="251"/>
      <c r="M4543" s="272">
        <v>60.9</v>
      </c>
      <c r="N4543" s="273">
        <f t="shared" si="1030"/>
        <v>90.7065</v>
      </c>
      <c r="O4543" s="273">
        <f t="shared" si="1031"/>
        <v>92.277</v>
      </c>
      <c r="P4543" s="273">
        <f t="shared" ref="P4543:Q4543" si="1090">P4542+0.002</f>
        <v>93.618</v>
      </c>
      <c r="Q4543" s="273">
        <f t="shared" si="1090"/>
        <v>94.718</v>
      </c>
      <c r="R4543" s="273">
        <f t="shared" si="1033"/>
        <v>95.7885</v>
      </c>
    </row>
    <row r="4544" ht="14.25" hidden="1" customHeight="1">
      <c r="L4544" s="251"/>
      <c r="M4544" s="272">
        <v>61.0</v>
      </c>
      <c r="N4544" s="273">
        <f t="shared" si="1030"/>
        <v>90.71</v>
      </c>
      <c r="O4544" s="273">
        <f t="shared" si="1031"/>
        <v>92.28</v>
      </c>
      <c r="P4544" s="273">
        <f t="shared" ref="P4544:Q4544" si="1091">P4543+0.002</f>
        <v>93.62</v>
      </c>
      <c r="Q4544" s="273">
        <f t="shared" si="1091"/>
        <v>94.72</v>
      </c>
      <c r="R4544" s="273">
        <f t="shared" si="1033"/>
        <v>95.79</v>
      </c>
    </row>
    <row r="4545" ht="14.25" hidden="1" customHeight="1">
      <c r="L4545" s="251"/>
      <c r="M4545" s="272">
        <v>61.1</v>
      </c>
      <c r="N4545" s="273">
        <f t="shared" si="1030"/>
        <v>90.7135</v>
      </c>
      <c r="O4545" s="273">
        <f t="shared" si="1031"/>
        <v>92.283</v>
      </c>
      <c r="P4545" s="273">
        <f t="shared" ref="P4545:Q4545" si="1092">P4544+0.002</f>
        <v>93.622</v>
      </c>
      <c r="Q4545" s="273">
        <f t="shared" si="1092"/>
        <v>94.722</v>
      </c>
      <c r="R4545" s="273">
        <f t="shared" si="1033"/>
        <v>95.7915</v>
      </c>
    </row>
    <row r="4546" ht="14.25" hidden="1" customHeight="1">
      <c r="L4546" s="251"/>
      <c r="M4546" s="272">
        <v>61.2</v>
      </c>
      <c r="N4546" s="273">
        <f t="shared" si="1030"/>
        <v>90.717</v>
      </c>
      <c r="O4546" s="273">
        <f t="shared" si="1031"/>
        <v>92.286</v>
      </c>
      <c r="P4546" s="273">
        <f t="shared" ref="P4546:Q4546" si="1093">P4545+0.002</f>
        <v>93.624</v>
      </c>
      <c r="Q4546" s="273">
        <f t="shared" si="1093"/>
        <v>94.724</v>
      </c>
      <c r="R4546" s="273">
        <f t="shared" si="1033"/>
        <v>95.793</v>
      </c>
    </row>
    <row r="4547" ht="14.25" hidden="1" customHeight="1">
      <c r="L4547" s="251"/>
      <c r="M4547" s="272">
        <v>61.3</v>
      </c>
      <c r="N4547" s="273">
        <f t="shared" si="1030"/>
        <v>90.7205</v>
      </c>
      <c r="O4547" s="273">
        <f t="shared" si="1031"/>
        <v>92.289</v>
      </c>
      <c r="P4547" s="273">
        <f t="shared" ref="P4547:Q4547" si="1094">P4546+0.002</f>
        <v>93.626</v>
      </c>
      <c r="Q4547" s="273">
        <f t="shared" si="1094"/>
        <v>94.726</v>
      </c>
      <c r="R4547" s="273">
        <f t="shared" si="1033"/>
        <v>95.7945</v>
      </c>
    </row>
    <row r="4548" ht="14.25" hidden="1" customHeight="1">
      <c r="L4548" s="251"/>
      <c r="M4548" s="272">
        <v>61.4</v>
      </c>
      <c r="N4548" s="273">
        <f t="shared" si="1030"/>
        <v>90.724</v>
      </c>
      <c r="O4548" s="273">
        <f t="shared" si="1031"/>
        <v>92.292</v>
      </c>
      <c r="P4548" s="273">
        <f t="shared" ref="P4548:Q4548" si="1095">P4547+0.002</f>
        <v>93.628</v>
      </c>
      <c r="Q4548" s="273">
        <f t="shared" si="1095"/>
        <v>94.728</v>
      </c>
      <c r="R4548" s="273">
        <f t="shared" si="1033"/>
        <v>95.796</v>
      </c>
    </row>
    <row r="4549" ht="14.25" hidden="1" customHeight="1">
      <c r="L4549" s="251"/>
      <c r="M4549" s="272">
        <v>61.5</v>
      </c>
      <c r="N4549" s="273">
        <f t="shared" si="1030"/>
        <v>90.7275</v>
      </c>
      <c r="O4549" s="273">
        <f t="shared" si="1031"/>
        <v>92.295</v>
      </c>
      <c r="P4549" s="273">
        <f t="shared" ref="P4549:Q4549" si="1096">P4548+0.002</f>
        <v>93.63</v>
      </c>
      <c r="Q4549" s="273">
        <f t="shared" si="1096"/>
        <v>94.73</v>
      </c>
      <c r="R4549" s="273">
        <f t="shared" si="1033"/>
        <v>95.7975</v>
      </c>
    </row>
    <row r="4550" ht="14.25" hidden="1" customHeight="1">
      <c r="L4550" s="251"/>
      <c r="M4550" s="272">
        <v>61.6</v>
      </c>
      <c r="N4550" s="273">
        <f t="shared" si="1030"/>
        <v>90.731</v>
      </c>
      <c r="O4550" s="273">
        <f t="shared" si="1031"/>
        <v>92.298</v>
      </c>
      <c r="P4550" s="273">
        <f t="shared" ref="P4550:Q4550" si="1097">P4549+0.002</f>
        <v>93.632</v>
      </c>
      <c r="Q4550" s="273">
        <f t="shared" si="1097"/>
        <v>94.732</v>
      </c>
      <c r="R4550" s="273">
        <f t="shared" si="1033"/>
        <v>95.799</v>
      </c>
    </row>
    <row r="4551" ht="14.25" hidden="1" customHeight="1">
      <c r="L4551" s="251"/>
      <c r="M4551" s="272">
        <v>61.7</v>
      </c>
      <c r="N4551" s="273">
        <f t="shared" si="1030"/>
        <v>90.7345</v>
      </c>
      <c r="O4551" s="273">
        <f t="shared" si="1031"/>
        <v>92.301</v>
      </c>
      <c r="P4551" s="273">
        <f t="shared" ref="P4551:Q4551" si="1098">P4550+0.002</f>
        <v>93.634</v>
      </c>
      <c r="Q4551" s="273">
        <f t="shared" si="1098"/>
        <v>94.734</v>
      </c>
      <c r="R4551" s="273">
        <f t="shared" si="1033"/>
        <v>95.8005</v>
      </c>
    </row>
    <row r="4552" ht="14.25" hidden="1" customHeight="1">
      <c r="L4552" s="251"/>
      <c r="M4552" s="272">
        <v>61.8</v>
      </c>
      <c r="N4552" s="273">
        <f t="shared" si="1030"/>
        <v>90.738</v>
      </c>
      <c r="O4552" s="273">
        <f t="shared" si="1031"/>
        <v>92.304</v>
      </c>
      <c r="P4552" s="273">
        <f t="shared" ref="P4552:Q4552" si="1099">P4551+0.002</f>
        <v>93.636</v>
      </c>
      <c r="Q4552" s="273">
        <f t="shared" si="1099"/>
        <v>94.736</v>
      </c>
      <c r="R4552" s="273">
        <f t="shared" si="1033"/>
        <v>95.802</v>
      </c>
    </row>
    <row r="4553" ht="14.25" hidden="1" customHeight="1">
      <c r="L4553" s="251"/>
      <c r="M4553" s="272">
        <v>61.9</v>
      </c>
      <c r="N4553" s="273">
        <f t="shared" si="1030"/>
        <v>90.7415</v>
      </c>
      <c r="O4553" s="273">
        <f t="shared" si="1031"/>
        <v>92.307</v>
      </c>
      <c r="P4553" s="273">
        <f t="shared" ref="P4553:Q4553" si="1100">P4552+0.002</f>
        <v>93.638</v>
      </c>
      <c r="Q4553" s="273">
        <f t="shared" si="1100"/>
        <v>94.738</v>
      </c>
      <c r="R4553" s="273">
        <f t="shared" si="1033"/>
        <v>95.8035</v>
      </c>
    </row>
    <row r="4554" ht="14.25" hidden="1" customHeight="1">
      <c r="L4554" s="251"/>
      <c r="M4554" s="272">
        <v>62.0</v>
      </c>
      <c r="N4554" s="273">
        <f t="shared" si="1030"/>
        <v>90.745</v>
      </c>
      <c r="O4554" s="273">
        <f t="shared" si="1031"/>
        <v>92.31</v>
      </c>
      <c r="P4554" s="273">
        <f t="shared" ref="P4554:Q4554" si="1101">P4553+0.002</f>
        <v>93.64</v>
      </c>
      <c r="Q4554" s="273">
        <f t="shared" si="1101"/>
        <v>94.74</v>
      </c>
      <c r="R4554" s="273">
        <f t="shared" si="1033"/>
        <v>95.805</v>
      </c>
    </row>
    <row r="4555" ht="14.25" hidden="1" customHeight="1">
      <c r="L4555" s="251"/>
      <c r="M4555" s="272">
        <v>62.1</v>
      </c>
      <c r="N4555" s="273">
        <f t="shared" si="1030"/>
        <v>90.7485</v>
      </c>
      <c r="O4555" s="273">
        <f t="shared" si="1031"/>
        <v>92.313</v>
      </c>
      <c r="P4555" s="273">
        <f t="shared" ref="P4555:Q4555" si="1102">P4554+0.002</f>
        <v>93.642</v>
      </c>
      <c r="Q4555" s="273">
        <f t="shared" si="1102"/>
        <v>94.742</v>
      </c>
      <c r="R4555" s="273">
        <f t="shared" si="1033"/>
        <v>95.8065</v>
      </c>
    </row>
    <row r="4556" ht="14.25" hidden="1" customHeight="1">
      <c r="L4556" s="251"/>
      <c r="M4556" s="272">
        <v>62.2</v>
      </c>
      <c r="N4556" s="273">
        <f t="shared" si="1030"/>
        <v>90.752</v>
      </c>
      <c r="O4556" s="273">
        <f t="shared" si="1031"/>
        <v>92.316</v>
      </c>
      <c r="P4556" s="273">
        <f t="shared" ref="P4556:Q4556" si="1103">P4555+0.002</f>
        <v>93.644</v>
      </c>
      <c r="Q4556" s="273">
        <f t="shared" si="1103"/>
        <v>94.744</v>
      </c>
      <c r="R4556" s="273">
        <f t="shared" si="1033"/>
        <v>95.808</v>
      </c>
    </row>
    <row r="4557" ht="14.25" hidden="1" customHeight="1">
      <c r="L4557" s="251"/>
      <c r="M4557" s="272">
        <v>62.3</v>
      </c>
      <c r="N4557" s="273">
        <f t="shared" si="1030"/>
        <v>90.7555</v>
      </c>
      <c r="O4557" s="273">
        <f t="shared" si="1031"/>
        <v>92.319</v>
      </c>
      <c r="P4557" s="273">
        <f t="shared" ref="P4557:Q4557" si="1104">P4556+0.002</f>
        <v>93.646</v>
      </c>
      <c r="Q4557" s="273">
        <f t="shared" si="1104"/>
        <v>94.746</v>
      </c>
      <c r="R4557" s="273">
        <f t="shared" si="1033"/>
        <v>95.8095</v>
      </c>
    </row>
    <row r="4558" ht="14.25" hidden="1" customHeight="1">
      <c r="L4558" s="251"/>
      <c r="M4558" s="272">
        <v>62.4</v>
      </c>
      <c r="N4558" s="273">
        <f t="shared" si="1030"/>
        <v>90.759</v>
      </c>
      <c r="O4558" s="273">
        <f t="shared" si="1031"/>
        <v>92.322</v>
      </c>
      <c r="P4558" s="273">
        <f t="shared" ref="P4558:Q4558" si="1105">P4557+0.002</f>
        <v>93.648</v>
      </c>
      <c r="Q4558" s="273">
        <f t="shared" si="1105"/>
        <v>94.748</v>
      </c>
      <c r="R4558" s="273">
        <f t="shared" si="1033"/>
        <v>95.811</v>
      </c>
    </row>
    <row r="4559" ht="14.25" hidden="1" customHeight="1">
      <c r="L4559" s="251"/>
      <c r="M4559" s="272">
        <v>62.5</v>
      </c>
      <c r="N4559" s="273">
        <f t="shared" si="1030"/>
        <v>90.7625</v>
      </c>
      <c r="O4559" s="273">
        <f t="shared" si="1031"/>
        <v>92.325</v>
      </c>
      <c r="P4559" s="273">
        <f t="shared" ref="P4559:Q4559" si="1106">P4558+0.002</f>
        <v>93.65</v>
      </c>
      <c r="Q4559" s="273">
        <f t="shared" si="1106"/>
        <v>94.75</v>
      </c>
      <c r="R4559" s="273">
        <f t="shared" si="1033"/>
        <v>95.8125</v>
      </c>
    </row>
    <row r="4560" ht="14.25" hidden="1" customHeight="1">
      <c r="L4560" s="251"/>
      <c r="M4560" s="272">
        <v>62.6</v>
      </c>
      <c r="N4560" s="273">
        <f t="shared" si="1030"/>
        <v>90.766</v>
      </c>
      <c r="O4560" s="273">
        <f t="shared" si="1031"/>
        <v>92.328</v>
      </c>
      <c r="P4560" s="273">
        <f t="shared" ref="P4560:Q4560" si="1107">P4559+0.002</f>
        <v>93.652</v>
      </c>
      <c r="Q4560" s="273">
        <f t="shared" si="1107"/>
        <v>94.752</v>
      </c>
      <c r="R4560" s="273">
        <f t="shared" si="1033"/>
        <v>95.814</v>
      </c>
    </row>
    <row r="4561" ht="14.25" hidden="1" customHeight="1">
      <c r="L4561" s="251"/>
      <c r="M4561" s="272">
        <v>62.7</v>
      </c>
      <c r="N4561" s="273">
        <f t="shared" si="1030"/>
        <v>90.7695</v>
      </c>
      <c r="O4561" s="273">
        <f t="shared" si="1031"/>
        <v>92.331</v>
      </c>
      <c r="P4561" s="273">
        <f t="shared" ref="P4561:Q4561" si="1108">P4560+0.002</f>
        <v>93.654</v>
      </c>
      <c r="Q4561" s="273">
        <f t="shared" si="1108"/>
        <v>94.754</v>
      </c>
      <c r="R4561" s="273">
        <f t="shared" si="1033"/>
        <v>95.8155</v>
      </c>
    </row>
    <row r="4562" ht="14.25" hidden="1" customHeight="1">
      <c r="L4562" s="251"/>
      <c r="M4562" s="272">
        <v>62.8</v>
      </c>
      <c r="N4562" s="273">
        <f t="shared" si="1030"/>
        <v>90.773</v>
      </c>
      <c r="O4562" s="273">
        <f t="shared" si="1031"/>
        <v>92.334</v>
      </c>
      <c r="P4562" s="273">
        <f t="shared" ref="P4562:Q4562" si="1109">P4561+0.002</f>
        <v>93.656</v>
      </c>
      <c r="Q4562" s="273">
        <f t="shared" si="1109"/>
        <v>94.756</v>
      </c>
      <c r="R4562" s="273">
        <f t="shared" si="1033"/>
        <v>95.817</v>
      </c>
    </row>
    <row r="4563" ht="14.25" hidden="1" customHeight="1">
      <c r="L4563" s="251"/>
      <c r="M4563" s="272">
        <v>62.9</v>
      </c>
      <c r="N4563" s="273">
        <f t="shared" si="1030"/>
        <v>90.7765</v>
      </c>
      <c r="O4563" s="273">
        <f t="shared" si="1031"/>
        <v>92.337</v>
      </c>
      <c r="P4563" s="273">
        <f t="shared" ref="P4563:Q4563" si="1110">P4562+0.002</f>
        <v>93.658</v>
      </c>
      <c r="Q4563" s="273">
        <f t="shared" si="1110"/>
        <v>94.758</v>
      </c>
      <c r="R4563" s="273">
        <f t="shared" si="1033"/>
        <v>95.8185</v>
      </c>
    </row>
    <row r="4564" ht="14.25" hidden="1" customHeight="1">
      <c r="L4564" s="251"/>
      <c r="M4564" s="272">
        <v>63.0</v>
      </c>
      <c r="N4564" s="273">
        <f t="shared" si="1030"/>
        <v>90.78</v>
      </c>
      <c r="O4564" s="273">
        <f t="shared" si="1031"/>
        <v>92.34</v>
      </c>
      <c r="P4564" s="273">
        <f t="shared" ref="P4564:Q4564" si="1111">P4563+0.002</f>
        <v>93.66</v>
      </c>
      <c r="Q4564" s="273">
        <f t="shared" si="1111"/>
        <v>94.76</v>
      </c>
      <c r="R4564" s="273">
        <f t="shared" si="1033"/>
        <v>95.82</v>
      </c>
    </row>
    <row r="4565" ht="14.25" hidden="1" customHeight="1">
      <c r="L4565" s="251"/>
      <c r="M4565" s="272">
        <v>63.1</v>
      </c>
      <c r="N4565" s="273">
        <f t="shared" si="1030"/>
        <v>90.7835</v>
      </c>
      <c r="O4565" s="273">
        <f t="shared" si="1031"/>
        <v>92.343</v>
      </c>
      <c r="P4565" s="273">
        <f t="shared" ref="P4565:Q4565" si="1112">P4564+0.002</f>
        <v>93.662</v>
      </c>
      <c r="Q4565" s="273">
        <f t="shared" si="1112"/>
        <v>94.762</v>
      </c>
      <c r="R4565" s="273">
        <f t="shared" si="1033"/>
        <v>95.8215</v>
      </c>
    </row>
    <row r="4566" ht="14.25" hidden="1" customHeight="1">
      <c r="L4566" s="251"/>
      <c r="M4566" s="272">
        <v>63.2</v>
      </c>
      <c r="N4566" s="273">
        <f t="shared" si="1030"/>
        <v>90.787</v>
      </c>
      <c r="O4566" s="273">
        <f t="shared" si="1031"/>
        <v>92.346</v>
      </c>
      <c r="P4566" s="273">
        <f t="shared" ref="P4566:Q4566" si="1113">P4565+0.002</f>
        <v>93.664</v>
      </c>
      <c r="Q4566" s="273">
        <f t="shared" si="1113"/>
        <v>94.764</v>
      </c>
      <c r="R4566" s="273">
        <f t="shared" si="1033"/>
        <v>95.823</v>
      </c>
    </row>
    <row r="4567" ht="14.25" hidden="1" customHeight="1">
      <c r="L4567" s="251"/>
      <c r="M4567" s="272">
        <v>63.3</v>
      </c>
      <c r="N4567" s="273">
        <f t="shared" si="1030"/>
        <v>90.7905</v>
      </c>
      <c r="O4567" s="273">
        <f t="shared" si="1031"/>
        <v>92.349</v>
      </c>
      <c r="P4567" s="273">
        <f t="shared" ref="P4567:Q4567" si="1114">P4566+0.002</f>
        <v>93.666</v>
      </c>
      <c r="Q4567" s="273">
        <f t="shared" si="1114"/>
        <v>94.766</v>
      </c>
      <c r="R4567" s="273">
        <f t="shared" si="1033"/>
        <v>95.8245</v>
      </c>
    </row>
    <row r="4568" ht="14.25" hidden="1" customHeight="1">
      <c r="L4568" s="251"/>
      <c r="M4568" s="272">
        <v>63.4</v>
      </c>
      <c r="N4568" s="273">
        <f t="shared" si="1030"/>
        <v>90.794</v>
      </c>
      <c r="O4568" s="273">
        <f t="shared" si="1031"/>
        <v>92.352</v>
      </c>
      <c r="P4568" s="273">
        <f t="shared" ref="P4568:Q4568" si="1115">P4567+0.002</f>
        <v>93.668</v>
      </c>
      <c r="Q4568" s="273">
        <f t="shared" si="1115"/>
        <v>94.768</v>
      </c>
      <c r="R4568" s="273">
        <f t="shared" si="1033"/>
        <v>95.826</v>
      </c>
    </row>
    <row r="4569" ht="14.25" hidden="1" customHeight="1">
      <c r="L4569" s="251"/>
      <c r="M4569" s="272">
        <v>63.5</v>
      </c>
      <c r="N4569" s="273">
        <f t="shared" si="1030"/>
        <v>90.7975</v>
      </c>
      <c r="O4569" s="273">
        <f t="shared" si="1031"/>
        <v>92.355</v>
      </c>
      <c r="P4569" s="273">
        <f t="shared" ref="P4569:Q4569" si="1116">P4568+0.002</f>
        <v>93.67</v>
      </c>
      <c r="Q4569" s="273">
        <f t="shared" si="1116"/>
        <v>94.77</v>
      </c>
      <c r="R4569" s="273">
        <f t="shared" si="1033"/>
        <v>95.8275</v>
      </c>
    </row>
    <row r="4570" ht="14.25" hidden="1" customHeight="1">
      <c r="L4570" s="251"/>
      <c r="M4570" s="272">
        <v>63.6</v>
      </c>
      <c r="N4570" s="273">
        <f t="shared" si="1030"/>
        <v>90.801</v>
      </c>
      <c r="O4570" s="273">
        <f t="shared" si="1031"/>
        <v>92.358</v>
      </c>
      <c r="P4570" s="273">
        <f t="shared" ref="P4570:Q4570" si="1117">P4569+0.002</f>
        <v>93.672</v>
      </c>
      <c r="Q4570" s="273">
        <f t="shared" si="1117"/>
        <v>94.772</v>
      </c>
      <c r="R4570" s="273">
        <f t="shared" si="1033"/>
        <v>95.829</v>
      </c>
    </row>
    <row r="4571" ht="14.25" hidden="1" customHeight="1">
      <c r="L4571" s="251"/>
      <c r="M4571" s="272">
        <v>63.7</v>
      </c>
      <c r="N4571" s="273">
        <f t="shared" si="1030"/>
        <v>90.8045</v>
      </c>
      <c r="O4571" s="273">
        <f t="shared" si="1031"/>
        <v>92.361</v>
      </c>
      <c r="P4571" s="273">
        <f t="shared" ref="P4571:Q4571" si="1118">P4570+0.002</f>
        <v>93.674</v>
      </c>
      <c r="Q4571" s="273">
        <f t="shared" si="1118"/>
        <v>94.774</v>
      </c>
      <c r="R4571" s="273">
        <f t="shared" si="1033"/>
        <v>95.8305</v>
      </c>
    </row>
    <row r="4572" ht="14.25" hidden="1" customHeight="1">
      <c r="L4572" s="251"/>
      <c r="M4572" s="272">
        <v>63.8</v>
      </c>
      <c r="N4572" s="273">
        <f t="shared" si="1030"/>
        <v>90.808</v>
      </c>
      <c r="O4572" s="273">
        <f t="shared" si="1031"/>
        <v>92.364</v>
      </c>
      <c r="P4572" s="273">
        <f t="shared" ref="P4572:Q4572" si="1119">P4571+0.002</f>
        <v>93.676</v>
      </c>
      <c r="Q4572" s="273">
        <f t="shared" si="1119"/>
        <v>94.776</v>
      </c>
      <c r="R4572" s="273">
        <f t="shared" si="1033"/>
        <v>95.832</v>
      </c>
    </row>
    <row r="4573" ht="14.25" hidden="1" customHeight="1">
      <c r="L4573" s="251"/>
      <c r="M4573" s="272">
        <v>63.9</v>
      </c>
      <c r="N4573" s="273">
        <f t="shared" si="1030"/>
        <v>90.8115</v>
      </c>
      <c r="O4573" s="273">
        <f t="shared" si="1031"/>
        <v>92.367</v>
      </c>
      <c r="P4573" s="273">
        <f t="shared" ref="P4573:Q4573" si="1120">P4572+0.002</f>
        <v>93.678</v>
      </c>
      <c r="Q4573" s="273">
        <f t="shared" si="1120"/>
        <v>94.778</v>
      </c>
      <c r="R4573" s="273">
        <f t="shared" si="1033"/>
        <v>95.8335</v>
      </c>
    </row>
    <row r="4574" ht="14.25" hidden="1" customHeight="1">
      <c r="L4574" s="251"/>
      <c r="M4574" s="272">
        <v>64.0</v>
      </c>
      <c r="N4574" s="273">
        <f t="shared" si="1030"/>
        <v>90.815</v>
      </c>
      <c r="O4574" s="273">
        <f t="shared" si="1031"/>
        <v>92.37</v>
      </c>
      <c r="P4574" s="273">
        <f t="shared" ref="P4574:Q4574" si="1121">P4573+0.002</f>
        <v>93.68</v>
      </c>
      <c r="Q4574" s="273">
        <f t="shared" si="1121"/>
        <v>94.78</v>
      </c>
      <c r="R4574" s="273">
        <f t="shared" si="1033"/>
        <v>95.835</v>
      </c>
    </row>
    <row r="4575" ht="14.25" hidden="1" customHeight="1">
      <c r="L4575" s="251"/>
      <c r="M4575" s="272">
        <v>64.1</v>
      </c>
      <c r="N4575" s="273">
        <f t="shared" si="1030"/>
        <v>90.8185</v>
      </c>
      <c r="O4575" s="273">
        <f t="shared" si="1031"/>
        <v>92.373</v>
      </c>
      <c r="P4575" s="273">
        <f t="shared" ref="P4575:Q4575" si="1122">P4574+0.002</f>
        <v>93.682</v>
      </c>
      <c r="Q4575" s="273">
        <f t="shared" si="1122"/>
        <v>94.782</v>
      </c>
      <c r="R4575" s="273">
        <f t="shared" si="1033"/>
        <v>95.8365</v>
      </c>
    </row>
    <row r="4576" ht="14.25" hidden="1" customHeight="1">
      <c r="L4576" s="251"/>
      <c r="M4576" s="272">
        <v>64.2</v>
      </c>
      <c r="N4576" s="273">
        <f t="shared" si="1030"/>
        <v>90.822</v>
      </c>
      <c r="O4576" s="273">
        <f t="shared" si="1031"/>
        <v>92.376</v>
      </c>
      <c r="P4576" s="273">
        <f t="shared" ref="P4576:Q4576" si="1123">P4575+0.002</f>
        <v>93.684</v>
      </c>
      <c r="Q4576" s="273">
        <f t="shared" si="1123"/>
        <v>94.784</v>
      </c>
      <c r="R4576" s="273">
        <f t="shared" si="1033"/>
        <v>95.838</v>
      </c>
    </row>
    <row r="4577" ht="14.25" hidden="1" customHeight="1">
      <c r="L4577" s="251"/>
      <c r="M4577" s="272">
        <v>64.3</v>
      </c>
      <c r="N4577" s="273">
        <f t="shared" si="1030"/>
        <v>90.8255</v>
      </c>
      <c r="O4577" s="273">
        <f t="shared" si="1031"/>
        <v>92.379</v>
      </c>
      <c r="P4577" s="273">
        <f t="shared" ref="P4577:Q4577" si="1124">P4576+0.002</f>
        <v>93.686</v>
      </c>
      <c r="Q4577" s="273">
        <f t="shared" si="1124"/>
        <v>94.786</v>
      </c>
      <c r="R4577" s="273">
        <f t="shared" si="1033"/>
        <v>95.8395</v>
      </c>
    </row>
    <row r="4578" ht="14.25" hidden="1" customHeight="1">
      <c r="L4578" s="251"/>
      <c r="M4578" s="272">
        <v>64.4</v>
      </c>
      <c r="N4578" s="273">
        <f t="shared" si="1030"/>
        <v>90.829</v>
      </c>
      <c r="O4578" s="273">
        <f t="shared" si="1031"/>
        <v>92.382</v>
      </c>
      <c r="P4578" s="273">
        <f t="shared" ref="P4578:Q4578" si="1125">P4577+0.002</f>
        <v>93.688</v>
      </c>
      <c r="Q4578" s="273">
        <f t="shared" si="1125"/>
        <v>94.788</v>
      </c>
      <c r="R4578" s="273">
        <f t="shared" si="1033"/>
        <v>95.841</v>
      </c>
    </row>
    <row r="4579" ht="14.25" hidden="1" customHeight="1">
      <c r="L4579" s="251"/>
      <c r="M4579" s="272">
        <v>64.5</v>
      </c>
      <c r="N4579" s="273">
        <f t="shared" si="1030"/>
        <v>90.8325</v>
      </c>
      <c r="O4579" s="273">
        <f t="shared" si="1031"/>
        <v>92.385</v>
      </c>
      <c r="P4579" s="273">
        <f t="shared" ref="P4579:Q4579" si="1126">P4578+0.002</f>
        <v>93.69</v>
      </c>
      <c r="Q4579" s="273">
        <f t="shared" si="1126"/>
        <v>94.79</v>
      </c>
      <c r="R4579" s="273">
        <f t="shared" si="1033"/>
        <v>95.8425</v>
      </c>
    </row>
    <row r="4580" ht="14.25" hidden="1" customHeight="1">
      <c r="L4580" s="251"/>
      <c r="M4580" s="272">
        <v>64.6</v>
      </c>
      <c r="N4580" s="273">
        <f t="shared" si="1030"/>
        <v>90.836</v>
      </c>
      <c r="O4580" s="273">
        <f t="shared" si="1031"/>
        <v>92.388</v>
      </c>
      <c r="P4580" s="273">
        <f t="shared" ref="P4580:Q4580" si="1127">P4579+0.002</f>
        <v>93.692</v>
      </c>
      <c r="Q4580" s="273">
        <f t="shared" si="1127"/>
        <v>94.792</v>
      </c>
      <c r="R4580" s="273">
        <f t="shared" si="1033"/>
        <v>95.844</v>
      </c>
    </row>
    <row r="4581" ht="14.25" hidden="1" customHeight="1">
      <c r="L4581" s="251"/>
      <c r="M4581" s="272">
        <v>64.7</v>
      </c>
      <c r="N4581" s="273">
        <f t="shared" si="1030"/>
        <v>90.8395</v>
      </c>
      <c r="O4581" s="273">
        <f t="shared" si="1031"/>
        <v>92.391</v>
      </c>
      <c r="P4581" s="273">
        <f t="shared" ref="P4581:Q4581" si="1128">P4580+0.002</f>
        <v>93.694</v>
      </c>
      <c r="Q4581" s="273">
        <f t="shared" si="1128"/>
        <v>94.794</v>
      </c>
      <c r="R4581" s="273">
        <f t="shared" si="1033"/>
        <v>95.8455</v>
      </c>
    </row>
    <row r="4582" ht="14.25" hidden="1" customHeight="1">
      <c r="L4582" s="251"/>
      <c r="M4582" s="272">
        <v>64.8</v>
      </c>
      <c r="N4582" s="273">
        <f t="shared" si="1030"/>
        <v>90.843</v>
      </c>
      <c r="O4582" s="273">
        <f t="shared" si="1031"/>
        <v>92.394</v>
      </c>
      <c r="P4582" s="273">
        <f t="shared" ref="P4582:Q4582" si="1129">P4581+0.002</f>
        <v>93.696</v>
      </c>
      <c r="Q4582" s="273">
        <f t="shared" si="1129"/>
        <v>94.796</v>
      </c>
      <c r="R4582" s="273">
        <f t="shared" si="1033"/>
        <v>95.847</v>
      </c>
    </row>
    <row r="4583" ht="14.25" hidden="1" customHeight="1">
      <c r="L4583" s="251"/>
      <c r="M4583" s="272">
        <v>64.9</v>
      </c>
      <c r="N4583" s="273">
        <f t="shared" si="1030"/>
        <v>90.8465</v>
      </c>
      <c r="O4583" s="273">
        <f t="shared" si="1031"/>
        <v>92.397</v>
      </c>
      <c r="P4583" s="273">
        <f t="shared" ref="P4583:Q4583" si="1130">P4582+0.002</f>
        <v>93.698</v>
      </c>
      <c r="Q4583" s="273">
        <f t="shared" si="1130"/>
        <v>94.798</v>
      </c>
      <c r="R4583" s="273">
        <f t="shared" si="1033"/>
        <v>95.8485</v>
      </c>
    </row>
    <row r="4584" ht="14.25" hidden="1" customHeight="1">
      <c r="L4584" s="251"/>
      <c r="M4584" s="272">
        <v>65.0</v>
      </c>
      <c r="N4584" s="273">
        <f t="shared" si="1030"/>
        <v>90.85</v>
      </c>
      <c r="O4584" s="273">
        <f t="shared" si="1031"/>
        <v>92.4</v>
      </c>
      <c r="P4584" s="273">
        <f t="shared" ref="P4584:Q4584" si="1131">P4583+0.002</f>
        <v>93.7</v>
      </c>
      <c r="Q4584" s="273">
        <f t="shared" si="1131"/>
        <v>94.8</v>
      </c>
      <c r="R4584" s="273">
        <f t="shared" si="1033"/>
        <v>95.85</v>
      </c>
    </row>
    <row r="4585" ht="14.25" hidden="1" customHeight="1">
      <c r="L4585" s="251"/>
      <c r="M4585" s="272">
        <v>65.1</v>
      </c>
      <c r="N4585" s="273">
        <f t="shared" si="1030"/>
        <v>90.8535</v>
      </c>
      <c r="O4585" s="273">
        <f t="shared" si="1031"/>
        <v>92.403</v>
      </c>
      <c r="P4585" s="273">
        <f t="shared" ref="P4585:Q4585" si="1132">P4584+0.002</f>
        <v>93.702</v>
      </c>
      <c r="Q4585" s="273">
        <f t="shared" si="1132"/>
        <v>94.802</v>
      </c>
      <c r="R4585" s="273">
        <f t="shared" si="1033"/>
        <v>95.8515</v>
      </c>
    </row>
    <row r="4586" ht="14.25" hidden="1" customHeight="1">
      <c r="L4586" s="251"/>
      <c r="M4586" s="272">
        <v>65.2</v>
      </c>
      <c r="N4586" s="273">
        <f t="shared" si="1030"/>
        <v>90.857</v>
      </c>
      <c r="O4586" s="273">
        <f t="shared" si="1031"/>
        <v>92.406</v>
      </c>
      <c r="P4586" s="273">
        <f t="shared" ref="P4586:Q4586" si="1133">P4585+0.002</f>
        <v>93.704</v>
      </c>
      <c r="Q4586" s="273">
        <f t="shared" si="1133"/>
        <v>94.804</v>
      </c>
      <c r="R4586" s="273">
        <f t="shared" si="1033"/>
        <v>95.853</v>
      </c>
    </row>
    <row r="4587" ht="14.25" hidden="1" customHeight="1">
      <c r="L4587" s="251"/>
      <c r="M4587" s="272">
        <v>65.3</v>
      </c>
      <c r="N4587" s="273">
        <f t="shared" si="1030"/>
        <v>90.8605</v>
      </c>
      <c r="O4587" s="273">
        <f t="shared" si="1031"/>
        <v>92.409</v>
      </c>
      <c r="P4587" s="273">
        <f t="shared" ref="P4587:Q4587" si="1134">P4586+0.002</f>
        <v>93.706</v>
      </c>
      <c r="Q4587" s="273">
        <f t="shared" si="1134"/>
        <v>94.806</v>
      </c>
      <c r="R4587" s="273">
        <f t="shared" si="1033"/>
        <v>95.8545</v>
      </c>
    </row>
    <row r="4588" ht="14.25" hidden="1" customHeight="1">
      <c r="L4588" s="251"/>
      <c r="M4588" s="272">
        <v>65.4</v>
      </c>
      <c r="N4588" s="273">
        <f t="shared" si="1030"/>
        <v>90.864</v>
      </c>
      <c r="O4588" s="273">
        <f t="shared" si="1031"/>
        <v>92.412</v>
      </c>
      <c r="P4588" s="273">
        <f t="shared" ref="P4588:Q4588" si="1135">P4587+0.002</f>
        <v>93.708</v>
      </c>
      <c r="Q4588" s="273">
        <f t="shared" si="1135"/>
        <v>94.808</v>
      </c>
      <c r="R4588" s="273">
        <f t="shared" si="1033"/>
        <v>95.856</v>
      </c>
    </row>
    <row r="4589" ht="14.25" hidden="1" customHeight="1">
      <c r="L4589" s="251"/>
      <c r="M4589" s="272">
        <v>65.5</v>
      </c>
      <c r="N4589" s="273">
        <f t="shared" si="1030"/>
        <v>90.8675</v>
      </c>
      <c r="O4589" s="273">
        <f t="shared" si="1031"/>
        <v>92.415</v>
      </c>
      <c r="P4589" s="273">
        <f t="shared" ref="P4589:Q4589" si="1136">P4588+0.002</f>
        <v>93.71</v>
      </c>
      <c r="Q4589" s="273">
        <f t="shared" si="1136"/>
        <v>94.81</v>
      </c>
      <c r="R4589" s="273">
        <f t="shared" si="1033"/>
        <v>95.8575</v>
      </c>
    </row>
    <row r="4590" ht="14.25" hidden="1" customHeight="1">
      <c r="L4590" s="251"/>
      <c r="M4590" s="272">
        <v>65.6</v>
      </c>
      <c r="N4590" s="273">
        <f t="shared" si="1030"/>
        <v>90.871</v>
      </c>
      <c r="O4590" s="273">
        <f t="shared" si="1031"/>
        <v>92.418</v>
      </c>
      <c r="P4590" s="273">
        <f t="shared" ref="P4590:Q4590" si="1137">P4589+0.002</f>
        <v>93.712</v>
      </c>
      <c r="Q4590" s="273">
        <f t="shared" si="1137"/>
        <v>94.812</v>
      </c>
      <c r="R4590" s="273">
        <f t="shared" si="1033"/>
        <v>95.859</v>
      </c>
    </row>
    <row r="4591" ht="14.25" hidden="1" customHeight="1">
      <c r="L4591" s="251"/>
      <c r="M4591" s="272">
        <v>65.7</v>
      </c>
      <c r="N4591" s="273">
        <f t="shared" si="1030"/>
        <v>90.8745</v>
      </c>
      <c r="O4591" s="273">
        <f t="shared" si="1031"/>
        <v>92.421</v>
      </c>
      <c r="P4591" s="273">
        <f t="shared" ref="P4591:Q4591" si="1138">P4590+0.002</f>
        <v>93.714</v>
      </c>
      <c r="Q4591" s="273">
        <f t="shared" si="1138"/>
        <v>94.814</v>
      </c>
      <c r="R4591" s="273">
        <f t="shared" si="1033"/>
        <v>95.8605</v>
      </c>
    </row>
    <row r="4592" ht="14.25" hidden="1" customHeight="1">
      <c r="L4592" s="251"/>
      <c r="M4592" s="272">
        <v>65.8</v>
      </c>
      <c r="N4592" s="273">
        <f t="shared" si="1030"/>
        <v>90.878</v>
      </c>
      <c r="O4592" s="273">
        <f t="shared" si="1031"/>
        <v>92.424</v>
      </c>
      <c r="P4592" s="273">
        <f t="shared" ref="P4592:Q4592" si="1139">P4591+0.002</f>
        <v>93.716</v>
      </c>
      <c r="Q4592" s="273">
        <f t="shared" si="1139"/>
        <v>94.816</v>
      </c>
      <c r="R4592" s="273">
        <f t="shared" si="1033"/>
        <v>95.862</v>
      </c>
    </row>
    <row r="4593" ht="14.25" hidden="1" customHeight="1">
      <c r="L4593" s="251"/>
      <c r="M4593" s="272">
        <v>65.9</v>
      </c>
      <c r="N4593" s="273">
        <f t="shared" si="1030"/>
        <v>90.8815</v>
      </c>
      <c r="O4593" s="273">
        <f t="shared" si="1031"/>
        <v>92.427</v>
      </c>
      <c r="P4593" s="273">
        <f t="shared" ref="P4593:Q4593" si="1140">P4592+0.002</f>
        <v>93.718</v>
      </c>
      <c r="Q4593" s="273">
        <f t="shared" si="1140"/>
        <v>94.818</v>
      </c>
      <c r="R4593" s="273">
        <f t="shared" si="1033"/>
        <v>95.8635</v>
      </c>
    </row>
    <row r="4594" ht="14.25" hidden="1" customHeight="1">
      <c r="L4594" s="251"/>
      <c r="M4594" s="272">
        <v>66.0</v>
      </c>
      <c r="N4594" s="273">
        <f t="shared" si="1030"/>
        <v>90.885</v>
      </c>
      <c r="O4594" s="273">
        <f t="shared" si="1031"/>
        <v>92.43</v>
      </c>
      <c r="P4594" s="273">
        <f t="shared" ref="P4594:Q4594" si="1141">P4593+0.002</f>
        <v>93.72</v>
      </c>
      <c r="Q4594" s="273">
        <f t="shared" si="1141"/>
        <v>94.82</v>
      </c>
      <c r="R4594" s="273">
        <f t="shared" si="1033"/>
        <v>95.865</v>
      </c>
    </row>
    <row r="4595" ht="14.25" hidden="1" customHeight="1">
      <c r="L4595" s="251"/>
      <c r="M4595" s="272">
        <v>66.1</v>
      </c>
      <c r="N4595" s="273">
        <f t="shared" si="1030"/>
        <v>90.8885</v>
      </c>
      <c r="O4595" s="273">
        <f t="shared" si="1031"/>
        <v>92.433</v>
      </c>
      <c r="P4595" s="273">
        <f t="shared" ref="P4595:Q4595" si="1142">P4594+0.002</f>
        <v>93.722</v>
      </c>
      <c r="Q4595" s="273">
        <f t="shared" si="1142"/>
        <v>94.822</v>
      </c>
      <c r="R4595" s="273">
        <f t="shared" si="1033"/>
        <v>95.8665</v>
      </c>
    </row>
    <row r="4596" ht="14.25" hidden="1" customHeight="1">
      <c r="L4596" s="251"/>
      <c r="M4596" s="272">
        <v>66.2</v>
      </c>
      <c r="N4596" s="273">
        <f t="shared" si="1030"/>
        <v>90.892</v>
      </c>
      <c r="O4596" s="273">
        <f t="shared" si="1031"/>
        <v>92.436</v>
      </c>
      <c r="P4596" s="273">
        <f t="shared" ref="P4596:Q4596" si="1143">P4595+0.002</f>
        <v>93.724</v>
      </c>
      <c r="Q4596" s="273">
        <f t="shared" si="1143"/>
        <v>94.824</v>
      </c>
      <c r="R4596" s="273">
        <f t="shared" si="1033"/>
        <v>95.868</v>
      </c>
    </row>
    <row r="4597" ht="14.25" hidden="1" customHeight="1">
      <c r="L4597" s="251"/>
      <c r="M4597" s="272">
        <v>66.3</v>
      </c>
      <c r="N4597" s="273">
        <f t="shared" si="1030"/>
        <v>90.8955</v>
      </c>
      <c r="O4597" s="273">
        <f t="shared" si="1031"/>
        <v>92.439</v>
      </c>
      <c r="P4597" s="273">
        <f t="shared" ref="P4597:Q4597" si="1144">P4596+0.002</f>
        <v>93.726</v>
      </c>
      <c r="Q4597" s="273">
        <f t="shared" si="1144"/>
        <v>94.826</v>
      </c>
      <c r="R4597" s="273">
        <f t="shared" si="1033"/>
        <v>95.8695</v>
      </c>
    </row>
    <row r="4598" ht="14.25" hidden="1" customHeight="1">
      <c r="L4598" s="251"/>
      <c r="M4598" s="272">
        <v>66.4</v>
      </c>
      <c r="N4598" s="273">
        <f t="shared" si="1030"/>
        <v>90.899</v>
      </c>
      <c r="O4598" s="273">
        <f t="shared" si="1031"/>
        <v>92.442</v>
      </c>
      <c r="P4598" s="273">
        <f t="shared" ref="P4598:Q4598" si="1145">P4597+0.002</f>
        <v>93.728</v>
      </c>
      <c r="Q4598" s="273">
        <f t="shared" si="1145"/>
        <v>94.828</v>
      </c>
      <c r="R4598" s="273">
        <f t="shared" si="1033"/>
        <v>95.871</v>
      </c>
    </row>
    <row r="4599" ht="14.25" hidden="1" customHeight="1">
      <c r="L4599" s="251"/>
      <c r="M4599" s="272">
        <v>66.5</v>
      </c>
      <c r="N4599" s="273">
        <f t="shared" si="1030"/>
        <v>90.9025</v>
      </c>
      <c r="O4599" s="273">
        <f t="shared" si="1031"/>
        <v>92.445</v>
      </c>
      <c r="P4599" s="273">
        <f t="shared" ref="P4599:Q4599" si="1146">P4598+0.002</f>
        <v>93.73</v>
      </c>
      <c r="Q4599" s="273">
        <f t="shared" si="1146"/>
        <v>94.83</v>
      </c>
      <c r="R4599" s="273">
        <f t="shared" si="1033"/>
        <v>95.8725</v>
      </c>
    </row>
    <row r="4600" ht="14.25" hidden="1" customHeight="1">
      <c r="L4600" s="251"/>
      <c r="M4600" s="272">
        <v>66.6</v>
      </c>
      <c r="N4600" s="273">
        <f t="shared" si="1030"/>
        <v>90.906</v>
      </c>
      <c r="O4600" s="273">
        <f t="shared" si="1031"/>
        <v>92.448</v>
      </c>
      <c r="P4600" s="273">
        <f t="shared" ref="P4600:Q4600" si="1147">P4599+0.002</f>
        <v>93.732</v>
      </c>
      <c r="Q4600" s="273">
        <f t="shared" si="1147"/>
        <v>94.832</v>
      </c>
      <c r="R4600" s="273">
        <f t="shared" si="1033"/>
        <v>95.874</v>
      </c>
    </row>
    <row r="4601" ht="14.25" hidden="1" customHeight="1">
      <c r="L4601" s="251"/>
      <c r="M4601" s="272">
        <v>66.7</v>
      </c>
      <c r="N4601" s="273">
        <f t="shared" si="1030"/>
        <v>90.9095</v>
      </c>
      <c r="O4601" s="273">
        <f t="shared" si="1031"/>
        <v>92.451</v>
      </c>
      <c r="P4601" s="273">
        <f t="shared" ref="P4601:Q4601" si="1148">P4600+0.002</f>
        <v>93.734</v>
      </c>
      <c r="Q4601" s="273">
        <f t="shared" si="1148"/>
        <v>94.834</v>
      </c>
      <c r="R4601" s="273">
        <f t="shared" si="1033"/>
        <v>95.8755</v>
      </c>
    </row>
    <row r="4602" ht="14.25" hidden="1" customHeight="1">
      <c r="L4602" s="251"/>
      <c r="M4602" s="272">
        <v>66.8</v>
      </c>
      <c r="N4602" s="273">
        <f t="shared" si="1030"/>
        <v>90.913</v>
      </c>
      <c r="O4602" s="273">
        <f t="shared" si="1031"/>
        <v>92.454</v>
      </c>
      <c r="P4602" s="273">
        <f t="shared" ref="P4602:Q4602" si="1149">P4601+0.002</f>
        <v>93.736</v>
      </c>
      <c r="Q4602" s="273">
        <f t="shared" si="1149"/>
        <v>94.836</v>
      </c>
      <c r="R4602" s="273">
        <f t="shared" si="1033"/>
        <v>95.877</v>
      </c>
    </row>
    <row r="4603" ht="14.25" hidden="1" customHeight="1">
      <c r="L4603" s="251"/>
      <c r="M4603" s="272">
        <v>66.9</v>
      </c>
      <c r="N4603" s="273">
        <f t="shared" si="1030"/>
        <v>90.9165</v>
      </c>
      <c r="O4603" s="273">
        <f t="shared" si="1031"/>
        <v>92.457</v>
      </c>
      <c r="P4603" s="273">
        <f t="shared" ref="P4603:Q4603" si="1150">P4602+0.002</f>
        <v>93.738</v>
      </c>
      <c r="Q4603" s="273">
        <f t="shared" si="1150"/>
        <v>94.838</v>
      </c>
      <c r="R4603" s="273">
        <f t="shared" si="1033"/>
        <v>95.8785</v>
      </c>
    </row>
    <row r="4604" ht="14.25" hidden="1" customHeight="1">
      <c r="L4604" s="251"/>
      <c r="M4604" s="272">
        <v>67.0</v>
      </c>
      <c r="N4604" s="273">
        <f t="shared" si="1030"/>
        <v>90.92</v>
      </c>
      <c r="O4604" s="273">
        <f t="shared" si="1031"/>
        <v>92.46</v>
      </c>
      <c r="P4604" s="273">
        <f t="shared" ref="P4604:Q4604" si="1151">P4603+0.002</f>
        <v>93.74</v>
      </c>
      <c r="Q4604" s="273">
        <f t="shared" si="1151"/>
        <v>94.84</v>
      </c>
      <c r="R4604" s="273">
        <f t="shared" si="1033"/>
        <v>95.88</v>
      </c>
    </row>
    <row r="4605" ht="14.25" hidden="1" customHeight="1">
      <c r="L4605" s="251"/>
      <c r="M4605" s="272">
        <v>67.1</v>
      </c>
      <c r="N4605" s="273">
        <f t="shared" si="1030"/>
        <v>90.9235</v>
      </c>
      <c r="O4605" s="273">
        <f t="shared" si="1031"/>
        <v>92.463</v>
      </c>
      <c r="P4605" s="273">
        <f t="shared" ref="P4605:Q4605" si="1152">P4604+0.002</f>
        <v>93.742</v>
      </c>
      <c r="Q4605" s="273">
        <f t="shared" si="1152"/>
        <v>94.842</v>
      </c>
      <c r="R4605" s="273">
        <f t="shared" si="1033"/>
        <v>95.8815</v>
      </c>
    </row>
    <row r="4606" ht="14.25" hidden="1" customHeight="1">
      <c r="L4606" s="251"/>
      <c r="M4606" s="272">
        <v>67.2</v>
      </c>
      <c r="N4606" s="273">
        <f t="shared" si="1030"/>
        <v>90.927</v>
      </c>
      <c r="O4606" s="273">
        <f t="shared" si="1031"/>
        <v>92.466</v>
      </c>
      <c r="P4606" s="273">
        <f t="shared" ref="P4606:Q4606" si="1153">P4605+0.002</f>
        <v>93.744</v>
      </c>
      <c r="Q4606" s="273">
        <f t="shared" si="1153"/>
        <v>94.844</v>
      </c>
      <c r="R4606" s="273">
        <f t="shared" si="1033"/>
        <v>95.883</v>
      </c>
    </row>
    <row r="4607" ht="14.25" hidden="1" customHeight="1">
      <c r="L4607" s="251"/>
      <c r="M4607" s="272">
        <v>67.3</v>
      </c>
      <c r="N4607" s="273">
        <f t="shared" si="1030"/>
        <v>90.9305</v>
      </c>
      <c r="O4607" s="273">
        <f t="shared" si="1031"/>
        <v>92.469</v>
      </c>
      <c r="P4607" s="273">
        <f t="shared" ref="P4607:Q4607" si="1154">P4606+0.002</f>
        <v>93.746</v>
      </c>
      <c r="Q4607" s="273">
        <f t="shared" si="1154"/>
        <v>94.846</v>
      </c>
      <c r="R4607" s="273">
        <f t="shared" si="1033"/>
        <v>95.8845</v>
      </c>
    </row>
    <row r="4608" ht="14.25" hidden="1" customHeight="1">
      <c r="L4608" s="251"/>
      <c r="M4608" s="272">
        <v>67.4</v>
      </c>
      <c r="N4608" s="273">
        <f t="shared" si="1030"/>
        <v>90.934</v>
      </c>
      <c r="O4608" s="273">
        <f t="shared" si="1031"/>
        <v>92.472</v>
      </c>
      <c r="P4608" s="273">
        <f t="shared" ref="P4608:Q4608" si="1155">P4607+0.002</f>
        <v>93.748</v>
      </c>
      <c r="Q4608" s="273">
        <f t="shared" si="1155"/>
        <v>94.848</v>
      </c>
      <c r="R4608" s="273">
        <f t="shared" si="1033"/>
        <v>95.886</v>
      </c>
    </row>
    <row r="4609" ht="14.25" hidden="1" customHeight="1">
      <c r="L4609" s="251"/>
      <c r="M4609" s="272">
        <v>67.5</v>
      </c>
      <c r="N4609" s="273">
        <f t="shared" si="1030"/>
        <v>90.9375</v>
      </c>
      <c r="O4609" s="273">
        <f t="shared" si="1031"/>
        <v>92.475</v>
      </c>
      <c r="P4609" s="273">
        <f t="shared" ref="P4609:Q4609" si="1156">P4608+0.002</f>
        <v>93.75</v>
      </c>
      <c r="Q4609" s="273">
        <f t="shared" si="1156"/>
        <v>94.85</v>
      </c>
      <c r="R4609" s="273">
        <f t="shared" si="1033"/>
        <v>95.8875</v>
      </c>
    </row>
    <row r="4610" ht="14.25" hidden="1" customHeight="1">
      <c r="L4610" s="251"/>
      <c r="M4610" s="272">
        <v>67.6</v>
      </c>
      <c r="N4610" s="273">
        <f t="shared" si="1030"/>
        <v>90.941</v>
      </c>
      <c r="O4610" s="273">
        <f t="shared" si="1031"/>
        <v>92.478</v>
      </c>
      <c r="P4610" s="273">
        <f t="shared" ref="P4610:Q4610" si="1157">P4609+0.002</f>
        <v>93.752</v>
      </c>
      <c r="Q4610" s="273">
        <f t="shared" si="1157"/>
        <v>94.852</v>
      </c>
      <c r="R4610" s="273">
        <f t="shared" si="1033"/>
        <v>95.889</v>
      </c>
    </row>
    <row r="4611" ht="14.25" hidden="1" customHeight="1">
      <c r="L4611" s="251"/>
      <c r="M4611" s="272">
        <v>67.7</v>
      </c>
      <c r="N4611" s="273">
        <f t="shared" si="1030"/>
        <v>90.9445</v>
      </c>
      <c r="O4611" s="273">
        <f t="shared" si="1031"/>
        <v>92.481</v>
      </c>
      <c r="P4611" s="273">
        <f t="shared" ref="P4611:Q4611" si="1158">P4610+0.002</f>
        <v>93.754</v>
      </c>
      <c r="Q4611" s="273">
        <f t="shared" si="1158"/>
        <v>94.854</v>
      </c>
      <c r="R4611" s="273">
        <f t="shared" si="1033"/>
        <v>95.8905</v>
      </c>
    </row>
    <row r="4612" ht="14.25" hidden="1" customHeight="1">
      <c r="L4612" s="251"/>
      <c r="M4612" s="272">
        <v>67.8</v>
      </c>
      <c r="N4612" s="273">
        <f t="shared" si="1030"/>
        <v>90.948</v>
      </c>
      <c r="O4612" s="273">
        <f t="shared" si="1031"/>
        <v>92.484</v>
      </c>
      <c r="P4612" s="273">
        <f t="shared" ref="P4612:Q4612" si="1159">P4611+0.002</f>
        <v>93.756</v>
      </c>
      <c r="Q4612" s="273">
        <f t="shared" si="1159"/>
        <v>94.856</v>
      </c>
      <c r="R4612" s="273">
        <f t="shared" si="1033"/>
        <v>95.892</v>
      </c>
    </row>
    <row r="4613" ht="14.25" hidden="1" customHeight="1">
      <c r="L4613" s="251"/>
      <c r="M4613" s="272">
        <v>67.9</v>
      </c>
      <c r="N4613" s="273">
        <f t="shared" si="1030"/>
        <v>90.9515</v>
      </c>
      <c r="O4613" s="273">
        <f t="shared" si="1031"/>
        <v>92.487</v>
      </c>
      <c r="P4613" s="273">
        <f t="shared" ref="P4613:Q4613" si="1160">P4612+0.002</f>
        <v>93.758</v>
      </c>
      <c r="Q4613" s="273">
        <f t="shared" si="1160"/>
        <v>94.858</v>
      </c>
      <c r="R4613" s="273">
        <f t="shared" si="1033"/>
        <v>95.8935</v>
      </c>
    </row>
    <row r="4614" ht="14.25" hidden="1" customHeight="1">
      <c r="L4614" s="251"/>
      <c r="M4614" s="272">
        <v>68.0</v>
      </c>
      <c r="N4614" s="273">
        <f t="shared" si="1030"/>
        <v>90.955</v>
      </c>
      <c r="O4614" s="273">
        <f t="shared" si="1031"/>
        <v>92.49</v>
      </c>
      <c r="P4614" s="273">
        <f t="shared" ref="P4614:Q4614" si="1161">P4613+0.002</f>
        <v>93.76</v>
      </c>
      <c r="Q4614" s="273">
        <f t="shared" si="1161"/>
        <v>94.86</v>
      </c>
      <c r="R4614" s="273">
        <f t="shared" si="1033"/>
        <v>95.895</v>
      </c>
    </row>
    <row r="4615" ht="14.25" hidden="1" customHeight="1">
      <c r="L4615" s="251"/>
      <c r="M4615" s="272">
        <v>68.1</v>
      </c>
      <c r="N4615" s="273">
        <f t="shared" si="1030"/>
        <v>90.9585</v>
      </c>
      <c r="O4615" s="273">
        <f t="shared" si="1031"/>
        <v>92.493</v>
      </c>
      <c r="P4615" s="273">
        <f t="shared" ref="P4615:Q4615" si="1162">P4614+0.002</f>
        <v>93.762</v>
      </c>
      <c r="Q4615" s="273">
        <f t="shared" si="1162"/>
        <v>94.862</v>
      </c>
      <c r="R4615" s="273">
        <f t="shared" si="1033"/>
        <v>95.8965</v>
      </c>
    </row>
    <row r="4616" ht="14.25" hidden="1" customHeight="1">
      <c r="L4616" s="251"/>
      <c r="M4616" s="272">
        <v>68.2</v>
      </c>
      <c r="N4616" s="273">
        <f t="shared" si="1030"/>
        <v>90.962</v>
      </c>
      <c r="O4616" s="273">
        <f t="shared" si="1031"/>
        <v>92.496</v>
      </c>
      <c r="P4616" s="273">
        <f t="shared" ref="P4616:Q4616" si="1163">P4615+0.002</f>
        <v>93.764</v>
      </c>
      <c r="Q4616" s="273">
        <f t="shared" si="1163"/>
        <v>94.864</v>
      </c>
      <c r="R4616" s="273">
        <f t="shared" si="1033"/>
        <v>95.898</v>
      </c>
    </row>
    <row r="4617" ht="14.25" hidden="1" customHeight="1">
      <c r="L4617" s="251"/>
      <c r="M4617" s="272">
        <v>68.3</v>
      </c>
      <c r="N4617" s="273">
        <f t="shared" si="1030"/>
        <v>90.9655</v>
      </c>
      <c r="O4617" s="273">
        <f t="shared" si="1031"/>
        <v>92.499</v>
      </c>
      <c r="P4617" s="273">
        <f t="shared" ref="P4617:Q4617" si="1164">P4616+0.002</f>
        <v>93.766</v>
      </c>
      <c r="Q4617" s="273">
        <f t="shared" si="1164"/>
        <v>94.866</v>
      </c>
      <c r="R4617" s="273">
        <f t="shared" si="1033"/>
        <v>95.8995</v>
      </c>
    </row>
    <row r="4618" ht="14.25" hidden="1" customHeight="1">
      <c r="L4618" s="251"/>
      <c r="M4618" s="272">
        <v>68.4</v>
      </c>
      <c r="N4618" s="273">
        <f t="shared" si="1030"/>
        <v>90.969</v>
      </c>
      <c r="O4618" s="273">
        <f t="shared" si="1031"/>
        <v>92.502</v>
      </c>
      <c r="P4618" s="273">
        <f t="shared" ref="P4618:Q4618" si="1165">P4617+0.002</f>
        <v>93.768</v>
      </c>
      <c r="Q4618" s="273">
        <f t="shared" si="1165"/>
        <v>94.868</v>
      </c>
      <c r="R4618" s="273">
        <f t="shared" si="1033"/>
        <v>95.901</v>
      </c>
    </row>
    <row r="4619" ht="14.25" hidden="1" customHeight="1">
      <c r="L4619" s="251"/>
      <c r="M4619" s="272">
        <v>68.5</v>
      </c>
      <c r="N4619" s="273">
        <f t="shared" si="1030"/>
        <v>90.9725</v>
      </c>
      <c r="O4619" s="273">
        <f t="shared" si="1031"/>
        <v>92.505</v>
      </c>
      <c r="P4619" s="273">
        <f t="shared" ref="P4619:Q4619" si="1166">P4618+0.002</f>
        <v>93.77</v>
      </c>
      <c r="Q4619" s="273">
        <f t="shared" si="1166"/>
        <v>94.87</v>
      </c>
      <c r="R4619" s="273">
        <f t="shared" si="1033"/>
        <v>95.9025</v>
      </c>
    </row>
    <row r="4620" ht="14.25" hidden="1" customHeight="1">
      <c r="L4620" s="251"/>
      <c r="M4620" s="272">
        <v>68.6</v>
      </c>
      <c r="N4620" s="273">
        <f t="shared" si="1030"/>
        <v>90.976</v>
      </c>
      <c r="O4620" s="273">
        <f t="shared" si="1031"/>
        <v>92.508</v>
      </c>
      <c r="P4620" s="273">
        <f t="shared" ref="P4620:Q4620" si="1167">P4619+0.002</f>
        <v>93.772</v>
      </c>
      <c r="Q4620" s="273">
        <f t="shared" si="1167"/>
        <v>94.872</v>
      </c>
      <c r="R4620" s="273">
        <f t="shared" si="1033"/>
        <v>95.904</v>
      </c>
    </row>
    <row r="4621" ht="14.25" hidden="1" customHeight="1">
      <c r="L4621" s="251"/>
      <c r="M4621" s="272">
        <v>68.7</v>
      </c>
      <c r="N4621" s="273">
        <f t="shared" si="1030"/>
        <v>90.9795</v>
      </c>
      <c r="O4621" s="273">
        <f t="shared" si="1031"/>
        <v>92.511</v>
      </c>
      <c r="P4621" s="273">
        <f t="shared" ref="P4621:Q4621" si="1168">P4620+0.002</f>
        <v>93.774</v>
      </c>
      <c r="Q4621" s="273">
        <f t="shared" si="1168"/>
        <v>94.874</v>
      </c>
      <c r="R4621" s="273">
        <f t="shared" si="1033"/>
        <v>95.9055</v>
      </c>
    </row>
    <row r="4622" ht="14.25" hidden="1" customHeight="1">
      <c r="L4622" s="251"/>
      <c r="M4622" s="272">
        <v>68.8</v>
      </c>
      <c r="N4622" s="273">
        <f t="shared" si="1030"/>
        <v>90.983</v>
      </c>
      <c r="O4622" s="273">
        <f t="shared" si="1031"/>
        <v>92.514</v>
      </c>
      <c r="P4622" s="273">
        <f t="shared" ref="P4622:Q4622" si="1169">P4621+0.002</f>
        <v>93.776</v>
      </c>
      <c r="Q4622" s="273">
        <f t="shared" si="1169"/>
        <v>94.876</v>
      </c>
      <c r="R4622" s="273">
        <f t="shared" si="1033"/>
        <v>95.907</v>
      </c>
    </row>
    <row r="4623" ht="14.25" hidden="1" customHeight="1">
      <c r="L4623" s="251"/>
      <c r="M4623" s="272">
        <v>68.9</v>
      </c>
      <c r="N4623" s="273">
        <f t="shared" si="1030"/>
        <v>90.9865</v>
      </c>
      <c r="O4623" s="273">
        <f t="shared" si="1031"/>
        <v>92.517</v>
      </c>
      <c r="P4623" s="273">
        <f t="shared" ref="P4623:Q4623" si="1170">P4622+0.002</f>
        <v>93.778</v>
      </c>
      <c r="Q4623" s="273">
        <f t="shared" si="1170"/>
        <v>94.878</v>
      </c>
      <c r="R4623" s="273">
        <f t="shared" si="1033"/>
        <v>95.9085</v>
      </c>
    </row>
    <row r="4624" ht="14.25" hidden="1" customHeight="1">
      <c r="L4624" s="251"/>
      <c r="M4624" s="272">
        <v>69.0</v>
      </c>
      <c r="N4624" s="273">
        <f t="shared" si="1030"/>
        <v>90.99</v>
      </c>
      <c r="O4624" s="273">
        <f t="shared" si="1031"/>
        <v>92.52</v>
      </c>
      <c r="P4624" s="273">
        <f t="shared" ref="P4624:Q4624" si="1171">P4623+0.002</f>
        <v>93.78</v>
      </c>
      <c r="Q4624" s="273">
        <f t="shared" si="1171"/>
        <v>94.88</v>
      </c>
      <c r="R4624" s="273">
        <f t="shared" si="1033"/>
        <v>95.91</v>
      </c>
    </row>
    <row r="4625" ht="14.25" hidden="1" customHeight="1">
      <c r="L4625" s="251"/>
      <c r="M4625" s="272">
        <v>69.1</v>
      </c>
      <c r="N4625" s="273">
        <f t="shared" si="1030"/>
        <v>90.9935</v>
      </c>
      <c r="O4625" s="273">
        <f t="shared" si="1031"/>
        <v>92.523</v>
      </c>
      <c r="P4625" s="273">
        <f t="shared" ref="P4625:Q4625" si="1172">P4624+0.002</f>
        <v>93.782</v>
      </c>
      <c r="Q4625" s="273">
        <f t="shared" si="1172"/>
        <v>94.882</v>
      </c>
      <c r="R4625" s="273">
        <f t="shared" si="1033"/>
        <v>95.9115</v>
      </c>
    </row>
    <row r="4626" ht="14.25" hidden="1" customHeight="1">
      <c r="L4626" s="251"/>
      <c r="M4626" s="272">
        <v>69.2</v>
      </c>
      <c r="N4626" s="273">
        <f t="shared" si="1030"/>
        <v>90.997</v>
      </c>
      <c r="O4626" s="273">
        <f t="shared" si="1031"/>
        <v>92.526</v>
      </c>
      <c r="P4626" s="273">
        <f t="shared" ref="P4626:Q4626" si="1173">P4625+0.002</f>
        <v>93.784</v>
      </c>
      <c r="Q4626" s="273">
        <f t="shared" si="1173"/>
        <v>94.884</v>
      </c>
      <c r="R4626" s="273">
        <f t="shared" si="1033"/>
        <v>95.913</v>
      </c>
    </row>
    <row r="4627" ht="14.25" hidden="1" customHeight="1">
      <c r="L4627" s="251"/>
      <c r="M4627" s="272">
        <v>69.3</v>
      </c>
      <c r="N4627" s="273">
        <f t="shared" si="1030"/>
        <v>91.0005</v>
      </c>
      <c r="O4627" s="273">
        <f t="shared" si="1031"/>
        <v>92.529</v>
      </c>
      <c r="P4627" s="273">
        <f t="shared" ref="P4627:Q4627" si="1174">P4626+0.002</f>
        <v>93.786</v>
      </c>
      <c r="Q4627" s="273">
        <f t="shared" si="1174"/>
        <v>94.886</v>
      </c>
      <c r="R4627" s="273">
        <f t="shared" si="1033"/>
        <v>95.9145</v>
      </c>
    </row>
    <row r="4628" ht="14.25" hidden="1" customHeight="1">
      <c r="L4628" s="251"/>
      <c r="M4628" s="272">
        <v>69.4</v>
      </c>
      <c r="N4628" s="273">
        <f t="shared" si="1030"/>
        <v>91.004</v>
      </c>
      <c r="O4628" s="273">
        <f t="shared" si="1031"/>
        <v>92.532</v>
      </c>
      <c r="P4628" s="273">
        <f t="shared" ref="P4628:Q4628" si="1175">P4627+0.002</f>
        <v>93.788</v>
      </c>
      <c r="Q4628" s="273">
        <f t="shared" si="1175"/>
        <v>94.888</v>
      </c>
      <c r="R4628" s="273">
        <f t="shared" si="1033"/>
        <v>95.916</v>
      </c>
    </row>
    <row r="4629" ht="14.25" hidden="1" customHeight="1">
      <c r="L4629" s="251"/>
      <c r="M4629" s="272">
        <v>69.5</v>
      </c>
      <c r="N4629" s="273">
        <f t="shared" si="1030"/>
        <v>91.0075</v>
      </c>
      <c r="O4629" s="273">
        <f t="shared" si="1031"/>
        <v>92.535</v>
      </c>
      <c r="P4629" s="273">
        <f t="shared" ref="P4629:Q4629" si="1176">P4628+0.002</f>
        <v>93.79</v>
      </c>
      <c r="Q4629" s="273">
        <f t="shared" si="1176"/>
        <v>94.89</v>
      </c>
      <c r="R4629" s="273">
        <f t="shared" si="1033"/>
        <v>95.9175</v>
      </c>
    </row>
    <row r="4630" ht="14.25" hidden="1" customHeight="1">
      <c r="L4630" s="251"/>
      <c r="M4630" s="272">
        <v>69.6</v>
      </c>
      <c r="N4630" s="273">
        <f t="shared" si="1030"/>
        <v>91.011</v>
      </c>
      <c r="O4630" s="273">
        <f t="shared" si="1031"/>
        <v>92.538</v>
      </c>
      <c r="P4630" s="273">
        <f t="shared" ref="P4630:Q4630" si="1177">P4629+0.002</f>
        <v>93.792</v>
      </c>
      <c r="Q4630" s="273">
        <f t="shared" si="1177"/>
        <v>94.892</v>
      </c>
      <c r="R4630" s="273">
        <f t="shared" si="1033"/>
        <v>95.919</v>
      </c>
    </row>
    <row r="4631" ht="14.25" hidden="1" customHeight="1">
      <c r="L4631" s="251"/>
      <c r="M4631" s="272">
        <v>69.7</v>
      </c>
      <c r="N4631" s="273">
        <f t="shared" si="1030"/>
        <v>91.0145</v>
      </c>
      <c r="O4631" s="273">
        <f t="shared" si="1031"/>
        <v>92.541</v>
      </c>
      <c r="P4631" s="273">
        <f t="shared" ref="P4631:Q4631" si="1178">P4630+0.002</f>
        <v>93.794</v>
      </c>
      <c r="Q4631" s="273">
        <f t="shared" si="1178"/>
        <v>94.894</v>
      </c>
      <c r="R4631" s="273">
        <f t="shared" si="1033"/>
        <v>95.9205</v>
      </c>
    </row>
    <row r="4632" ht="14.25" hidden="1" customHeight="1">
      <c r="L4632" s="251"/>
      <c r="M4632" s="272">
        <v>69.8</v>
      </c>
      <c r="N4632" s="273">
        <f t="shared" si="1030"/>
        <v>91.018</v>
      </c>
      <c r="O4632" s="273">
        <f t="shared" si="1031"/>
        <v>92.544</v>
      </c>
      <c r="P4632" s="273">
        <f t="shared" ref="P4632:Q4632" si="1179">P4631+0.002</f>
        <v>93.796</v>
      </c>
      <c r="Q4632" s="273">
        <f t="shared" si="1179"/>
        <v>94.896</v>
      </c>
      <c r="R4632" s="273">
        <f t="shared" si="1033"/>
        <v>95.922</v>
      </c>
    </row>
    <row r="4633" ht="14.25" hidden="1" customHeight="1">
      <c r="L4633" s="251"/>
      <c r="M4633" s="272">
        <v>69.9</v>
      </c>
      <c r="N4633" s="273">
        <f t="shared" si="1030"/>
        <v>91.0215</v>
      </c>
      <c r="O4633" s="273">
        <f t="shared" si="1031"/>
        <v>92.547</v>
      </c>
      <c r="P4633" s="273">
        <f t="shared" ref="P4633:Q4633" si="1180">P4632+0.002</f>
        <v>93.798</v>
      </c>
      <c r="Q4633" s="273">
        <f t="shared" si="1180"/>
        <v>94.898</v>
      </c>
      <c r="R4633" s="273">
        <f t="shared" si="1033"/>
        <v>95.9235</v>
      </c>
    </row>
    <row r="4634" ht="14.25" hidden="1" customHeight="1">
      <c r="L4634" s="251"/>
      <c r="M4634" s="272">
        <v>70.0</v>
      </c>
      <c r="N4634" s="273">
        <f t="shared" si="1030"/>
        <v>91.025</v>
      </c>
      <c r="O4634" s="273">
        <f t="shared" si="1031"/>
        <v>92.55</v>
      </c>
      <c r="P4634" s="273">
        <f t="shared" ref="P4634:Q4634" si="1181">P4633+0.002</f>
        <v>93.8</v>
      </c>
      <c r="Q4634" s="273">
        <f t="shared" si="1181"/>
        <v>94.9</v>
      </c>
      <c r="R4634" s="273">
        <f t="shared" si="1033"/>
        <v>95.925</v>
      </c>
    </row>
    <row r="4635" ht="14.25" hidden="1" customHeight="1">
      <c r="L4635" s="251"/>
      <c r="M4635" s="272">
        <v>70.1</v>
      </c>
      <c r="N4635" s="273">
        <f t="shared" si="1030"/>
        <v>91.0285</v>
      </c>
      <c r="O4635" s="273">
        <f t="shared" si="1031"/>
        <v>92.553</v>
      </c>
      <c r="P4635" s="273">
        <f t="shared" ref="P4635:Q4635" si="1182">P4634+0.002</f>
        <v>93.802</v>
      </c>
      <c r="Q4635" s="273">
        <f t="shared" si="1182"/>
        <v>94.902</v>
      </c>
      <c r="R4635" s="273">
        <f t="shared" si="1033"/>
        <v>95.9265</v>
      </c>
    </row>
    <row r="4636" ht="14.25" hidden="1" customHeight="1">
      <c r="L4636" s="251"/>
      <c r="M4636" s="272">
        <v>70.2</v>
      </c>
      <c r="N4636" s="273">
        <f t="shared" si="1030"/>
        <v>91.032</v>
      </c>
      <c r="O4636" s="273">
        <f t="shared" si="1031"/>
        <v>92.556</v>
      </c>
      <c r="P4636" s="273">
        <f t="shared" ref="P4636:Q4636" si="1183">P4635+0.002</f>
        <v>93.804</v>
      </c>
      <c r="Q4636" s="273">
        <f t="shared" si="1183"/>
        <v>94.904</v>
      </c>
      <c r="R4636" s="273">
        <f t="shared" si="1033"/>
        <v>95.928</v>
      </c>
    </row>
    <row r="4637" ht="14.25" hidden="1" customHeight="1">
      <c r="L4637" s="251"/>
      <c r="M4637" s="272">
        <v>70.3</v>
      </c>
      <c r="N4637" s="273">
        <f t="shared" si="1030"/>
        <v>91.0355</v>
      </c>
      <c r="O4637" s="273">
        <f t="shared" si="1031"/>
        <v>92.559</v>
      </c>
      <c r="P4637" s="273">
        <f t="shared" ref="P4637:Q4637" si="1184">P4636+0.002</f>
        <v>93.806</v>
      </c>
      <c r="Q4637" s="273">
        <f t="shared" si="1184"/>
        <v>94.906</v>
      </c>
      <c r="R4637" s="273">
        <f t="shared" si="1033"/>
        <v>95.9295</v>
      </c>
    </row>
    <row r="4638" ht="14.25" hidden="1" customHeight="1">
      <c r="L4638" s="251"/>
      <c r="M4638" s="272">
        <v>70.4</v>
      </c>
      <c r="N4638" s="273">
        <f t="shared" si="1030"/>
        <v>91.039</v>
      </c>
      <c r="O4638" s="273">
        <f t="shared" si="1031"/>
        <v>92.562</v>
      </c>
      <c r="P4638" s="273">
        <f t="shared" ref="P4638:Q4638" si="1185">P4637+0.002</f>
        <v>93.808</v>
      </c>
      <c r="Q4638" s="273">
        <f t="shared" si="1185"/>
        <v>94.908</v>
      </c>
      <c r="R4638" s="273">
        <f t="shared" si="1033"/>
        <v>95.931</v>
      </c>
    </row>
    <row r="4639" ht="14.25" hidden="1" customHeight="1">
      <c r="L4639" s="251"/>
      <c r="M4639" s="272">
        <v>70.5</v>
      </c>
      <c r="N4639" s="273">
        <f t="shared" si="1030"/>
        <v>91.0425</v>
      </c>
      <c r="O4639" s="273">
        <f t="shared" si="1031"/>
        <v>92.565</v>
      </c>
      <c r="P4639" s="273">
        <f t="shared" ref="P4639:Q4639" si="1186">P4638+0.002</f>
        <v>93.81</v>
      </c>
      <c r="Q4639" s="273">
        <f t="shared" si="1186"/>
        <v>94.91</v>
      </c>
      <c r="R4639" s="273">
        <f t="shared" si="1033"/>
        <v>95.9325</v>
      </c>
    </row>
    <row r="4640" ht="14.25" hidden="1" customHeight="1">
      <c r="L4640" s="251"/>
      <c r="M4640" s="272">
        <v>70.6</v>
      </c>
      <c r="N4640" s="273">
        <f t="shared" si="1030"/>
        <v>91.046</v>
      </c>
      <c r="O4640" s="273">
        <f t="shared" si="1031"/>
        <v>92.568</v>
      </c>
      <c r="P4640" s="273">
        <f t="shared" ref="P4640:Q4640" si="1187">P4639+0.002</f>
        <v>93.812</v>
      </c>
      <c r="Q4640" s="273">
        <f t="shared" si="1187"/>
        <v>94.912</v>
      </c>
      <c r="R4640" s="273">
        <f t="shared" si="1033"/>
        <v>95.934</v>
      </c>
    </row>
    <row r="4641" ht="14.25" hidden="1" customHeight="1">
      <c r="L4641" s="251"/>
      <c r="M4641" s="272">
        <v>70.7</v>
      </c>
      <c r="N4641" s="273">
        <f t="shared" si="1030"/>
        <v>91.0495</v>
      </c>
      <c r="O4641" s="273">
        <f t="shared" si="1031"/>
        <v>92.571</v>
      </c>
      <c r="P4641" s="273">
        <f t="shared" ref="P4641:Q4641" si="1188">P4640+0.002</f>
        <v>93.814</v>
      </c>
      <c r="Q4641" s="273">
        <f t="shared" si="1188"/>
        <v>94.914</v>
      </c>
      <c r="R4641" s="273">
        <f t="shared" si="1033"/>
        <v>95.9355</v>
      </c>
    </row>
    <row r="4642" ht="14.25" hidden="1" customHeight="1">
      <c r="L4642" s="251"/>
      <c r="M4642" s="272">
        <v>70.8</v>
      </c>
      <c r="N4642" s="273">
        <f t="shared" si="1030"/>
        <v>91.053</v>
      </c>
      <c r="O4642" s="273">
        <f t="shared" si="1031"/>
        <v>92.574</v>
      </c>
      <c r="P4642" s="273">
        <f t="shared" ref="P4642:Q4642" si="1189">P4641+0.002</f>
        <v>93.816</v>
      </c>
      <c r="Q4642" s="273">
        <f t="shared" si="1189"/>
        <v>94.916</v>
      </c>
      <c r="R4642" s="273">
        <f t="shared" si="1033"/>
        <v>95.937</v>
      </c>
    </row>
    <row r="4643" ht="14.25" hidden="1" customHeight="1">
      <c r="L4643" s="251"/>
      <c r="M4643" s="272">
        <v>70.9</v>
      </c>
      <c r="N4643" s="273">
        <f t="shared" si="1030"/>
        <v>91.0565</v>
      </c>
      <c r="O4643" s="273">
        <f t="shared" si="1031"/>
        <v>92.577</v>
      </c>
      <c r="P4643" s="273">
        <f t="shared" ref="P4643:Q4643" si="1190">P4642+0.002</f>
        <v>93.818</v>
      </c>
      <c r="Q4643" s="273">
        <f t="shared" si="1190"/>
        <v>94.918</v>
      </c>
      <c r="R4643" s="273">
        <f t="shared" si="1033"/>
        <v>95.9385</v>
      </c>
    </row>
    <row r="4644" ht="14.25" hidden="1" customHeight="1">
      <c r="L4644" s="251"/>
      <c r="M4644" s="272">
        <v>71.0</v>
      </c>
      <c r="N4644" s="273">
        <f t="shared" si="1030"/>
        <v>91.06</v>
      </c>
      <c r="O4644" s="273">
        <f t="shared" si="1031"/>
        <v>92.58</v>
      </c>
      <c r="P4644" s="273">
        <f t="shared" ref="P4644:Q4644" si="1191">P4643+0.002</f>
        <v>93.82</v>
      </c>
      <c r="Q4644" s="273">
        <f t="shared" si="1191"/>
        <v>94.92</v>
      </c>
      <c r="R4644" s="273">
        <f t="shared" si="1033"/>
        <v>95.94</v>
      </c>
    </row>
    <row r="4645" ht="14.25" hidden="1" customHeight="1">
      <c r="L4645" s="251"/>
      <c r="M4645" s="272">
        <v>71.1</v>
      </c>
      <c r="N4645" s="273">
        <f t="shared" si="1030"/>
        <v>91.0635</v>
      </c>
      <c r="O4645" s="273">
        <f t="shared" si="1031"/>
        <v>92.583</v>
      </c>
      <c r="P4645" s="273">
        <f t="shared" ref="P4645:Q4645" si="1192">P4644+0.002</f>
        <v>93.822</v>
      </c>
      <c r="Q4645" s="273">
        <f t="shared" si="1192"/>
        <v>94.922</v>
      </c>
      <c r="R4645" s="273">
        <f t="shared" si="1033"/>
        <v>95.9415</v>
      </c>
    </row>
    <row r="4646" ht="14.25" hidden="1" customHeight="1">
      <c r="L4646" s="251"/>
      <c r="M4646" s="272">
        <v>71.2</v>
      </c>
      <c r="N4646" s="273">
        <f t="shared" si="1030"/>
        <v>91.067</v>
      </c>
      <c r="O4646" s="273">
        <f t="shared" si="1031"/>
        <v>92.586</v>
      </c>
      <c r="P4646" s="273">
        <f t="shared" ref="P4646:Q4646" si="1193">P4645+0.002</f>
        <v>93.824</v>
      </c>
      <c r="Q4646" s="273">
        <f t="shared" si="1193"/>
        <v>94.924</v>
      </c>
      <c r="R4646" s="273">
        <f t="shared" si="1033"/>
        <v>95.943</v>
      </c>
    </row>
    <row r="4647" ht="14.25" hidden="1" customHeight="1">
      <c r="L4647" s="251"/>
      <c r="M4647" s="272">
        <v>71.3</v>
      </c>
      <c r="N4647" s="273">
        <f t="shared" si="1030"/>
        <v>91.0705</v>
      </c>
      <c r="O4647" s="273">
        <f t="shared" si="1031"/>
        <v>92.589</v>
      </c>
      <c r="P4647" s="273">
        <f t="shared" ref="P4647:Q4647" si="1194">P4646+0.002</f>
        <v>93.826</v>
      </c>
      <c r="Q4647" s="273">
        <f t="shared" si="1194"/>
        <v>94.926</v>
      </c>
      <c r="R4647" s="273">
        <f t="shared" si="1033"/>
        <v>95.9445</v>
      </c>
    </row>
    <row r="4648" ht="14.25" hidden="1" customHeight="1">
      <c r="L4648" s="251"/>
      <c r="M4648" s="272">
        <v>71.4</v>
      </c>
      <c r="N4648" s="273">
        <f t="shared" si="1030"/>
        <v>91.074</v>
      </c>
      <c r="O4648" s="273">
        <f t="shared" si="1031"/>
        <v>92.592</v>
      </c>
      <c r="P4648" s="273">
        <f t="shared" ref="P4648:Q4648" si="1195">P4647+0.002</f>
        <v>93.828</v>
      </c>
      <c r="Q4648" s="273">
        <f t="shared" si="1195"/>
        <v>94.928</v>
      </c>
      <c r="R4648" s="273">
        <f t="shared" si="1033"/>
        <v>95.946</v>
      </c>
    </row>
    <row r="4649" ht="14.25" hidden="1" customHeight="1">
      <c r="L4649" s="251"/>
      <c r="M4649" s="272">
        <v>71.5</v>
      </c>
      <c r="N4649" s="273">
        <f t="shared" si="1030"/>
        <v>91.0775</v>
      </c>
      <c r="O4649" s="273">
        <f t="shared" si="1031"/>
        <v>92.595</v>
      </c>
      <c r="P4649" s="273">
        <f t="shared" ref="P4649:Q4649" si="1196">P4648+0.002</f>
        <v>93.83</v>
      </c>
      <c r="Q4649" s="273">
        <f t="shared" si="1196"/>
        <v>94.93</v>
      </c>
      <c r="R4649" s="273">
        <f t="shared" si="1033"/>
        <v>95.9475</v>
      </c>
    </row>
    <row r="4650" ht="14.25" hidden="1" customHeight="1">
      <c r="L4650" s="251"/>
      <c r="M4650" s="272">
        <v>71.6</v>
      </c>
      <c r="N4650" s="273">
        <f t="shared" si="1030"/>
        <v>91.081</v>
      </c>
      <c r="O4650" s="273">
        <f t="shared" si="1031"/>
        <v>92.598</v>
      </c>
      <c r="P4650" s="273">
        <f t="shared" ref="P4650:Q4650" si="1197">P4649+0.002</f>
        <v>93.832</v>
      </c>
      <c r="Q4650" s="273">
        <f t="shared" si="1197"/>
        <v>94.932</v>
      </c>
      <c r="R4650" s="273">
        <f t="shared" si="1033"/>
        <v>95.949</v>
      </c>
    </row>
    <row r="4651" ht="14.25" hidden="1" customHeight="1">
      <c r="L4651" s="251"/>
      <c r="M4651" s="272">
        <v>71.7</v>
      </c>
      <c r="N4651" s="273">
        <f t="shared" si="1030"/>
        <v>91.0845</v>
      </c>
      <c r="O4651" s="273">
        <f t="shared" si="1031"/>
        <v>92.601</v>
      </c>
      <c r="P4651" s="273">
        <f t="shared" ref="P4651:Q4651" si="1198">P4650+0.002</f>
        <v>93.834</v>
      </c>
      <c r="Q4651" s="273">
        <f t="shared" si="1198"/>
        <v>94.934</v>
      </c>
      <c r="R4651" s="273">
        <f t="shared" si="1033"/>
        <v>95.9505</v>
      </c>
    </row>
    <row r="4652" ht="14.25" hidden="1" customHeight="1">
      <c r="L4652" s="251"/>
      <c r="M4652" s="272">
        <v>71.8</v>
      </c>
      <c r="N4652" s="273">
        <f t="shared" si="1030"/>
        <v>91.088</v>
      </c>
      <c r="O4652" s="273">
        <f t="shared" si="1031"/>
        <v>92.604</v>
      </c>
      <c r="P4652" s="273">
        <f t="shared" ref="P4652:Q4652" si="1199">P4651+0.002</f>
        <v>93.836</v>
      </c>
      <c r="Q4652" s="273">
        <f t="shared" si="1199"/>
        <v>94.936</v>
      </c>
      <c r="R4652" s="273">
        <f t="shared" si="1033"/>
        <v>95.952</v>
      </c>
    </row>
    <row r="4653" ht="14.25" hidden="1" customHeight="1">
      <c r="L4653" s="251"/>
      <c r="M4653" s="272">
        <v>71.9</v>
      </c>
      <c r="N4653" s="273">
        <f t="shared" si="1030"/>
        <v>91.0915</v>
      </c>
      <c r="O4653" s="273">
        <f t="shared" si="1031"/>
        <v>92.607</v>
      </c>
      <c r="P4653" s="273">
        <f t="shared" ref="P4653:Q4653" si="1200">P4652+0.002</f>
        <v>93.838</v>
      </c>
      <c r="Q4653" s="273">
        <f t="shared" si="1200"/>
        <v>94.938</v>
      </c>
      <c r="R4653" s="273">
        <f t="shared" si="1033"/>
        <v>95.9535</v>
      </c>
    </row>
    <row r="4654" ht="14.25" hidden="1" customHeight="1">
      <c r="L4654" s="251"/>
      <c r="M4654" s="272">
        <v>72.0</v>
      </c>
      <c r="N4654" s="273">
        <f t="shared" si="1030"/>
        <v>91.095</v>
      </c>
      <c r="O4654" s="273">
        <f t="shared" si="1031"/>
        <v>92.61</v>
      </c>
      <c r="P4654" s="273">
        <f t="shared" ref="P4654:Q4654" si="1201">P4653+0.002</f>
        <v>93.84</v>
      </c>
      <c r="Q4654" s="273">
        <f t="shared" si="1201"/>
        <v>94.94</v>
      </c>
      <c r="R4654" s="273">
        <f t="shared" si="1033"/>
        <v>95.955</v>
      </c>
    </row>
    <row r="4655" ht="14.25" hidden="1" customHeight="1">
      <c r="L4655" s="251"/>
      <c r="M4655" s="272">
        <v>72.1</v>
      </c>
      <c r="N4655" s="273">
        <f t="shared" si="1030"/>
        <v>91.0985</v>
      </c>
      <c r="O4655" s="273">
        <f t="shared" si="1031"/>
        <v>92.613</v>
      </c>
      <c r="P4655" s="273">
        <f t="shared" ref="P4655:Q4655" si="1202">P4654+0.002</f>
        <v>93.842</v>
      </c>
      <c r="Q4655" s="273">
        <f t="shared" si="1202"/>
        <v>94.942</v>
      </c>
      <c r="R4655" s="273">
        <f t="shared" si="1033"/>
        <v>95.9565</v>
      </c>
    </row>
    <row r="4656" ht="14.25" hidden="1" customHeight="1">
      <c r="L4656" s="251"/>
      <c r="M4656" s="272">
        <v>72.2</v>
      </c>
      <c r="N4656" s="273">
        <f t="shared" si="1030"/>
        <v>91.102</v>
      </c>
      <c r="O4656" s="273">
        <f t="shared" si="1031"/>
        <v>92.616</v>
      </c>
      <c r="P4656" s="273">
        <f t="shared" ref="P4656:Q4656" si="1203">P4655+0.002</f>
        <v>93.844</v>
      </c>
      <c r="Q4656" s="273">
        <f t="shared" si="1203"/>
        <v>94.944</v>
      </c>
      <c r="R4656" s="273">
        <f t="shared" si="1033"/>
        <v>95.958</v>
      </c>
    </row>
    <row r="4657" ht="14.25" hidden="1" customHeight="1">
      <c r="L4657" s="251"/>
      <c r="M4657" s="272">
        <v>72.3</v>
      </c>
      <c r="N4657" s="273">
        <f t="shared" si="1030"/>
        <v>91.1055</v>
      </c>
      <c r="O4657" s="273">
        <f t="shared" si="1031"/>
        <v>92.619</v>
      </c>
      <c r="P4657" s="273">
        <f t="shared" ref="P4657:Q4657" si="1204">P4656+0.002</f>
        <v>93.846</v>
      </c>
      <c r="Q4657" s="273">
        <f t="shared" si="1204"/>
        <v>94.946</v>
      </c>
      <c r="R4657" s="273">
        <f t="shared" si="1033"/>
        <v>95.9595</v>
      </c>
    </row>
    <row r="4658" ht="14.25" hidden="1" customHeight="1">
      <c r="L4658" s="251"/>
      <c r="M4658" s="272">
        <v>72.4</v>
      </c>
      <c r="N4658" s="273">
        <f t="shared" si="1030"/>
        <v>91.109</v>
      </c>
      <c r="O4658" s="273">
        <f t="shared" si="1031"/>
        <v>92.622</v>
      </c>
      <c r="P4658" s="273">
        <f t="shared" ref="P4658:Q4658" si="1205">P4657+0.002</f>
        <v>93.848</v>
      </c>
      <c r="Q4658" s="273">
        <f t="shared" si="1205"/>
        <v>94.948</v>
      </c>
      <c r="R4658" s="273">
        <f t="shared" si="1033"/>
        <v>95.961</v>
      </c>
    </row>
    <row r="4659" ht="14.25" hidden="1" customHeight="1">
      <c r="L4659" s="251"/>
      <c r="M4659" s="272">
        <v>72.5</v>
      </c>
      <c r="N4659" s="273">
        <f t="shared" si="1030"/>
        <v>91.1125</v>
      </c>
      <c r="O4659" s="273">
        <f t="shared" si="1031"/>
        <v>92.625</v>
      </c>
      <c r="P4659" s="273">
        <f t="shared" ref="P4659:Q4659" si="1206">P4658+0.002</f>
        <v>93.85</v>
      </c>
      <c r="Q4659" s="273">
        <f t="shared" si="1206"/>
        <v>94.95</v>
      </c>
      <c r="R4659" s="273">
        <f t="shared" si="1033"/>
        <v>95.9625</v>
      </c>
    </row>
    <row r="4660" ht="14.25" hidden="1" customHeight="1">
      <c r="L4660" s="251"/>
      <c r="M4660" s="272">
        <v>72.6</v>
      </c>
      <c r="N4660" s="273">
        <f t="shared" si="1030"/>
        <v>91.116</v>
      </c>
      <c r="O4660" s="273">
        <f t="shared" si="1031"/>
        <v>92.628</v>
      </c>
      <c r="P4660" s="273">
        <f t="shared" ref="P4660:Q4660" si="1207">P4659+0.002</f>
        <v>93.852</v>
      </c>
      <c r="Q4660" s="273">
        <f t="shared" si="1207"/>
        <v>94.952</v>
      </c>
      <c r="R4660" s="273">
        <f t="shared" si="1033"/>
        <v>95.964</v>
      </c>
    </row>
    <row r="4661" ht="14.25" hidden="1" customHeight="1">
      <c r="L4661" s="251"/>
      <c r="M4661" s="272">
        <v>72.7</v>
      </c>
      <c r="N4661" s="273">
        <f t="shared" si="1030"/>
        <v>91.1195</v>
      </c>
      <c r="O4661" s="273">
        <f t="shared" si="1031"/>
        <v>92.631</v>
      </c>
      <c r="P4661" s="273">
        <f t="shared" ref="P4661:Q4661" si="1208">P4660+0.002</f>
        <v>93.854</v>
      </c>
      <c r="Q4661" s="273">
        <f t="shared" si="1208"/>
        <v>94.954</v>
      </c>
      <c r="R4661" s="273">
        <f t="shared" si="1033"/>
        <v>95.9655</v>
      </c>
    </row>
    <row r="4662" ht="14.25" hidden="1" customHeight="1">
      <c r="L4662" s="251"/>
      <c r="M4662" s="272">
        <v>72.8</v>
      </c>
      <c r="N4662" s="273">
        <f t="shared" si="1030"/>
        <v>91.123</v>
      </c>
      <c r="O4662" s="273">
        <f t="shared" si="1031"/>
        <v>92.634</v>
      </c>
      <c r="P4662" s="273">
        <f t="shared" ref="P4662:Q4662" si="1209">P4661+0.002</f>
        <v>93.856</v>
      </c>
      <c r="Q4662" s="273">
        <f t="shared" si="1209"/>
        <v>94.956</v>
      </c>
      <c r="R4662" s="273">
        <f t="shared" si="1033"/>
        <v>95.967</v>
      </c>
    </row>
    <row r="4663" ht="14.25" hidden="1" customHeight="1">
      <c r="L4663" s="251"/>
      <c r="M4663" s="272">
        <v>72.9</v>
      </c>
      <c r="N4663" s="273">
        <f t="shared" si="1030"/>
        <v>91.1265</v>
      </c>
      <c r="O4663" s="273">
        <f t="shared" si="1031"/>
        <v>92.637</v>
      </c>
      <c r="P4663" s="273">
        <f t="shared" ref="P4663:Q4663" si="1210">P4662+0.002</f>
        <v>93.858</v>
      </c>
      <c r="Q4663" s="273">
        <f t="shared" si="1210"/>
        <v>94.958</v>
      </c>
      <c r="R4663" s="273">
        <f t="shared" si="1033"/>
        <v>95.9685</v>
      </c>
    </row>
    <row r="4664" ht="14.25" hidden="1" customHeight="1">
      <c r="L4664" s="251"/>
      <c r="M4664" s="272">
        <v>73.0</v>
      </c>
      <c r="N4664" s="273">
        <f t="shared" si="1030"/>
        <v>91.13</v>
      </c>
      <c r="O4664" s="273">
        <f t="shared" si="1031"/>
        <v>92.64</v>
      </c>
      <c r="P4664" s="273">
        <f t="shared" ref="P4664:Q4664" si="1211">P4663+0.002</f>
        <v>93.86</v>
      </c>
      <c r="Q4664" s="273">
        <f t="shared" si="1211"/>
        <v>94.96</v>
      </c>
      <c r="R4664" s="273">
        <f t="shared" si="1033"/>
        <v>95.97</v>
      </c>
    </row>
    <row r="4665" ht="14.25" hidden="1" customHeight="1">
      <c r="L4665" s="251"/>
      <c r="M4665" s="272">
        <v>73.1</v>
      </c>
      <c r="N4665" s="273">
        <f t="shared" si="1030"/>
        <v>91.1335</v>
      </c>
      <c r="O4665" s="273">
        <f t="shared" si="1031"/>
        <v>92.643</v>
      </c>
      <c r="P4665" s="273">
        <f t="shared" ref="P4665:Q4665" si="1212">P4664+0.002</f>
        <v>93.862</v>
      </c>
      <c r="Q4665" s="273">
        <f t="shared" si="1212"/>
        <v>94.962</v>
      </c>
      <c r="R4665" s="273">
        <f t="shared" si="1033"/>
        <v>95.9715</v>
      </c>
    </row>
    <row r="4666" ht="14.25" hidden="1" customHeight="1">
      <c r="L4666" s="251"/>
      <c r="M4666" s="272">
        <v>73.2</v>
      </c>
      <c r="N4666" s="273">
        <f t="shared" si="1030"/>
        <v>91.137</v>
      </c>
      <c r="O4666" s="273">
        <f t="shared" si="1031"/>
        <v>92.646</v>
      </c>
      <c r="P4666" s="273">
        <f t="shared" ref="P4666:Q4666" si="1213">P4665+0.002</f>
        <v>93.864</v>
      </c>
      <c r="Q4666" s="273">
        <f t="shared" si="1213"/>
        <v>94.964</v>
      </c>
      <c r="R4666" s="273">
        <f t="shared" si="1033"/>
        <v>95.973</v>
      </c>
    </row>
    <row r="4667" ht="14.25" hidden="1" customHeight="1">
      <c r="L4667" s="251"/>
      <c r="M4667" s="272">
        <v>73.3</v>
      </c>
      <c r="N4667" s="273">
        <f t="shared" si="1030"/>
        <v>91.1405</v>
      </c>
      <c r="O4667" s="273">
        <f t="shared" si="1031"/>
        <v>92.649</v>
      </c>
      <c r="P4667" s="273">
        <f t="shared" ref="P4667:Q4667" si="1214">P4666+0.002</f>
        <v>93.866</v>
      </c>
      <c r="Q4667" s="273">
        <f t="shared" si="1214"/>
        <v>94.966</v>
      </c>
      <c r="R4667" s="273">
        <f t="shared" si="1033"/>
        <v>95.9745</v>
      </c>
    </row>
    <row r="4668" ht="14.25" hidden="1" customHeight="1">
      <c r="L4668" s="251"/>
      <c r="M4668" s="272">
        <v>73.4</v>
      </c>
      <c r="N4668" s="273">
        <f t="shared" si="1030"/>
        <v>91.144</v>
      </c>
      <c r="O4668" s="273">
        <f t="shared" si="1031"/>
        <v>92.652</v>
      </c>
      <c r="P4668" s="273">
        <f t="shared" ref="P4668:Q4668" si="1215">P4667+0.002</f>
        <v>93.868</v>
      </c>
      <c r="Q4668" s="273">
        <f t="shared" si="1215"/>
        <v>94.968</v>
      </c>
      <c r="R4668" s="273">
        <f t="shared" si="1033"/>
        <v>95.976</v>
      </c>
    </row>
    <row r="4669" ht="14.25" hidden="1" customHeight="1">
      <c r="L4669" s="251"/>
      <c r="M4669" s="272">
        <v>73.5</v>
      </c>
      <c r="N4669" s="273">
        <f t="shared" si="1030"/>
        <v>91.1475</v>
      </c>
      <c r="O4669" s="273">
        <f t="shared" si="1031"/>
        <v>92.655</v>
      </c>
      <c r="P4669" s="273">
        <f t="shared" ref="P4669:Q4669" si="1216">P4668+0.002</f>
        <v>93.87</v>
      </c>
      <c r="Q4669" s="273">
        <f t="shared" si="1216"/>
        <v>94.97</v>
      </c>
      <c r="R4669" s="273">
        <f t="shared" si="1033"/>
        <v>95.9775</v>
      </c>
    </row>
    <row r="4670" ht="14.25" hidden="1" customHeight="1">
      <c r="L4670" s="251"/>
      <c r="M4670" s="272">
        <v>73.6</v>
      </c>
      <c r="N4670" s="273">
        <f t="shared" si="1030"/>
        <v>91.151</v>
      </c>
      <c r="O4670" s="273">
        <f t="shared" si="1031"/>
        <v>92.658</v>
      </c>
      <c r="P4670" s="273">
        <f t="shared" ref="P4670:Q4670" si="1217">P4669+0.002</f>
        <v>93.872</v>
      </c>
      <c r="Q4670" s="273">
        <f t="shared" si="1217"/>
        <v>94.972</v>
      </c>
      <c r="R4670" s="273">
        <f t="shared" si="1033"/>
        <v>95.979</v>
      </c>
    </row>
    <row r="4671" ht="14.25" hidden="1" customHeight="1">
      <c r="L4671" s="251"/>
      <c r="M4671" s="272">
        <v>73.7</v>
      </c>
      <c r="N4671" s="273">
        <f t="shared" si="1030"/>
        <v>91.1545</v>
      </c>
      <c r="O4671" s="273">
        <f t="shared" si="1031"/>
        <v>92.661</v>
      </c>
      <c r="P4671" s="273">
        <f t="shared" ref="P4671:Q4671" si="1218">P4670+0.002</f>
        <v>93.874</v>
      </c>
      <c r="Q4671" s="273">
        <f t="shared" si="1218"/>
        <v>94.974</v>
      </c>
      <c r="R4671" s="273">
        <f t="shared" si="1033"/>
        <v>95.9805</v>
      </c>
    </row>
    <row r="4672" ht="14.25" hidden="1" customHeight="1">
      <c r="L4672" s="251"/>
      <c r="M4672" s="272">
        <v>73.8</v>
      </c>
      <c r="N4672" s="273">
        <f t="shared" si="1030"/>
        <v>91.158</v>
      </c>
      <c r="O4672" s="273">
        <f t="shared" si="1031"/>
        <v>92.664</v>
      </c>
      <c r="P4672" s="273">
        <f t="shared" ref="P4672:Q4672" si="1219">P4671+0.002</f>
        <v>93.876</v>
      </c>
      <c r="Q4672" s="273">
        <f t="shared" si="1219"/>
        <v>94.976</v>
      </c>
      <c r="R4672" s="273">
        <f t="shared" si="1033"/>
        <v>95.982</v>
      </c>
    </row>
    <row r="4673" ht="14.25" hidden="1" customHeight="1">
      <c r="L4673" s="251"/>
      <c r="M4673" s="272">
        <v>73.9</v>
      </c>
      <c r="N4673" s="273">
        <f t="shared" si="1030"/>
        <v>91.1615</v>
      </c>
      <c r="O4673" s="273">
        <f t="shared" si="1031"/>
        <v>92.667</v>
      </c>
      <c r="P4673" s="273">
        <f t="shared" ref="P4673:Q4673" si="1220">P4672+0.002</f>
        <v>93.878</v>
      </c>
      <c r="Q4673" s="273">
        <f t="shared" si="1220"/>
        <v>94.978</v>
      </c>
      <c r="R4673" s="273">
        <f t="shared" si="1033"/>
        <v>95.9835</v>
      </c>
    </row>
    <row r="4674" ht="14.25" hidden="1" customHeight="1">
      <c r="L4674" s="251"/>
      <c r="M4674" s="272">
        <v>74.0</v>
      </c>
      <c r="N4674" s="273">
        <f t="shared" si="1030"/>
        <v>91.165</v>
      </c>
      <c r="O4674" s="273">
        <f t="shared" si="1031"/>
        <v>92.67</v>
      </c>
      <c r="P4674" s="273">
        <f t="shared" ref="P4674:Q4674" si="1221">P4673+0.002</f>
        <v>93.88</v>
      </c>
      <c r="Q4674" s="273">
        <f t="shared" si="1221"/>
        <v>94.98</v>
      </c>
      <c r="R4674" s="273">
        <f t="shared" si="1033"/>
        <v>95.985</v>
      </c>
    </row>
    <row r="4675" ht="14.25" hidden="1" customHeight="1">
      <c r="L4675" s="251"/>
      <c r="M4675" s="272">
        <v>74.1</v>
      </c>
      <c r="N4675" s="273">
        <f t="shared" si="1030"/>
        <v>91.1685</v>
      </c>
      <c r="O4675" s="273">
        <f t="shared" si="1031"/>
        <v>92.673</v>
      </c>
      <c r="P4675" s="273">
        <f t="shared" ref="P4675:Q4675" si="1222">P4674+0.002</f>
        <v>93.882</v>
      </c>
      <c r="Q4675" s="273">
        <f t="shared" si="1222"/>
        <v>94.982</v>
      </c>
      <c r="R4675" s="273">
        <f t="shared" si="1033"/>
        <v>95.9865</v>
      </c>
    </row>
    <row r="4676" ht="14.25" hidden="1" customHeight="1">
      <c r="L4676" s="251"/>
      <c r="M4676" s="272">
        <v>74.2</v>
      </c>
      <c r="N4676" s="273">
        <f t="shared" si="1030"/>
        <v>91.172</v>
      </c>
      <c r="O4676" s="273">
        <f t="shared" si="1031"/>
        <v>92.676</v>
      </c>
      <c r="P4676" s="273">
        <f t="shared" ref="P4676:Q4676" si="1223">P4675+0.002</f>
        <v>93.884</v>
      </c>
      <c r="Q4676" s="273">
        <f t="shared" si="1223"/>
        <v>94.984</v>
      </c>
      <c r="R4676" s="273">
        <f t="shared" si="1033"/>
        <v>95.988</v>
      </c>
    </row>
    <row r="4677" ht="14.25" hidden="1" customHeight="1">
      <c r="L4677" s="251"/>
      <c r="M4677" s="272">
        <v>74.3</v>
      </c>
      <c r="N4677" s="273">
        <f t="shared" si="1030"/>
        <v>91.1755</v>
      </c>
      <c r="O4677" s="273">
        <f t="shared" si="1031"/>
        <v>92.679</v>
      </c>
      <c r="P4677" s="273">
        <f t="shared" ref="P4677:Q4677" si="1224">P4676+0.002</f>
        <v>93.886</v>
      </c>
      <c r="Q4677" s="273">
        <f t="shared" si="1224"/>
        <v>94.986</v>
      </c>
      <c r="R4677" s="273">
        <f t="shared" si="1033"/>
        <v>95.9895</v>
      </c>
    </row>
    <row r="4678" ht="14.25" hidden="1" customHeight="1">
      <c r="L4678" s="251"/>
      <c r="M4678" s="272">
        <v>74.4</v>
      </c>
      <c r="N4678" s="273">
        <f t="shared" si="1030"/>
        <v>91.179</v>
      </c>
      <c r="O4678" s="273">
        <f t="shared" si="1031"/>
        <v>92.682</v>
      </c>
      <c r="P4678" s="273">
        <f t="shared" ref="P4678:Q4678" si="1225">P4677+0.002</f>
        <v>93.888</v>
      </c>
      <c r="Q4678" s="273">
        <f t="shared" si="1225"/>
        <v>94.988</v>
      </c>
      <c r="R4678" s="273">
        <f t="shared" si="1033"/>
        <v>95.991</v>
      </c>
    </row>
    <row r="4679" ht="14.25" hidden="1" customHeight="1">
      <c r="L4679" s="251"/>
      <c r="M4679" s="272">
        <v>74.5</v>
      </c>
      <c r="N4679" s="273">
        <f t="shared" si="1030"/>
        <v>91.1825</v>
      </c>
      <c r="O4679" s="273">
        <f t="shared" si="1031"/>
        <v>92.685</v>
      </c>
      <c r="P4679" s="273">
        <f t="shared" ref="P4679:Q4679" si="1226">P4678+0.002</f>
        <v>93.89</v>
      </c>
      <c r="Q4679" s="273">
        <f t="shared" si="1226"/>
        <v>94.99</v>
      </c>
      <c r="R4679" s="273">
        <f t="shared" si="1033"/>
        <v>95.9925</v>
      </c>
    </row>
    <row r="4680" ht="14.25" hidden="1" customHeight="1">
      <c r="L4680" s="251"/>
      <c r="M4680" s="272">
        <v>74.6</v>
      </c>
      <c r="N4680" s="273">
        <f t="shared" si="1030"/>
        <v>91.186</v>
      </c>
      <c r="O4680" s="273">
        <f t="shared" si="1031"/>
        <v>92.688</v>
      </c>
      <c r="P4680" s="273">
        <f t="shared" ref="P4680:Q4680" si="1227">P4679+0.002</f>
        <v>93.892</v>
      </c>
      <c r="Q4680" s="273">
        <f t="shared" si="1227"/>
        <v>94.992</v>
      </c>
      <c r="R4680" s="273">
        <f t="shared" si="1033"/>
        <v>95.994</v>
      </c>
    </row>
    <row r="4681" ht="14.25" hidden="1" customHeight="1">
      <c r="L4681" s="251"/>
      <c r="M4681" s="272">
        <v>74.7</v>
      </c>
      <c r="N4681" s="273">
        <f t="shared" si="1030"/>
        <v>91.1895</v>
      </c>
      <c r="O4681" s="273">
        <f t="shared" si="1031"/>
        <v>92.691</v>
      </c>
      <c r="P4681" s="273">
        <f t="shared" ref="P4681:Q4681" si="1228">P4680+0.002</f>
        <v>93.894</v>
      </c>
      <c r="Q4681" s="273">
        <f t="shared" si="1228"/>
        <v>94.994</v>
      </c>
      <c r="R4681" s="273">
        <f t="shared" si="1033"/>
        <v>95.9955</v>
      </c>
    </row>
    <row r="4682" ht="14.25" hidden="1" customHeight="1">
      <c r="L4682" s="251"/>
      <c r="M4682" s="272">
        <v>74.8</v>
      </c>
      <c r="N4682" s="273">
        <f t="shared" si="1030"/>
        <v>91.193</v>
      </c>
      <c r="O4682" s="273">
        <f t="shared" si="1031"/>
        <v>92.694</v>
      </c>
      <c r="P4682" s="273">
        <f t="shared" ref="P4682:Q4682" si="1229">P4681+0.002</f>
        <v>93.896</v>
      </c>
      <c r="Q4682" s="273">
        <f t="shared" si="1229"/>
        <v>94.996</v>
      </c>
      <c r="R4682" s="273">
        <f t="shared" si="1033"/>
        <v>95.997</v>
      </c>
    </row>
    <row r="4683" ht="14.25" hidden="1" customHeight="1">
      <c r="L4683" s="251"/>
      <c r="M4683" s="272">
        <v>74.9</v>
      </c>
      <c r="N4683" s="273">
        <f t="shared" si="1030"/>
        <v>91.1965</v>
      </c>
      <c r="O4683" s="273">
        <f t="shared" si="1031"/>
        <v>92.697</v>
      </c>
      <c r="P4683" s="273">
        <f t="shared" ref="P4683:Q4683" si="1230">P4682+0.002</f>
        <v>93.898</v>
      </c>
      <c r="Q4683" s="273">
        <f t="shared" si="1230"/>
        <v>94.998</v>
      </c>
      <c r="R4683" s="273">
        <f t="shared" si="1033"/>
        <v>95.9985</v>
      </c>
    </row>
    <row r="4684" ht="14.25" hidden="1" customHeight="1">
      <c r="L4684" s="251"/>
      <c r="M4684" s="272">
        <v>75.0</v>
      </c>
      <c r="N4684" s="273">
        <v>91.2</v>
      </c>
      <c r="O4684" s="273">
        <v>92.7</v>
      </c>
      <c r="P4684" s="273">
        <v>94.0</v>
      </c>
      <c r="Q4684" s="273">
        <v>95.0</v>
      </c>
      <c r="R4684" s="273">
        <v>96.0</v>
      </c>
    </row>
    <row r="4685" ht="14.25" hidden="1" customHeight="1">
      <c r="L4685" s="251"/>
      <c r="M4685" s="272">
        <v>75.1</v>
      </c>
      <c r="N4685" s="273">
        <f t="shared" ref="N4685:N4833" si="1232">N4684+0.0026666666666667</f>
        <v>91.20266667</v>
      </c>
      <c r="O4685" s="273">
        <f t="shared" ref="O4685:O4833" si="1233">O4684+0.002</f>
        <v>92.702</v>
      </c>
      <c r="P4685" s="273">
        <f t="shared" ref="P4685:Q4685" si="1231">P4684+0.0013333333333333</f>
        <v>94.00133333</v>
      </c>
      <c r="Q4685" s="273">
        <f t="shared" si="1231"/>
        <v>95.00133333</v>
      </c>
      <c r="R4685" s="273">
        <f t="shared" ref="R4685:R4833" si="1235">R4684+0.000666666666666666</f>
        <v>96.00066667</v>
      </c>
    </row>
    <row r="4686" ht="14.25" hidden="1" customHeight="1">
      <c r="L4686" s="251"/>
      <c r="M4686" s="272">
        <v>75.2</v>
      </c>
      <c r="N4686" s="273">
        <f t="shared" si="1232"/>
        <v>91.20533333</v>
      </c>
      <c r="O4686" s="273">
        <f t="shared" si="1233"/>
        <v>92.704</v>
      </c>
      <c r="P4686" s="273">
        <f t="shared" ref="P4686:Q4686" si="1234">P4685+0.0013333333333333</f>
        <v>94.00266667</v>
      </c>
      <c r="Q4686" s="273">
        <f t="shared" si="1234"/>
        <v>95.00266667</v>
      </c>
      <c r="R4686" s="273">
        <f t="shared" si="1235"/>
        <v>96.00133333</v>
      </c>
    </row>
    <row r="4687" ht="14.25" hidden="1" customHeight="1">
      <c r="L4687" s="251"/>
      <c r="M4687" s="272">
        <v>75.3</v>
      </c>
      <c r="N4687" s="273">
        <f t="shared" si="1232"/>
        <v>91.208</v>
      </c>
      <c r="O4687" s="273">
        <f t="shared" si="1233"/>
        <v>92.706</v>
      </c>
      <c r="P4687" s="273">
        <f t="shared" ref="P4687:Q4687" si="1236">P4686+0.0013333333333333</f>
        <v>94.004</v>
      </c>
      <c r="Q4687" s="273">
        <f t="shared" si="1236"/>
        <v>95.004</v>
      </c>
      <c r="R4687" s="273">
        <f t="shared" si="1235"/>
        <v>96.002</v>
      </c>
    </row>
    <row r="4688" ht="14.25" hidden="1" customHeight="1">
      <c r="L4688" s="251"/>
      <c r="M4688" s="272">
        <v>75.4</v>
      </c>
      <c r="N4688" s="273">
        <f t="shared" si="1232"/>
        <v>91.21066667</v>
      </c>
      <c r="O4688" s="273">
        <f t="shared" si="1233"/>
        <v>92.708</v>
      </c>
      <c r="P4688" s="273">
        <f t="shared" ref="P4688:Q4688" si="1237">P4687+0.0013333333333333</f>
        <v>94.00533333</v>
      </c>
      <c r="Q4688" s="273">
        <f t="shared" si="1237"/>
        <v>95.00533333</v>
      </c>
      <c r="R4688" s="273">
        <f t="shared" si="1235"/>
        <v>96.00266667</v>
      </c>
    </row>
    <row r="4689" ht="14.25" hidden="1" customHeight="1">
      <c r="L4689" s="251"/>
      <c r="M4689" s="272">
        <v>75.5</v>
      </c>
      <c r="N4689" s="273">
        <f t="shared" si="1232"/>
        <v>91.21333333</v>
      </c>
      <c r="O4689" s="273">
        <f t="shared" si="1233"/>
        <v>92.71</v>
      </c>
      <c r="P4689" s="273">
        <f t="shared" ref="P4689:Q4689" si="1238">P4688+0.0013333333333333</f>
        <v>94.00666667</v>
      </c>
      <c r="Q4689" s="273">
        <f t="shared" si="1238"/>
        <v>95.00666667</v>
      </c>
      <c r="R4689" s="273">
        <f t="shared" si="1235"/>
        <v>96.00333333</v>
      </c>
    </row>
    <row r="4690" ht="14.25" hidden="1" customHeight="1">
      <c r="L4690" s="251"/>
      <c r="M4690" s="272">
        <v>75.6</v>
      </c>
      <c r="N4690" s="273">
        <f t="shared" si="1232"/>
        <v>91.216</v>
      </c>
      <c r="O4690" s="273">
        <f t="shared" si="1233"/>
        <v>92.712</v>
      </c>
      <c r="P4690" s="273">
        <f t="shared" ref="P4690:Q4690" si="1239">P4689+0.0013333333333333</f>
        <v>94.008</v>
      </c>
      <c r="Q4690" s="273">
        <f t="shared" si="1239"/>
        <v>95.008</v>
      </c>
      <c r="R4690" s="273">
        <f t="shared" si="1235"/>
        <v>96.004</v>
      </c>
    </row>
    <row r="4691" ht="14.25" hidden="1" customHeight="1">
      <c r="L4691" s="251"/>
      <c r="M4691" s="272">
        <v>75.7</v>
      </c>
      <c r="N4691" s="273">
        <f t="shared" si="1232"/>
        <v>91.21866667</v>
      </c>
      <c r="O4691" s="273">
        <f t="shared" si="1233"/>
        <v>92.714</v>
      </c>
      <c r="P4691" s="273">
        <f t="shared" ref="P4691:Q4691" si="1240">P4690+0.0013333333333333</f>
        <v>94.00933333</v>
      </c>
      <c r="Q4691" s="273">
        <f t="shared" si="1240"/>
        <v>95.00933333</v>
      </c>
      <c r="R4691" s="273">
        <f t="shared" si="1235"/>
        <v>96.00466667</v>
      </c>
    </row>
    <row r="4692" ht="14.25" hidden="1" customHeight="1">
      <c r="L4692" s="251"/>
      <c r="M4692" s="272">
        <v>75.8</v>
      </c>
      <c r="N4692" s="273">
        <f t="shared" si="1232"/>
        <v>91.22133333</v>
      </c>
      <c r="O4692" s="273">
        <f t="shared" si="1233"/>
        <v>92.716</v>
      </c>
      <c r="P4692" s="273">
        <f t="shared" ref="P4692:Q4692" si="1241">P4691+0.0013333333333333</f>
        <v>94.01066667</v>
      </c>
      <c r="Q4692" s="273">
        <f t="shared" si="1241"/>
        <v>95.01066667</v>
      </c>
      <c r="R4692" s="273">
        <f t="shared" si="1235"/>
        <v>96.00533333</v>
      </c>
    </row>
    <row r="4693" ht="14.25" hidden="1" customHeight="1">
      <c r="L4693" s="251"/>
      <c r="M4693" s="272">
        <v>75.9</v>
      </c>
      <c r="N4693" s="273">
        <f t="shared" si="1232"/>
        <v>91.224</v>
      </c>
      <c r="O4693" s="273">
        <f t="shared" si="1233"/>
        <v>92.718</v>
      </c>
      <c r="P4693" s="273">
        <f t="shared" ref="P4693:Q4693" si="1242">P4692+0.0013333333333333</f>
        <v>94.012</v>
      </c>
      <c r="Q4693" s="273">
        <f t="shared" si="1242"/>
        <v>95.012</v>
      </c>
      <c r="R4693" s="273">
        <f t="shared" si="1235"/>
        <v>96.006</v>
      </c>
    </row>
    <row r="4694" ht="14.25" hidden="1" customHeight="1">
      <c r="L4694" s="251"/>
      <c r="M4694" s="272">
        <v>76.0</v>
      </c>
      <c r="N4694" s="273">
        <f t="shared" si="1232"/>
        <v>91.22666667</v>
      </c>
      <c r="O4694" s="273">
        <f t="shared" si="1233"/>
        <v>92.72</v>
      </c>
      <c r="P4694" s="273">
        <f t="shared" ref="P4694:Q4694" si="1243">P4693+0.0013333333333333</f>
        <v>94.01333333</v>
      </c>
      <c r="Q4694" s="273">
        <f t="shared" si="1243"/>
        <v>95.01333333</v>
      </c>
      <c r="R4694" s="273">
        <f t="shared" si="1235"/>
        <v>96.00666667</v>
      </c>
    </row>
    <row r="4695" ht="14.25" hidden="1" customHeight="1">
      <c r="L4695" s="251"/>
      <c r="M4695" s="272">
        <v>76.1</v>
      </c>
      <c r="N4695" s="273">
        <f t="shared" si="1232"/>
        <v>91.22933333</v>
      </c>
      <c r="O4695" s="273">
        <f t="shared" si="1233"/>
        <v>92.722</v>
      </c>
      <c r="P4695" s="273">
        <f t="shared" ref="P4695:Q4695" si="1244">P4694+0.0013333333333333</f>
        <v>94.01466667</v>
      </c>
      <c r="Q4695" s="273">
        <f t="shared" si="1244"/>
        <v>95.01466667</v>
      </c>
      <c r="R4695" s="273">
        <f t="shared" si="1235"/>
        <v>96.00733333</v>
      </c>
    </row>
    <row r="4696" ht="14.25" hidden="1" customHeight="1">
      <c r="L4696" s="251"/>
      <c r="M4696" s="272">
        <v>76.2</v>
      </c>
      <c r="N4696" s="273">
        <f t="shared" si="1232"/>
        <v>91.232</v>
      </c>
      <c r="O4696" s="273">
        <f t="shared" si="1233"/>
        <v>92.724</v>
      </c>
      <c r="P4696" s="273">
        <f t="shared" ref="P4696:Q4696" si="1245">P4695+0.0013333333333333</f>
        <v>94.016</v>
      </c>
      <c r="Q4696" s="273">
        <f t="shared" si="1245"/>
        <v>95.016</v>
      </c>
      <c r="R4696" s="273">
        <f t="shared" si="1235"/>
        <v>96.008</v>
      </c>
    </row>
    <row r="4697" ht="14.25" hidden="1" customHeight="1">
      <c r="L4697" s="251"/>
      <c r="M4697" s="272">
        <v>76.3</v>
      </c>
      <c r="N4697" s="273">
        <f t="shared" si="1232"/>
        <v>91.23466667</v>
      </c>
      <c r="O4697" s="273">
        <f t="shared" si="1233"/>
        <v>92.726</v>
      </c>
      <c r="P4697" s="273">
        <f t="shared" ref="P4697:Q4697" si="1246">P4696+0.0013333333333333</f>
        <v>94.01733333</v>
      </c>
      <c r="Q4697" s="273">
        <f t="shared" si="1246"/>
        <v>95.01733333</v>
      </c>
      <c r="R4697" s="273">
        <f t="shared" si="1235"/>
        <v>96.00866667</v>
      </c>
    </row>
    <row r="4698" ht="14.25" hidden="1" customHeight="1">
      <c r="L4698" s="251"/>
      <c r="M4698" s="272">
        <v>76.4</v>
      </c>
      <c r="N4698" s="273">
        <f t="shared" si="1232"/>
        <v>91.23733333</v>
      </c>
      <c r="O4698" s="273">
        <f t="shared" si="1233"/>
        <v>92.728</v>
      </c>
      <c r="P4698" s="273">
        <f t="shared" ref="P4698:Q4698" si="1247">P4697+0.0013333333333333</f>
        <v>94.01866667</v>
      </c>
      <c r="Q4698" s="273">
        <f t="shared" si="1247"/>
        <v>95.01866667</v>
      </c>
      <c r="R4698" s="273">
        <f t="shared" si="1235"/>
        <v>96.00933333</v>
      </c>
    </row>
    <row r="4699" ht="14.25" hidden="1" customHeight="1">
      <c r="L4699" s="251"/>
      <c r="M4699" s="272">
        <v>76.5</v>
      </c>
      <c r="N4699" s="273">
        <f t="shared" si="1232"/>
        <v>91.24</v>
      </c>
      <c r="O4699" s="273">
        <f t="shared" si="1233"/>
        <v>92.73</v>
      </c>
      <c r="P4699" s="273">
        <f t="shared" ref="P4699:Q4699" si="1248">P4698+0.0013333333333333</f>
        <v>94.02</v>
      </c>
      <c r="Q4699" s="273">
        <f t="shared" si="1248"/>
        <v>95.02</v>
      </c>
      <c r="R4699" s="273">
        <f t="shared" si="1235"/>
        <v>96.01</v>
      </c>
    </row>
    <row r="4700" ht="14.25" hidden="1" customHeight="1">
      <c r="L4700" s="251"/>
      <c r="M4700" s="272">
        <v>76.6</v>
      </c>
      <c r="N4700" s="273">
        <f t="shared" si="1232"/>
        <v>91.24266667</v>
      </c>
      <c r="O4700" s="273">
        <f t="shared" si="1233"/>
        <v>92.732</v>
      </c>
      <c r="P4700" s="273">
        <f t="shared" ref="P4700:Q4700" si="1249">P4699+0.0013333333333333</f>
        <v>94.02133333</v>
      </c>
      <c r="Q4700" s="273">
        <f t="shared" si="1249"/>
        <v>95.02133333</v>
      </c>
      <c r="R4700" s="273">
        <f t="shared" si="1235"/>
        <v>96.01066667</v>
      </c>
    </row>
    <row r="4701" ht="14.25" hidden="1" customHeight="1">
      <c r="L4701" s="251"/>
      <c r="M4701" s="272">
        <v>76.7</v>
      </c>
      <c r="N4701" s="273">
        <f t="shared" si="1232"/>
        <v>91.24533333</v>
      </c>
      <c r="O4701" s="273">
        <f t="shared" si="1233"/>
        <v>92.734</v>
      </c>
      <c r="P4701" s="273">
        <f t="shared" ref="P4701:Q4701" si="1250">P4700+0.0013333333333333</f>
        <v>94.02266667</v>
      </c>
      <c r="Q4701" s="273">
        <f t="shared" si="1250"/>
        <v>95.02266667</v>
      </c>
      <c r="R4701" s="273">
        <f t="shared" si="1235"/>
        <v>96.01133333</v>
      </c>
    </row>
    <row r="4702" ht="14.25" hidden="1" customHeight="1">
      <c r="L4702" s="251"/>
      <c r="M4702" s="272">
        <v>76.8</v>
      </c>
      <c r="N4702" s="273">
        <f t="shared" si="1232"/>
        <v>91.248</v>
      </c>
      <c r="O4702" s="273">
        <f t="shared" si="1233"/>
        <v>92.736</v>
      </c>
      <c r="P4702" s="273">
        <f t="shared" ref="P4702:Q4702" si="1251">P4701+0.0013333333333333</f>
        <v>94.024</v>
      </c>
      <c r="Q4702" s="273">
        <f t="shared" si="1251"/>
        <v>95.024</v>
      </c>
      <c r="R4702" s="273">
        <f t="shared" si="1235"/>
        <v>96.012</v>
      </c>
    </row>
    <row r="4703" ht="14.25" hidden="1" customHeight="1">
      <c r="L4703" s="251"/>
      <c r="M4703" s="272">
        <v>76.9</v>
      </c>
      <c r="N4703" s="273">
        <f t="shared" si="1232"/>
        <v>91.25066667</v>
      </c>
      <c r="O4703" s="273">
        <f t="shared" si="1233"/>
        <v>92.738</v>
      </c>
      <c r="P4703" s="273">
        <f t="shared" ref="P4703:Q4703" si="1252">P4702+0.0013333333333333</f>
        <v>94.02533333</v>
      </c>
      <c r="Q4703" s="273">
        <f t="shared" si="1252"/>
        <v>95.02533333</v>
      </c>
      <c r="R4703" s="273">
        <f t="shared" si="1235"/>
        <v>96.01266667</v>
      </c>
    </row>
    <row r="4704" ht="14.25" hidden="1" customHeight="1">
      <c r="L4704" s="251"/>
      <c r="M4704" s="272">
        <v>77.0</v>
      </c>
      <c r="N4704" s="273">
        <f t="shared" si="1232"/>
        <v>91.25333333</v>
      </c>
      <c r="O4704" s="273">
        <f t="shared" si="1233"/>
        <v>92.74</v>
      </c>
      <c r="P4704" s="273">
        <f t="shared" ref="P4704:Q4704" si="1253">P4703+0.0013333333333333</f>
        <v>94.02666667</v>
      </c>
      <c r="Q4704" s="273">
        <f t="shared" si="1253"/>
        <v>95.02666667</v>
      </c>
      <c r="R4704" s="273">
        <f t="shared" si="1235"/>
        <v>96.01333333</v>
      </c>
    </row>
    <row r="4705" ht="14.25" hidden="1" customHeight="1">
      <c r="L4705" s="251"/>
      <c r="M4705" s="272">
        <v>77.1</v>
      </c>
      <c r="N4705" s="273">
        <f t="shared" si="1232"/>
        <v>91.256</v>
      </c>
      <c r="O4705" s="273">
        <f t="shared" si="1233"/>
        <v>92.742</v>
      </c>
      <c r="P4705" s="273">
        <f t="shared" ref="P4705:Q4705" si="1254">P4704+0.0013333333333333</f>
        <v>94.028</v>
      </c>
      <c r="Q4705" s="273">
        <f t="shared" si="1254"/>
        <v>95.028</v>
      </c>
      <c r="R4705" s="273">
        <f t="shared" si="1235"/>
        <v>96.014</v>
      </c>
    </row>
    <row r="4706" ht="14.25" hidden="1" customHeight="1">
      <c r="L4706" s="251"/>
      <c r="M4706" s="272">
        <v>77.2</v>
      </c>
      <c r="N4706" s="273">
        <f t="shared" si="1232"/>
        <v>91.25866667</v>
      </c>
      <c r="O4706" s="273">
        <f t="shared" si="1233"/>
        <v>92.744</v>
      </c>
      <c r="P4706" s="273">
        <f t="shared" ref="P4706:Q4706" si="1255">P4705+0.0013333333333333</f>
        <v>94.02933333</v>
      </c>
      <c r="Q4706" s="273">
        <f t="shared" si="1255"/>
        <v>95.02933333</v>
      </c>
      <c r="R4706" s="273">
        <f t="shared" si="1235"/>
        <v>96.01466667</v>
      </c>
    </row>
    <row r="4707" ht="14.25" hidden="1" customHeight="1">
      <c r="L4707" s="251"/>
      <c r="M4707" s="272">
        <v>77.3</v>
      </c>
      <c r="N4707" s="273">
        <f t="shared" si="1232"/>
        <v>91.26133333</v>
      </c>
      <c r="O4707" s="273">
        <f t="shared" si="1233"/>
        <v>92.746</v>
      </c>
      <c r="P4707" s="273">
        <f t="shared" ref="P4707:Q4707" si="1256">P4706+0.0013333333333333</f>
        <v>94.03066667</v>
      </c>
      <c r="Q4707" s="273">
        <f t="shared" si="1256"/>
        <v>95.03066667</v>
      </c>
      <c r="R4707" s="273">
        <f t="shared" si="1235"/>
        <v>96.01533333</v>
      </c>
    </row>
    <row r="4708" ht="14.25" hidden="1" customHeight="1">
      <c r="L4708" s="251"/>
      <c r="M4708" s="272">
        <v>77.4</v>
      </c>
      <c r="N4708" s="273">
        <f t="shared" si="1232"/>
        <v>91.264</v>
      </c>
      <c r="O4708" s="273">
        <f t="shared" si="1233"/>
        <v>92.748</v>
      </c>
      <c r="P4708" s="273">
        <f t="shared" ref="P4708:Q4708" si="1257">P4707+0.0013333333333333</f>
        <v>94.032</v>
      </c>
      <c r="Q4708" s="273">
        <f t="shared" si="1257"/>
        <v>95.032</v>
      </c>
      <c r="R4708" s="273">
        <f t="shared" si="1235"/>
        <v>96.016</v>
      </c>
    </row>
    <row r="4709" ht="14.25" hidden="1" customHeight="1">
      <c r="L4709" s="251"/>
      <c r="M4709" s="272">
        <v>77.5</v>
      </c>
      <c r="N4709" s="273">
        <f t="shared" si="1232"/>
        <v>91.26666667</v>
      </c>
      <c r="O4709" s="273">
        <f t="shared" si="1233"/>
        <v>92.75</v>
      </c>
      <c r="P4709" s="273">
        <f t="shared" ref="P4709:Q4709" si="1258">P4708+0.0013333333333333</f>
        <v>94.03333333</v>
      </c>
      <c r="Q4709" s="273">
        <f t="shared" si="1258"/>
        <v>95.03333333</v>
      </c>
      <c r="R4709" s="273">
        <f t="shared" si="1235"/>
        <v>96.01666667</v>
      </c>
    </row>
    <row r="4710" ht="14.25" hidden="1" customHeight="1">
      <c r="L4710" s="251"/>
      <c r="M4710" s="272">
        <v>77.6</v>
      </c>
      <c r="N4710" s="273">
        <f t="shared" si="1232"/>
        <v>91.26933333</v>
      </c>
      <c r="O4710" s="273">
        <f t="shared" si="1233"/>
        <v>92.752</v>
      </c>
      <c r="P4710" s="273">
        <f t="shared" ref="P4710:Q4710" si="1259">P4709+0.0013333333333333</f>
        <v>94.03466667</v>
      </c>
      <c r="Q4710" s="273">
        <f t="shared" si="1259"/>
        <v>95.03466667</v>
      </c>
      <c r="R4710" s="273">
        <f t="shared" si="1235"/>
        <v>96.01733333</v>
      </c>
    </row>
    <row r="4711" ht="14.25" hidden="1" customHeight="1">
      <c r="L4711" s="251"/>
      <c r="M4711" s="272">
        <v>77.7</v>
      </c>
      <c r="N4711" s="273">
        <f t="shared" si="1232"/>
        <v>91.272</v>
      </c>
      <c r="O4711" s="273">
        <f t="shared" si="1233"/>
        <v>92.754</v>
      </c>
      <c r="P4711" s="273">
        <f t="shared" ref="P4711:Q4711" si="1260">P4710+0.0013333333333333</f>
        <v>94.036</v>
      </c>
      <c r="Q4711" s="273">
        <f t="shared" si="1260"/>
        <v>95.036</v>
      </c>
      <c r="R4711" s="273">
        <f t="shared" si="1235"/>
        <v>96.018</v>
      </c>
    </row>
    <row r="4712" ht="14.25" hidden="1" customHeight="1">
      <c r="L4712" s="251"/>
      <c r="M4712" s="272">
        <v>77.8</v>
      </c>
      <c r="N4712" s="273">
        <f t="shared" si="1232"/>
        <v>91.27466667</v>
      </c>
      <c r="O4712" s="273">
        <f t="shared" si="1233"/>
        <v>92.756</v>
      </c>
      <c r="P4712" s="273">
        <f t="shared" ref="P4712:Q4712" si="1261">P4711+0.0013333333333333</f>
        <v>94.03733333</v>
      </c>
      <c r="Q4712" s="273">
        <f t="shared" si="1261"/>
        <v>95.03733333</v>
      </c>
      <c r="R4712" s="273">
        <f t="shared" si="1235"/>
        <v>96.01866667</v>
      </c>
    </row>
    <row r="4713" ht="14.25" hidden="1" customHeight="1">
      <c r="L4713" s="251"/>
      <c r="M4713" s="272">
        <v>77.9</v>
      </c>
      <c r="N4713" s="273">
        <f t="shared" si="1232"/>
        <v>91.27733333</v>
      </c>
      <c r="O4713" s="273">
        <f t="shared" si="1233"/>
        <v>92.758</v>
      </c>
      <c r="P4713" s="273">
        <f t="shared" ref="P4713:Q4713" si="1262">P4712+0.0013333333333333</f>
        <v>94.03866667</v>
      </c>
      <c r="Q4713" s="273">
        <f t="shared" si="1262"/>
        <v>95.03866667</v>
      </c>
      <c r="R4713" s="273">
        <f t="shared" si="1235"/>
        <v>96.01933333</v>
      </c>
    </row>
    <row r="4714" ht="14.25" hidden="1" customHeight="1">
      <c r="L4714" s="251"/>
      <c r="M4714" s="272">
        <v>78.0</v>
      </c>
      <c r="N4714" s="273">
        <f t="shared" si="1232"/>
        <v>91.28</v>
      </c>
      <c r="O4714" s="273">
        <f t="shared" si="1233"/>
        <v>92.76</v>
      </c>
      <c r="P4714" s="273">
        <f t="shared" ref="P4714:Q4714" si="1263">P4713+0.0013333333333333</f>
        <v>94.04</v>
      </c>
      <c r="Q4714" s="273">
        <f t="shared" si="1263"/>
        <v>95.04</v>
      </c>
      <c r="R4714" s="273">
        <f t="shared" si="1235"/>
        <v>96.02</v>
      </c>
    </row>
    <row r="4715" ht="14.25" hidden="1" customHeight="1">
      <c r="L4715" s="251"/>
      <c r="M4715" s="272">
        <v>78.1</v>
      </c>
      <c r="N4715" s="273">
        <f t="shared" si="1232"/>
        <v>91.28266667</v>
      </c>
      <c r="O4715" s="273">
        <f t="shared" si="1233"/>
        <v>92.762</v>
      </c>
      <c r="P4715" s="273">
        <f t="shared" ref="P4715:Q4715" si="1264">P4714+0.0013333333333333</f>
        <v>94.04133333</v>
      </c>
      <c r="Q4715" s="273">
        <f t="shared" si="1264"/>
        <v>95.04133333</v>
      </c>
      <c r="R4715" s="273">
        <f t="shared" si="1235"/>
        <v>96.02066667</v>
      </c>
    </row>
    <row r="4716" ht="14.25" hidden="1" customHeight="1">
      <c r="L4716" s="251"/>
      <c r="M4716" s="272">
        <v>78.2</v>
      </c>
      <c r="N4716" s="273">
        <f t="shared" si="1232"/>
        <v>91.28533333</v>
      </c>
      <c r="O4716" s="273">
        <f t="shared" si="1233"/>
        <v>92.764</v>
      </c>
      <c r="P4716" s="273">
        <f t="shared" ref="P4716:Q4716" si="1265">P4715+0.0013333333333333</f>
        <v>94.04266667</v>
      </c>
      <c r="Q4716" s="273">
        <f t="shared" si="1265"/>
        <v>95.04266667</v>
      </c>
      <c r="R4716" s="273">
        <f t="shared" si="1235"/>
        <v>96.02133333</v>
      </c>
    </row>
    <row r="4717" ht="14.25" hidden="1" customHeight="1">
      <c r="L4717" s="251"/>
      <c r="M4717" s="272">
        <v>78.3</v>
      </c>
      <c r="N4717" s="273">
        <f t="shared" si="1232"/>
        <v>91.288</v>
      </c>
      <c r="O4717" s="273">
        <f t="shared" si="1233"/>
        <v>92.766</v>
      </c>
      <c r="P4717" s="273">
        <f t="shared" ref="P4717:Q4717" si="1266">P4716+0.0013333333333333</f>
        <v>94.044</v>
      </c>
      <c r="Q4717" s="273">
        <f t="shared" si="1266"/>
        <v>95.044</v>
      </c>
      <c r="R4717" s="273">
        <f t="shared" si="1235"/>
        <v>96.022</v>
      </c>
    </row>
    <row r="4718" ht="14.25" hidden="1" customHeight="1">
      <c r="L4718" s="251"/>
      <c r="M4718" s="272">
        <v>78.4</v>
      </c>
      <c r="N4718" s="273">
        <f t="shared" si="1232"/>
        <v>91.29066667</v>
      </c>
      <c r="O4718" s="273">
        <f t="shared" si="1233"/>
        <v>92.768</v>
      </c>
      <c r="P4718" s="273">
        <f t="shared" ref="P4718:Q4718" si="1267">P4717+0.0013333333333333</f>
        <v>94.04533333</v>
      </c>
      <c r="Q4718" s="273">
        <f t="shared" si="1267"/>
        <v>95.04533333</v>
      </c>
      <c r="R4718" s="273">
        <f t="shared" si="1235"/>
        <v>96.02266667</v>
      </c>
    </row>
    <row r="4719" ht="14.25" hidden="1" customHeight="1">
      <c r="L4719" s="251"/>
      <c r="M4719" s="272">
        <v>78.5</v>
      </c>
      <c r="N4719" s="273">
        <f t="shared" si="1232"/>
        <v>91.29333333</v>
      </c>
      <c r="O4719" s="273">
        <f t="shared" si="1233"/>
        <v>92.77</v>
      </c>
      <c r="P4719" s="273">
        <f t="shared" ref="P4719:Q4719" si="1268">P4718+0.0013333333333333</f>
        <v>94.04666667</v>
      </c>
      <c r="Q4719" s="273">
        <f t="shared" si="1268"/>
        <v>95.04666667</v>
      </c>
      <c r="R4719" s="273">
        <f t="shared" si="1235"/>
        <v>96.02333333</v>
      </c>
    </row>
    <row r="4720" ht="14.25" hidden="1" customHeight="1">
      <c r="L4720" s="251"/>
      <c r="M4720" s="272">
        <v>78.6</v>
      </c>
      <c r="N4720" s="273">
        <f t="shared" si="1232"/>
        <v>91.296</v>
      </c>
      <c r="O4720" s="273">
        <f t="shared" si="1233"/>
        <v>92.772</v>
      </c>
      <c r="P4720" s="273">
        <f t="shared" ref="P4720:Q4720" si="1269">P4719+0.0013333333333333</f>
        <v>94.048</v>
      </c>
      <c r="Q4720" s="273">
        <f t="shared" si="1269"/>
        <v>95.048</v>
      </c>
      <c r="R4720" s="273">
        <f t="shared" si="1235"/>
        <v>96.024</v>
      </c>
    </row>
    <row r="4721" ht="14.25" hidden="1" customHeight="1">
      <c r="L4721" s="251"/>
      <c r="M4721" s="272">
        <v>78.7</v>
      </c>
      <c r="N4721" s="273">
        <f t="shared" si="1232"/>
        <v>91.29866667</v>
      </c>
      <c r="O4721" s="273">
        <f t="shared" si="1233"/>
        <v>92.774</v>
      </c>
      <c r="P4721" s="273">
        <f t="shared" ref="P4721:Q4721" si="1270">P4720+0.0013333333333333</f>
        <v>94.04933333</v>
      </c>
      <c r="Q4721" s="273">
        <f t="shared" si="1270"/>
        <v>95.04933333</v>
      </c>
      <c r="R4721" s="273">
        <f t="shared" si="1235"/>
        <v>96.02466667</v>
      </c>
    </row>
    <row r="4722" ht="14.25" hidden="1" customHeight="1">
      <c r="L4722" s="251"/>
      <c r="M4722" s="272">
        <v>78.8</v>
      </c>
      <c r="N4722" s="273">
        <f t="shared" si="1232"/>
        <v>91.30133333</v>
      </c>
      <c r="O4722" s="273">
        <f t="shared" si="1233"/>
        <v>92.776</v>
      </c>
      <c r="P4722" s="273">
        <f t="shared" ref="P4722:Q4722" si="1271">P4721+0.0013333333333333</f>
        <v>94.05066667</v>
      </c>
      <c r="Q4722" s="273">
        <f t="shared" si="1271"/>
        <v>95.05066667</v>
      </c>
      <c r="R4722" s="273">
        <f t="shared" si="1235"/>
        <v>96.02533333</v>
      </c>
    </row>
    <row r="4723" ht="14.25" hidden="1" customHeight="1">
      <c r="L4723" s="251"/>
      <c r="M4723" s="272">
        <v>78.9</v>
      </c>
      <c r="N4723" s="273">
        <f t="shared" si="1232"/>
        <v>91.304</v>
      </c>
      <c r="O4723" s="273">
        <f t="shared" si="1233"/>
        <v>92.778</v>
      </c>
      <c r="P4723" s="273">
        <f t="shared" ref="P4723:Q4723" si="1272">P4722+0.0013333333333333</f>
        <v>94.052</v>
      </c>
      <c r="Q4723" s="273">
        <f t="shared" si="1272"/>
        <v>95.052</v>
      </c>
      <c r="R4723" s="273">
        <f t="shared" si="1235"/>
        <v>96.026</v>
      </c>
    </row>
    <row r="4724" ht="14.25" hidden="1" customHeight="1">
      <c r="L4724" s="251"/>
      <c r="M4724" s="272">
        <v>79.0</v>
      </c>
      <c r="N4724" s="273">
        <f t="shared" si="1232"/>
        <v>91.30666667</v>
      </c>
      <c r="O4724" s="273">
        <f t="shared" si="1233"/>
        <v>92.78</v>
      </c>
      <c r="P4724" s="273">
        <f t="shared" ref="P4724:Q4724" si="1273">P4723+0.0013333333333333</f>
        <v>94.05333333</v>
      </c>
      <c r="Q4724" s="273">
        <f t="shared" si="1273"/>
        <v>95.05333333</v>
      </c>
      <c r="R4724" s="273">
        <f t="shared" si="1235"/>
        <v>96.02666667</v>
      </c>
    </row>
    <row r="4725" ht="14.25" hidden="1" customHeight="1">
      <c r="L4725" s="251"/>
      <c r="M4725" s="272">
        <v>79.1</v>
      </c>
      <c r="N4725" s="273">
        <f t="shared" si="1232"/>
        <v>91.30933333</v>
      </c>
      <c r="O4725" s="273">
        <f t="shared" si="1233"/>
        <v>92.782</v>
      </c>
      <c r="P4725" s="273">
        <f t="shared" ref="P4725:Q4725" si="1274">P4724+0.0013333333333333</f>
        <v>94.05466667</v>
      </c>
      <c r="Q4725" s="273">
        <f t="shared" si="1274"/>
        <v>95.05466667</v>
      </c>
      <c r="R4725" s="273">
        <f t="shared" si="1235"/>
        <v>96.02733333</v>
      </c>
    </row>
    <row r="4726" ht="14.25" hidden="1" customHeight="1">
      <c r="L4726" s="251"/>
      <c r="M4726" s="272">
        <v>79.2</v>
      </c>
      <c r="N4726" s="273">
        <f t="shared" si="1232"/>
        <v>91.312</v>
      </c>
      <c r="O4726" s="273">
        <f t="shared" si="1233"/>
        <v>92.784</v>
      </c>
      <c r="P4726" s="273">
        <f t="shared" ref="P4726:Q4726" si="1275">P4725+0.0013333333333333</f>
        <v>94.056</v>
      </c>
      <c r="Q4726" s="273">
        <f t="shared" si="1275"/>
        <v>95.056</v>
      </c>
      <c r="R4726" s="273">
        <f t="shared" si="1235"/>
        <v>96.028</v>
      </c>
    </row>
    <row r="4727" ht="14.25" hidden="1" customHeight="1">
      <c r="L4727" s="251"/>
      <c r="M4727" s="272">
        <v>79.3</v>
      </c>
      <c r="N4727" s="273">
        <f t="shared" si="1232"/>
        <v>91.31466667</v>
      </c>
      <c r="O4727" s="273">
        <f t="shared" si="1233"/>
        <v>92.786</v>
      </c>
      <c r="P4727" s="273">
        <f t="shared" ref="P4727:Q4727" si="1276">P4726+0.0013333333333333</f>
        <v>94.05733333</v>
      </c>
      <c r="Q4727" s="273">
        <f t="shared" si="1276"/>
        <v>95.05733333</v>
      </c>
      <c r="R4727" s="273">
        <f t="shared" si="1235"/>
        <v>96.02866667</v>
      </c>
    </row>
    <row r="4728" ht="14.25" hidden="1" customHeight="1">
      <c r="L4728" s="251"/>
      <c r="M4728" s="272">
        <v>79.4</v>
      </c>
      <c r="N4728" s="273">
        <f t="shared" si="1232"/>
        <v>91.31733333</v>
      </c>
      <c r="O4728" s="273">
        <f t="shared" si="1233"/>
        <v>92.788</v>
      </c>
      <c r="P4728" s="273">
        <f t="shared" ref="P4728:Q4728" si="1277">P4727+0.0013333333333333</f>
        <v>94.05866667</v>
      </c>
      <c r="Q4728" s="273">
        <f t="shared" si="1277"/>
        <v>95.05866667</v>
      </c>
      <c r="R4728" s="273">
        <f t="shared" si="1235"/>
        <v>96.02933333</v>
      </c>
    </row>
    <row r="4729" ht="14.25" hidden="1" customHeight="1">
      <c r="L4729" s="251"/>
      <c r="M4729" s="272">
        <v>79.5</v>
      </c>
      <c r="N4729" s="273">
        <f t="shared" si="1232"/>
        <v>91.32</v>
      </c>
      <c r="O4729" s="273">
        <f t="shared" si="1233"/>
        <v>92.79</v>
      </c>
      <c r="P4729" s="273">
        <f t="shared" ref="P4729:Q4729" si="1278">P4728+0.0013333333333333</f>
        <v>94.06</v>
      </c>
      <c r="Q4729" s="273">
        <f t="shared" si="1278"/>
        <v>95.06</v>
      </c>
      <c r="R4729" s="273">
        <f t="shared" si="1235"/>
        <v>96.03</v>
      </c>
    </row>
    <row r="4730" ht="14.25" hidden="1" customHeight="1">
      <c r="L4730" s="251"/>
      <c r="M4730" s="272">
        <v>79.6</v>
      </c>
      <c r="N4730" s="273">
        <f t="shared" si="1232"/>
        <v>91.32266667</v>
      </c>
      <c r="O4730" s="273">
        <f t="shared" si="1233"/>
        <v>92.792</v>
      </c>
      <c r="P4730" s="273">
        <f t="shared" ref="P4730:Q4730" si="1279">P4729+0.0013333333333333</f>
        <v>94.06133333</v>
      </c>
      <c r="Q4730" s="273">
        <f t="shared" si="1279"/>
        <v>95.06133333</v>
      </c>
      <c r="R4730" s="273">
        <f t="shared" si="1235"/>
        <v>96.03066667</v>
      </c>
    </row>
    <row r="4731" ht="14.25" hidden="1" customHeight="1">
      <c r="L4731" s="251"/>
      <c r="M4731" s="272">
        <v>79.7</v>
      </c>
      <c r="N4731" s="273">
        <f t="shared" si="1232"/>
        <v>91.32533333</v>
      </c>
      <c r="O4731" s="273">
        <f t="shared" si="1233"/>
        <v>92.794</v>
      </c>
      <c r="P4731" s="273">
        <f t="shared" ref="P4731:Q4731" si="1280">P4730+0.0013333333333333</f>
        <v>94.06266667</v>
      </c>
      <c r="Q4731" s="273">
        <f t="shared" si="1280"/>
        <v>95.06266667</v>
      </c>
      <c r="R4731" s="273">
        <f t="shared" si="1235"/>
        <v>96.03133333</v>
      </c>
    </row>
    <row r="4732" ht="14.25" hidden="1" customHeight="1">
      <c r="L4732" s="251"/>
      <c r="M4732" s="272">
        <v>79.8</v>
      </c>
      <c r="N4732" s="273">
        <f t="shared" si="1232"/>
        <v>91.328</v>
      </c>
      <c r="O4732" s="273">
        <f t="shared" si="1233"/>
        <v>92.796</v>
      </c>
      <c r="P4732" s="273">
        <f t="shared" ref="P4732:Q4732" si="1281">P4731+0.0013333333333333</f>
        <v>94.064</v>
      </c>
      <c r="Q4732" s="273">
        <f t="shared" si="1281"/>
        <v>95.064</v>
      </c>
      <c r="R4732" s="273">
        <f t="shared" si="1235"/>
        <v>96.032</v>
      </c>
    </row>
    <row r="4733" ht="14.25" hidden="1" customHeight="1">
      <c r="L4733" s="251"/>
      <c r="M4733" s="272">
        <v>79.9</v>
      </c>
      <c r="N4733" s="273">
        <f t="shared" si="1232"/>
        <v>91.33066667</v>
      </c>
      <c r="O4733" s="273">
        <f t="shared" si="1233"/>
        <v>92.798</v>
      </c>
      <c r="P4733" s="273">
        <f t="shared" ref="P4733:Q4733" si="1282">P4732+0.0013333333333333</f>
        <v>94.06533333</v>
      </c>
      <c r="Q4733" s="273">
        <f t="shared" si="1282"/>
        <v>95.06533333</v>
      </c>
      <c r="R4733" s="273">
        <f t="shared" si="1235"/>
        <v>96.03266667</v>
      </c>
    </row>
    <row r="4734" ht="14.25" hidden="1" customHeight="1">
      <c r="L4734" s="251"/>
      <c r="M4734" s="272">
        <v>80.0</v>
      </c>
      <c r="N4734" s="273">
        <f t="shared" si="1232"/>
        <v>91.33333333</v>
      </c>
      <c r="O4734" s="273">
        <f t="shared" si="1233"/>
        <v>92.8</v>
      </c>
      <c r="P4734" s="273">
        <f t="shared" ref="P4734:Q4734" si="1283">P4733+0.0013333333333333</f>
        <v>94.06666667</v>
      </c>
      <c r="Q4734" s="273">
        <f t="shared" si="1283"/>
        <v>95.06666667</v>
      </c>
      <c r="R4734" s="273">
        <f t="shared" si="1235"/>
        <v>96.03333333</v>
      </c>
    </row>
    <row r="4735" ht="14.25" hidden="1" customHeight="1">
      <c r="L4735" s="251"/>
      <c r="M4735" s="272">
        <v>80.1</v>
      </c>
      <c r="N4735" s="273">
        <f t="shared" si="1232"/>
        <v>91.336</v>
      </c>
      <c r="O4735" s="273">
        <f t="shared" si="1233"/>
        <v>92.802</v>
      </c>
      <c r="P4735" s="273">
        <f t="shared" ref="P4735:Q4735" si="1284">P4734+0.0013333333333333</f>
        <v>94.068</v>
      </c>
      <c r="Q4735" s="273">
        <f t="shared" si="1284"/>
        <v>95.068</v>
      </c>
      <c r="R4735" s="273">
        <f t="shared" si="1235"/>
        <v>96.034</v>
      </c>
    </row>
    <row r="4736" ht="14.25" hidden="1" customHeight="1">
      <c r="L4736" s="251"/>
      <c r="M4736" s="272">
        <v>80.2</v>
      </c>
      <c r="N4736" s="273">
        <f t="shared" si="1232"/>
        <v>91.33866667</v>
      </c>
      <c r="O4736" s="273">
        <f t="shared" si="1233"/>
        <v>92.804</v>
      </c>
      <c r="P4736" s="273">
        <f t="shared" ref="P4736:Q4736" si="1285">P4735+0.0013333333333333</f>
        <v>94.06933333</v>
      </c>
      <c r="Q4736" s="273">
        <f t="shared" si="1285"/>
        <v>95.06933333</v>
      </c>
      <c r="R4736" s="273">
        <f t="shared" si="1235"/>
        <v>96.03466667</v>
      </c>
    </row>
    <row r="4737" ht="14.25" hidden="1" customHeight="1">
      <c r="L4737" s="251"/>
      <c r="M4737" s="272">
        <v>80.3</v>
      </c>
      <c r="N4737" s="273">
        <f t="shared" si="1232"/>
        <v>91.34133333</v>
      </c>
      <c r="O4737" s="273">
        <f t="shared" si="1233"/>
        <v>92.806</v>
      </c>
      <c r="P4737" s="273">
        <f t="shared" ref="P4737:Q4737" si="1286">P4736+0.0013333333333333</f>
        <v>94.07066667</v>
      </c>
      <c r="Q4737" s="273">
        <f t="shared" si="1286"/>
        <v>95.07066667</v>
      </c>
      <c r="R4737" s="273">
        <f t="shared" si="1235"/>
        <v>96.03533333</v>
      </c>
    </row>
    <row r="4738" ht="14.25" hidden="1" customHeight="1">
      <c r="L4738" s="251"/>
      <c r="M4738" s="272">
        <v>80.4</v>
      </c>
      <c r="N4738" s="273">
        <f t="shared" si="1232"/>
        <v>91.344</v>
      </c>
      <c r="O4738" s="273">
        <f t="shared" si="1233"/>
        <v>92.808</v>
      </c>
      <c r="P4738" s="273">
        <f t="shared" ref="P4738:Q4738" si="1287">P4737+0.0013333333333333</f>
        <v>94.072</v>
      </c>
      <c r="Q4738" s="273">
        <f t="shared" si="1287"/>
        <v>95.072</v>
      </c>
      <c r="R4738" s="273">
        <f t="shared" si="1235"/>
        <v>96.036</v>
      </c>
    </row>
    <row r="4739" ht="14.25" hidden="1" customHeight="1">
      <c r="L4739" s="251"/>
      <c r="M4739" s="272">
        <v>80.5</v>
      </c>
      <c r="N4739" s="273">
        <f t="shared" si="1232"/>
        <v>91.34666667</v>
      </c>
      <c r="O4739" s="273">
        <f t="shared" si="1233"/>
        <v>92.81</v>
      </c>
      <c r="P4739" s="273">
        <f t="shared" ref="P4739:Q4739" si="1288">P4738+0.0013333333333333</f>
        <v>94.07333333</v>
      </c>
      <c r="Q4739" s="273">
        <f t="shared" si="1288"/>
        <v>95.07333333</v>
      </c>
      <c r="R4739" s="273">
        <f t="shared" si="1235"/>
        <v>96.03666667</v>
      </c>
    </row>
    <row r="4740" ht="14.25" hidden="1" customHeight="1">
      <c r="L4740" s="251"/>
      <c r="M4740" s="272">
        <v>80.6</v>
      </c>
      <c r="N4740" s="273">
        <f t="shared" si="1232"/>
        <v>91.34933333</v>
      </c>
      <c r="O4740" s="273">
        <f t="shared" si="1233"/>
        <v>92.812</v>
      </c>
      <c r="P4740" s="273">
        <f t="shared" ref="P4740:Q4740" si="1289">P4739+0.0013333333333333</f>
        <v>94.07466667</v>
      </c>
      <c r="Q4740" s="273">
        <f t="shared" si="1289"/>
        <v>95.07466667</v>
      </c>
      <c r="R4740" s="273">
        <f t="shared" si="1235"/>
        <v>96.03733333</v>
      </c>
    </row>
    <row r="4741" ht="14.25" hidden="1" customHeight="1">
      <c r="L4741" s="251"/>
      <c r="M4741" s="272">
        <v>80.7</v>
      </c>
      <c r="N4741" s="273">
        <f t="shared" si="1232"/>
        <v>91.352</v>
      </c>
      <c r="O4741" s="273">
        <f t="shared" si="1233"/>
        <v>92.814</v>
      </c>
      <c r="P4741" s="273">
        <f t="shared" ref="P4741:Q4741" si="1290">P4740+0.0013333333333333</f>
        <v>94.076</v>
      </c>
      <c r="Q4741" s="273">
        <f t="shared" si="1290"/>
        <v>95.076</v>
      </c>
      <c r="R4741" s="273">
        <f t="shared" si="1235"/>
        <v>96.038</v>
      </c>
    </row>
    <row r="4742" ht="14.25" hidden="1" customHeight="1">
      <c r="L4742" s="251"/>
      <c r="M4742" s="272">
        <v>80.8</v>
      </c>
      <c r="N4742" s="273">
        <f t="shared" si="1232"/>
        <v>91.35466667</v>
      </c>
      <c r="O4742" s="273">
        <f t="shared" si="1233"/>
        <v>92.816</v>
      </c>
      <c r="P4742" s="273">
        <f t="shared" ref="P4742:Q4742" si="1291">P4741+0.0013333333333333</f>
        <v>94.07733333</v>
      </c>
      <c r="Q4742" s="273">
        <f t="shared" si="1291"/>
        <v>95.07733333</v>
      </c>
      <c r="R4742" s="273">
        <f t="shared" si="1235"/>
        <v>96.03866667</v>
      </c>
    </row>
    <row r="4743" ht="14.25" hidden="1" customHeight="1">
      <c r="L4743" s="251"/>
      <c r="M4743" s="272">
        <v>80.9</v>
      </c>
      <c r="N4743" s="273">
        <f t="shared" si="1232"/>
        <v>91.35733333</v>
      </c>
      <c r="O4743" s="273">
        <f t="shared" si="1233"/>
        <v>92.818</v>
      </c>
      <c r="P4743" s="273">
        <f t="shared" ref="P4743:Q4743" si="1292">P4742+0.0013333333333333</f>
        <v>94.07866667</v>
      </c>
      <c r="Q4743" s="273">
        <f t="shared" si="1292"/>
        <v>95.07866667</v>
      </c>
      <c r="R4743" s="273">
        <f t="shared" si="1235"/>
        <v>96.03933333</v>
      </c>
    </row>
    <row r="4744" ht="14.25" hidden="1" customHeight="1">
      <c r="L4744" s="251"/>
      <c r="M4744" s="272">
        <v>81.0</v>
      </c>
      <c r="N4744" s="273">
        <f t="shared" si="1232"/>
        <v>91.36</v>
      </c>
      <c r="O4744" s="273">
        <f t="shared" si="1233"/>
        <v>92.82</v>
      </c>
      <c r="P4744" s="273">
        <f t="shared" ref="P4744:Q4744" si="1293">P4743+0.0013333333333333</f>
        <v>94.08</v>
      </c>
      <c r="Q4744" s="273">
        <f t="shared" si="1293"/>
        <v>95.08</v>
      </c>
      <c r="R4744" s="273">
        <f t="shared" si="1235"/>
        <v>96.04</v>
      </c>
    </row>
    <row r="4745" ht="14.25" hidden="1" customHeight="1">
      <c r="L4745" s="251"/>
      <c r="M4745" s="272">
        <v>81.1</v>
      </c>
      <c r="N4745" s="273">
        <f t="shared" si="1232"/>
        <v>91.36266667</v>
      </c>
      <c r="O4745" s="273">
        <f t="shared" si="1233"/>
        <v>92.822</v>
      </c>
      <c r="P4745" s="273">
        <f t="shared" ref="P4745:Q4745" si="1294">P4744+0.0013333333333333</f>
        <v>94.08133333</v>
      </c>
      <c r="Q4745" s="273">
        <f t="shared" si="1294"/>
        <v>95.08133333</v>
      </c>
      <c r="R4745" s="273">
        <f t="shared" si="1235"/>
        <v>96.04066667</v>
      </c>
    </row>
    <row r="4746" ht="14.25" hidden="1" customHeight="1">
      <c r="L4746" s="251"/>
      <c r="M4746" s="272">
        <v>81.2</v>
      </c>
      <c r="N4746" s="273">
        <f t="shared" si="1232"/>
        <v>91.36533333</v>
      </c>
      <c r="O4746" s="273">
        <f t="shared" si="1233"/>
        <v>92.824</v>
      </c>
      <c r="P4746" s="273">
        <f t="shared" ref="P4746:Q4746" si="1295">P4745+0.0013333333333333</f>
        <v>94.08266667</v>
      </c>
      <c r="Q4746" s="273">
        <f t="shared" si="1295"/>
        <v>95.08266667</v>
      </c>
      <c r="R4746" s="273">
        <f t="shared" si="1235"/>
        <v>96.04133333</v>
      </c>
    </row>
    <row r="4747" ht="14.25" hidden="1" customHeight="1">
      <c r="L4747" s="251"/>
      <c r="M4747" s="272">
        <v>81.3</v>
      </c>
      <c r="N4747" s="273">
        <f t="shared" si="1232"/>
        <v>91.368</v>
      </c>
      <c r="O4747" s="273">
        <f t="shared" si="1233"/>
        <v>92.826</v>
      </c>
      <c r="P4747" s="273">
        <f t="shared" ref="P4747:Q4747" si="1296">P4746+0.0013333333333333</f>
        <v>94.084</v>
      </c>
      <c r="Q4747" s="273">
        <f t="shared" si="1296"/>
        <v>95.084</v>
      </c>
      <c r="R4747" s="273">
        <f t="shared" si="1235"/>
        <v>96.042</v>
      </c>
    </row>
    <row r="4748" ht="14.25" hidden="1" customHeight="1">
      <c r="L4748" s="251"/>
      <c r="M4748" s="272">
        <v>81.4</v>
      </c>
      <c r="N4748" s="273">
        <f t="shared" si="1232"/>
        <v>91.37066667</v>
      </c>
      <c r="O4748" s="273">
        <f t="shared" si="1233"/>
        <v>92.828</v>
      </c>
      <c r="P4748" s="273">
        <f t="shared" ref="P4748:Q4748" si="1297">P4747+0.0013333333333333</f>
        <v>94.08533333</v>
      </c>
      <c r="Q4748" s="273">
        <f t="shared" si="1297"/>
        <v>95.08533333</v>
      </c>
      <c r="R4748" s="273">
        <f t="shared" si="1235"/>
        <v>96.04266667</v>
      </c>
    </row>
    <row r="4749" ht="14.25" hidden="1" customHeight="1">
      <c r="L4749" s="251"/>
      <c r="M4749" s="272">
        <v>81.5</v>
      </c>
      <c r="N4749" s="273">
        <f t="shared" si="1232"/>
        <v>91.37333333</v>
      </c>
      <c r="O4749" s="273">
        <f t="shared" si="1233"/>
        <v>92.83</v>
      </c>
      <c r="P4749" s="273">
        <f t="shared" ref="P4749:Q4749" si="1298">P4748+0.0013333333333333</f>
        <v>94.08666667</v>
      </c>
      <c r="Q4749" s="273">
        <f t="shared" si="1298"/>
        <v>95.08666667</v>
      </c>
      <c r="R4749" s="273">
        <f t="shared" si="1235"/>
        <v>96.04333333</v>
      </c>
    </row>
    <row r="4750" ht="14.25" hidden="1" customHeight="1">
      <c r="L4750" s="251"/>
      <c r="M4750" s="272">
        <v>81.6</v>
      </c>
      <c r="N4750" s="273">
        <f t="shared" si="1232"/>
        <v>91.376</v>
      </c>
      <c r="O4750" s="273">
        <f t="shared" si="1233"/>
        <v>92.832</v>
      </c>
      <c r="P4750" s="273">
        <f t="shared" ref="P4750:Q4750" si="1299">P4749+0.0013333333333333</f>
        <v>94.088</v>
      </c>
      <c r="Q4750" s="273">
        <f t="shared" si="1299"/>
        <v>95.088</v>
      </c>
      <c r="R4750" s="273">
        <f t="shared" si="1235"/>
        <v>96.044</v>
      </c>
    </row>
    <row r="4751" ht="14.25" hidden="1" customHeight="1">
      <c r="L4751" s="251"/>
      <c r="M4751" s="272">
        <v>81.7</v>
      </c>
      <c r="N4751" s="273">
        <f t="shared" si="1232"/>
        <v>91.37866667</v>
      </c>
      <c r="O4751" s="273">
        <f t="shared" si="1233"/>
        <v>92.834</v>
      </c>
      <c r="P4751" s="273">
        <f t="shared" ref="P4751:Q4751" si="1300">P4750+0.0013333333333333</f>
        <v>94.08933333</v>
      </c>
      <c r="Q4751" s="273">
        <f t="shared" si="1300"/>
        <v>95.08933333</v>
      </c>
      <c r="R4751" s="273">
        <f t="shared" si="1235"/>
        <v>96.04466667</v>
      </c>
    </row>
    <row r="4752" ht="14.25" hidden="1" customHeight="1">
      <c r="L4752" s="251"/>
      <c r="M4752" s="272">
        <v>81.8</v>
      </c>
      <c r="N4752" s="273">
        <f t="shared" si="1232"/>
        <v>91.38133333</v>
      </c>
      <c r="O4752" s="273">
        <f t="shared" si="1233"/>
        <v>92.836</v>
      </c>
      <c r="P4752" s="273">
        <f t="shared" ref="P4752:Q4752" si="1301">P4751+0.0013333333333333</f>
        <v>94.09066667</v>
      </c>
      <c r="Q4752" s="273">
        <f t="shared" si="1301"/>
        <v>95.09066667</v>
      </c>
      <c r="R4752" s="273">
        <f t="shared" si="1235"/>
        <v>96.04533333</v>
      </c>
    </row>
    <row r="4753" ht="14.25" hidden="1" customHeight="1">
      <c r="L4753" s="251"/>
      <c r="M4753" s="272">
        <v>81.9</v>
      </c>
      <c r="N4753" s="273">
        <f t="shared" si="1232"/>
        <v>91.384</v>
      </c>
      <c r="O4753" s="273">
        <f t="shared" si="1233"/>
        <v>92.838</v>
      </c>
      <c r="P4753" s="273">
        <f t="shared" ref="P4753:Q4753" si="1302">P4752+0.0013333333333333</f>
        <v>94.092</v>
      </c>
      <c r="Q4753" s="273">
        <f t="shared" si="1302"/>
        <v>95.092</v>
      </c>
      <c r="R4753" s="273">
        <f t="shared" si="1235"/>
        <v>96.046</v>
      </c>
    </row>
    <row r="4754" ht="14.25" hidden="1" customHeight="1">
      <c r="L4754" s="251"/>
      <c r="M4754" s="272">
        <v>82.0</v>
      </c>
      <c r="N4754" s="273">
        <f t="shared" si="1232"/>
        <v>91.38666667</v>
      </c>
      <c r="O4754" s="273">
        <f t="shared" si="1233"/>
        <v>92.84</v>
      </c>
      <c r="P4754" s="273">
        <f t="shared" ref="P4754:Q4754" si="1303">P4753+0.0013333333333333</f>
        <v>94.09333333</v>
      </c>
      <c r="Q4754" s="273">
        <f t="shared" si="1303"/>
        <v>95.09333333</v>
      </c>
      <c r="R4754" s="273">
        <f t="shared" si="1235"/>
        <v>96.04666667</v>
      </c>
    </row>
    <row r="4755" ht="14.25" hidden="1" customHeight="1">
      <c r="L4755" s="251"/>
      <c r="M4755" s="272">
        <v>82.1</v>
      </c>
      <c r="N4755" s="273">
        <f t="shared" si="1232"/>
        <v>91.38933333</v>
      </c>
      <c r="O4755" s="273">
        <f t="shared" si="1233"/>
        <v>92.842</v>
      </c>
      <c r="P4755" s="273">
        <f t="shared" ref="P4755:Q4755" si="1304">P4754+0.0013333333333333</f>
        <v>94.09466667</v>
      </c>
      <c r="Q4755" s="273">
        <f t="shared" si="1304"/>
        <v>95.09466667</v>
      </c>
      <c r="R4755" s="273">
        <f t="shared" si="1235"/>
        <v>96.04733333</v>
      </c>
    </row>
    <row r="4756" ht="14.25" hidden="1" customHeight="1">
      <c r="L4756" s="251"/>
      <c r="M4756" s="272">
        <v>82.2</v>
      </c>
      <c r="N4756" s="273">
        <f t="shared" si="1232"/>
        <v>91.392</v>
      </c>
      <c r="O4756" s="273">
        <f t="shared" si="1233"/>
        <v>92.844</v>
      </c>
      <c r="P4756" s="273">
        <f t="shared" ref="P4756:Q4756" si="1305">P4755+0.0013333333333333</f>
        <v>94.096</v>
      </c>
      <c r="Q4756" s="273">
        <f t="shared" si="1305"/>
        <v>95.096</v>
      </c>
      <c r="R4756" s="273">
        <f t="shared" si="1235"/>
        <v>96.048</v>
      </c>
    </row>
    <row r="4757" ht="14.25" hidden="1" customHeight="1">
      <c r="L4757" s="251"/>
      <c r="M4757" s="272">
        <v>82.3</v>
      </c>
      <c r="N4757" s="273">
        <f t="shared" si="1232"/>
        <v>91.39466667</v>
      </c>
      <c r="O4757" s="273">
        <f t="shared" si="1233"/>
        <v>92.846</v>
      </c>
      <c r="P4757" s="273">
        <f t="shared" ref="P4757:Q4757" si="1306">P4756+0.0013333333333333</f>
        <v>94.09733333</v>
      </c>
      <c r="Q4757" s="273">
        <f t="shared" si="1306"/>
        <v>95.09733333</v>
      </c>
      <c r="R4757" s="273">
        <f t="shared" si="1235"/>
        <v>96.04866667</v>
      </c>
    </row>
    <row r="4758" ht="14.25" hidden="1" customHeight="1">
      <c r="L4758" s="251"/>
      <c r="M4758" s="272">
        <v>82.4</v>
      </c>
      <c r="N4758" s="273">
        <f t="shared" si="1232"/>
        <v>91.39733333</v>
      </c>
      <c r="O4758" s="273">
        <f t="shared" si="1233"/>
        <v>92.848</v>
      </c>
      <c r="P4758" s="273">
        <f t="shared" ref="P4758:Q4758" si="1307">P4757+0.0013333333333333</f>
        <v>94.09866667</v>
      </c>
      <c r="Q4758" s="273">
        <f t="shared" si="1307"/>
        <v>95.09866667</v>
      </c>
      <c r="R4758" s="273">
        <f t="shared" si="1235"/>
        <v>96.04933333</v>
      </c>
    </row>
    <row r="4759" ht="14.25" hidden="1" customHeight="1">
      <c r="L4759" s="251"/>
      <c r="M4759" s="272">
        <v>82.5</v>
      </c>
      <c r="N4759" s="273">
        <f t="shared" si="1232"/>
        <v>91.4</v>
      </c>
      <c r="O4759" s="273">
        <f t="shared" si="1233"/>
        <v>92.85</v>
      </c>
      <c r="P4759" s="273">
        <f t="shared" ref="P4759:Q4759" si="1308">P4758+0.0013333333333333</f>
        <v>94.1</v>
      </c>
      <c r="Q4759" s="273">
        <f t="shared" si="1308"/>
        <v>95.1</v>
      </c>
      <c r="R4759" s="273">
        <f t="shared" si="1235"/>
        <v>96.05</v>
      </c>
    </row>
    <row r="4760" ht="14.25" hidden="1" customHeight="1">
      <c r="L4760" s="251"/>
      <c r="M4760" s="272">
        <v>82.6</v>
      </c>
      <c r="N4760" s="273">
        <f t="shared" si="1232"/>
        <v>91.40266667</v>
      </c>
      <c r="O4760" s="273">
        <f t="shared" si="1233"/>
        <v>92.852</v>
      </c>
      <c r="P4760" s="273">
        <f t="shared" ref="P4760:Q4760" si="1309">P4759+0.0013333333333333</f>
        <v>94.10133333</v>
      </c>
      <c r="Q4760" s="273">
        <f t="shared" si="1309"/>
        <v>95.10133333</v>
      </c>
      <c r="R4760" s="273">
        <f t="shared" si="1235"/>
        <v>96.05066667</v>
      </c>
    </row>
    <row r="4761" ht="14.25" hidden="1" customHeight="1">
      <c r="L4761" s="251"/>
      <c r="M4761" s="272">
        <v>82.7</v>
      </c>
      <c r="N4761" s="273">
        <f t="shared" si="1232"/>
        <v>91.40533333</v>
      </c>
      <c r="O4761" s="273">
        <f t="shared" si="1233"/>
        <v>92.854</v>
      </c>
      <c r="P4761" s="273">
        <f t="shared" ref="P4761:Q4761" si="1310">P4760+0.0013333333333333</f>
        <v>94.10266667</v>
      </c>
      <c r="Q4761" s="273">
        <f t="shared" si="1310"/>
        <v>95.10266667</v>
      </c>
      <c r="R4761" s="273">
        <f t="shared" si="1235"/>
        <v>96.05133333</v>
      </c>
    </row>
    <row r="4762" ht="14.25" hidden="1" customHeight="1">
      <c r="L4762" s="251"/>
      <c r="M4762" s="272">
        <v>82.8</v>
      </c>
      <c r="N4762" s="273">
        <f t="shared" si="1232"/>
        <v>91.408</v>
      </c>
      <c r="O4762" s="273">
        <f t="shared" si="1233"/>
        <v>92.856</v>
      </c>
      <c r="P4762" s="273">
        <f t="shared" ref="P4762:Q4762" si="1311">P4761+0.0013333333333333</f>
        <v>94.104</v>
      </c>
      <c r="Q4762" s="273">
        <f t="shared" si="1311"/>
        <v>95.104</v>
      </c>
      <c r="R4762" s="273">
        <f t="shared" si="1235"/>
        <v>96.052</v>
      </c>
    </row>
    <row r="4763" ht="14.25" hidden="1" customHeight="1">
      <c r="L4763" s="251"/>
      <c r="M4763" s="272">
        <v>82.9</v>
      </c>
      <c r="N4763" s="273">
        <f t="shared" si="1232"/>
        <v>91.41066667</v>
      </c>
      <c r="O4763" s="273">
        <f t="shared" si="1233"/>
        <v>92.858</v>
      </c>
      <c r="P4763" s="273">
        <f t="shared" ref="P4763:Q4763" si="1312">P4762+0.0013333333333333</f>
        <v>94.10533333</v>
      </c>
      <c r="Q4763" s="273">
        <f t="shared" si="1312"/>
        <v>95.10533333</v>
      </c>
      <c r="R4763" s="273">
        <f t="shared" si="1235"/>
        <v>96.05266667</v>
      </c>
    </row>
    <row r="4764" ht="14.25" hidden="1" customHeight="1">
      <c r="L4764" s="251"/>
      <c r="M4764" s="272">
        <v>83.0</v>
      </c>
      <c r="N4764" s="273">
        <f t="shared" si="1232"/>
        <v>91.41333333</v>
      </c>
      <c r="O4764" s="273">
        <f t="shared" si="1233"/>
        <v>92.86</v>
      </c>
      <c r="P4764" s="273">
        <f t="shared" ref="P4764:Q4764" si="1313">P4763+0.0013333333333333</f>
        <v>94.10666667</v>
      </c>
      <c r="Q4764" s="273">
        <f t="shared" si="1313"/>
        <v>95.10666667</v>
      </c>
      <c r="R4764" s="273">
        <f t="shared" si="1235"/>
        <v>96.05333333</v>
      </c>
    </row>
    <row r="4765" ht="14.25" hidden="1" customHeight="1">
      <c r="L4765" s="251"/>
      <c r="M4765" s="272">
        <v>83.1</v>
      </c>
      <c r="N4765" s="273">
        <f t="shared" si="1232"/>
        <v>91.416</v>
      </c>
      <c r="O4765" s="273">
        <f t="shared" si="1233"/>
        <v>92.862</v>
      </c>
      <c r="P4765" s="273">
        <f t="shared" ref="P4765:Q4765" si="1314">P4764+0.0013333333333333</f>
        <v>94.108</v>
      </c>
      <c r="Q4765" s="273">
        <f t="shared" si="1314"/>
        <v>95.108</v>
      </c>
      <c r="R4765" s="273">
        <f t="shared" si="1235"/>
        <v>96.054</v>
      </c>
    </row>
    <row r="4766" ht="14.25" hidden="1" customHeight="1">
      <c r="L4766" s="251"/>
      <c r="M4766" s="272">
        <v>83.2</v>
      </c>
      <c r="N4766" s="273">
        <f t="shared" si="1232"/>
        <v>91.41866667</v>
      </c>
      <c r="O4766" s="273">
        <f t="shared" si="1233"/>
        <v>92.864</v>
      </c>
      <c r="P4766" s="273">
        <f t="shared" ref="P4766:Q4766" si="1315">P4765+0.0013333333333333</f>
        <v>94.10933333</v>
      </c>
      <c r="Q4766" s="273">
        <f t="shared" si="1315"/>
        <v>95.10933333</v>
      </c>
      <c r="R4766" s="273">
        <f t="shared" si="1235"/>
        <v>96.05466667</v>
      </c>
    </row>
    <row r="4767" ht="14.25" hidden="1" customHeight="1">
      <c r="L4767" s="251"/>
      <c r="M4767" s="272">
        <v>83.3</v>
      </c>
      <c r="N4767" s="273">
        <f t="shared" si="1232"/>
        <v>91.42133333</v>
      </c>
      <c r="O4767" s="273">
        <f t="shared" si="1233"/>
        <v>92.866</v>
      </c>
      <c r="P4767" s="273">
        <f t="shared" ref="P4767:Q4767" si="1316">P4766+0.0013333333333333</f>
        <v>94.11066667</v>
      </c>
      <c r="Q4767" s="273">
        <f t="shared" si="1316"/>
        <v>95.11066667</v>
      </c>
      <c r="R4767" s="273">
        <f t="shared" si="1235"/>
        <v>96.05533333</v>
      </c>
    </row>
    <row r="4768" ht="14.25" hidden="1" customHeight="1">
      <c r="L4768" s="251"/>
      <c r="M4768" s="272">
        <v>83.4</v>
      </c>
      <c r="N4768" s="273">
        <f t="shared" si="1232"/>
        <v>91.424</v>
      </c>
      <c r="O4768" s="273">
        <f t="shared" si="1233"/>
        <v>92.868</v>
      </c>
      <c r="P4768" s="273">
        <f t="shared" ref="P4768:Q4768" si="1317">P4767+0.0013333333333333</f>
        <v>94.112</v>
      </c>
      <c r="Q4768" s="273">
        <f t="shared" si="1317"/>
        <v>95.112</v>
      </c>
      <c r="R4768" s="273">
        <f t="shared" si="1235"/>
        <v>96.056</v>
      </c>
    </row>
    <row r="4769" ht="14.25" hidden="1" customHeight="1">
      <c r="L4769" s="251"/>
      <c r="M4769" s="272">
        <v>83.5</v>
      </c>
      <c r="N4769" s="273">
        <f t="shared" si="1232"/>
        <v>91.42666667</v>
      </c>
      <c r="O4769" s="273">
        <f t="shared" si="1233"/>
        <v>92.87</v>
      </c>
      <c r="P4769" s="273">
        <f t="shared" ref="P4769:Q4769" si="1318">P4768+0.0013333333333333</f>
        <v>94.11333333</v>
      </c>
      <c r="Q4769" s="273">
        <f t="shared" si="1318"/>
        <v>95.11333333</v>
      </c>
      <c r="R4769" s="273">
        <f t="shared" si="1235"/>
        <v>96.05666667</v>
      </c>
    </row>
    <row r="4770" ht="14.25" hidden="1" customHeight="1">
      <c r="L4770" s="251"/>
      <c r="M4770" s="272">
        <v>83.6</v>
      </c>
      <c r="N4770" s="273">
        <f t="shared" si="1232"/>
        <v>91.42933333</v>
      </c>
      <c r="O4770" s="273">
        <f t="shared" si="1233"/>
        <v>92.872</v>
      </c>
      <c r="P4770" s="273">
        <f t="shared" ref="P4770:Q4770" si="1319">P4769+0.0013333333333333</f>
        <v>94.11466667</v>
      </c>
      <c r="Q4770" s="273">
        <f t="shared" si="1319"/>
        <v>95.11466667</v>
      </c>
      <c r="R4770" s="273">
        <f t="shared" si="1235"/>
        <v>96.05733333</v>
      </c>
    </row>
    <row r="4771" ht="14.25" hidden="1" customHeight="1">
      <c r="L4771" s="251"/>
      <c r="M4771" s="272">
        <v>83.7</v>
      </c>
      <c r="N4771" s="273">
        <f t="shared" si="1232"/>
        <v>91.432</v>
      </c>
      <c r="O4771" s="273">
        <f t="shared" si="1233"/>
        <v>92.874</v>
      </c>
      <c r="P4771" s="273">
        <f t="shared" ref="P4771:Q4771" si="1320">P4770+0.0013333333333333</f>
        <v>94.116</v>
      </c>
      <c r="Q4771" s="273">
        <f t="shared" si="1320"/>
        <v>95.116</v>
      </c>
      <c r="R4771" s="273">
        <f t="shared" si="1235"/>
        <v>96.058</v>
      </c>
    </row>
    <row r="4772" ht="14.25" hidden="1" customHeight="1">
      <c r="L4772" s="251"/>
      <c r="M4772" s="272">
        <v>83.8</v>
      </c>
      <c r="N4772" s="273">
        <f t="shared" si="1232"/>
        <v>91.43466667</v>
      </c>
      <c r="O4772" s="273">
        <f t="shared" si="1233"/>
        <v>92.876</v>
      </c>
      <c r="P4772" s="273">
        <f t="shared" ref="P4772:Q4772" si="1321">P4771+0.0013333333333333</f>
        <v>94.11733333</v>
      </c>
      <c r="Q4772" s="273">
        <f t="shared" si="1321"/>
        <v>95.11733333</v>
      </c>
      <c r="R4772" s="273">
        <f t="shared" si="1235"/>
        <v>96.05866667</v>
      </c>
    </row>
    <row r="4773" ht="14.25" hidden="1" customHeight="1">
      <c r="L4773" s="251"/>
      <c r="M4773" s="272">
        <v>83.9</v>
      </c>
      <c r="N4773" s="273">
        <f t="shared" si="1232"/>
        <v>91.43733333</v>
      </c>
      <c r="O4773" s="273">
        <f t="shared" si="1233"/>
        <v>92.878</v>
      </c>
      <c r="P4773" s="273">
        <f t="shared" ref="P4773:Q4773" si="1322">P4772+0.0013333333333333</f>
        <v>94.11866667</v>
      </c>
      <c r="Q4773" s="273">
        <f t="shared" si="1322"/>
        <v>95.11866667</v>
      </c>
      <c r="R4773" s="273">
        <f t="shared" si="1235"/>
        <v>96.05933333</v>
      </c>
    </row>
    <row r="4774" ht="14.25" hidden="1" customHeight="1">
      <c r="L4774" s="251"/>
      <c r="M4774" s="272">
        <v>84.0</v>
      </c>
      <c r="N4774" s="273">
        <f t="shared" si="1232"/>
        <v>91.44</v>
      </c>
      <c r="O4774" s="273">
        <f t="shared" si="1233"/>
        <v>92.88</v>
      </c>
      <c r="P4774" s="273">
        <f t="shared" ref="P4774:Q4774" si="1323">P4773+0.0013333333333333</f>
        <v>94.12</v>
      </c>
      <c r="Q4774" s="273">
        <f t="shared" si="1323"/>
        <v>95.12</v>
      </c>
      <c r="R4774" s="273">
        <f t="shared" si="1235"/>
        <v>96.06</v>
      </c>
    </row>
    <row r="4775" ht="14.25" hidden="1" customHeight="1">
      <c r="L4775" s="251"/>
      <c r="M4775" s="272">
        <v>84.1</v>
      </c>
      <c r="N4775" s="273">
        <f t="shared" si="1232"/>
        <v>91.44266667</v>
      </c>
      <c r="O4775" s="273">
        <f t="shared" si="1233"/>
        <v>92.882</v>
      </c>
      <c r="P4775" s="273">
        <f t="shared" ref="P4775:Q4775" si="1324">P4774+0.0013333333333333</f>
        <v>94.12133333</v>
      </c>
      <c r="Q4775" s="273">
        <f t="shared" si="1324"/>
        <v>95.12133333</v>
      </c>
      <c r="R4775" s="273">
        <f t="shared" si="1235"/>
        <v>96.06066667</v>
      </c>
    </row>
    <row r="4776" ht="14.25" hidden="1" customHeight="1">
      <c r="L4776" s="251"/>
      <c r="M4776" s="272">
        <v>84.2</v>
      </c>
      <c r="N4776" s="273">
        <f t="shared" si="1232"/>
        <v>91.44533333</v>
      </c>
      <c r="O4776" s="273">
        <f t="shared" si="1233"/>
        <v>92.884</v>
      </c>
      <c r="P4776" s="273">
        <f t="shared" ref="P4776:Q4776" si="1325">P4775+0.0013333333333333</f>
        <v>94.12266667</v>
      </c>
      <c r="Q4776" s="273">
        <f t="shared" si="1325"/>
        <v>95.12266667</v>
      </c>
      <c r="R4776" s="273">
        <f t="shared" si="1235"/>
        <v>96.06133333</v>
      </c>
    </row>
    <row r="4777" ht="14.25" hidden="1" customHeight="1">
      <c r="L4777" s="251"/>
      <c r="M4777" s="272">
        <v>84.3</v>
      </c>
      <c r="N4777" s="273">
        <f t="shared" si="1232"/>
        <v>91.448</v>
      </c>
      <c r="O4777" s="273">
        <f t="shared" si="1233"/>
        <v>92.886</v>
      </c>
      <c r="P4777" s="273">
        <f t="shared" ref="P4777:Q4777" si="1326">P4776+0.0013333333333333</f>
        <v>94.124</v>
      </c>
      <c r="Q4777" s="273">
        <f t="shared" si="1326"/>
        <v>95.124</v>
      </c>
      <c r="R4777" s="273">
        <f t="shared" si="1235"/>
        <v>96.062</v>
      </c>
    </row>
    <row r="4778" ht="14.25" hidden="1" customHeight="1">
      <c r="L4778" s="251"/>
      <c r="M4778" s="272">
        <v>84.4</v>
      </c>
      <c r="N4778" s="273">
        <f t="shared" si="1232"/>
        <v>91.45066667</v>
      </c>
      <c r="O4778" s="273">
        <f t="shared" si="1233"/>
        <v>92.888</v>
      </c>
      <c r="P4778" s="273">
        <f t="shared" ref="P4778:Q4778" si="1327">P4777+0.0013333333333333</f>
        <v>94.12533333</v>
      </c>
      <c r="Q4778" s="273">
        <f t="shared" si="1327"/>
        <v>95.12533333</v>
      </c>
      <c r="R4778" s="273">
        <f t="shared" si="1235"/>
        <v>96.06266667</v>
      </c>
    </row>
    <row r="4779" ht="14.25" hidden="1" customHeight="1">
      <c r="L4779" s="251"/>
      <c r="M4779" s="272">
        <v>84.5</v>
      </c>
      <c r="N4779" s="273">
        <f t="shared" si="1232"/>
        <v>91.45333333</v>
      </c>
      <c r="O4779" s="273">
        <f t="shared" si="1233"/>
        <v>92.89</v>
      </c>
      <c r="P4779" s="273">
        <f t="shared" ref="P4779:Q4779" si="1328">P4778+0.0013333333333333</f>
        <v>94.12666667</v>
      </c>
      <c r="Q4779" s="273">
        <f t="shared" si="1328"/>
        <v>95.12666667</v>
      </c>
      <c r="R4779" s="273">
        <f t="shared" si="1235"/>
        <v>96.06333333</v>
      </c>
    </row>
    <row r="4780" ht="14.25" hidden="1" customHeight="1">
      <c r="L4780" s="251"/>
      <c r="M4780" s="272">
        <v>84.6</v>
      </c>
      <c r="N4780" s="273">
        <f t="shared" si="1232"/>
        <v>91.456</v>
      </c>
      <c r="O4780" s="273">
        <f t="shared" si="1233"/>
        <v>92.892</v>
      </c>
      <c r="P4780" s="273">
        <f t="shared" ref="P4780:Q4780" si="1329">P4779+0.0013333333333333</f>
        <v>94.128</v>
      </c>
      <c r="Q4780" s="273">
        <f t="shared" si="1329"/>
        <v>95.128</v>
      </c>
      <c r="R4780" s="273">
        <f t="shared" si="1235"/>
        <v>96.064</v>
      </c>
    </row>
    <row r="4781" ht="14.25" hidden="1" customHeight="1">
      <c r="L4781" s="251"/>
      <c r="M4781" s="272">
        <v>84.7</v>
      </c>
      <c r="N4781" s="273">
        <f t="shared" si="1232"/>
        <v>91.45866667</v>
      </c>
      <c r="O4781" s="273">
        <f t="shared" si="1233"/>
        <v>92.894</v>
      </c>
      <c r="P4781" s="273">
        <f t="shared" ref="P4781:Q4781" si="1330">P4780+0.0013333333333333</f>
        <v>94.12933333</v>
      </c>
      <c r="Q4781" s="273">
        <f t="shared" si="1330"/>
        <v>95.12933333</v>
      </c>
      <c r="R4781" s="273">
        <f t="shared" si="1235"/>
        <v>96.06466667</v>
      </c>
    </row>
    <row r="4782" ht="14.25" hidden="1" customHeight="1">
      <c r="L4782" s="251"/>
      <c r="M4782" s="272">
        <v>84.8</v>
      </c>
      <c r="N4782" s="273">
        <f t="shared" si="1232"/>
        <v>91.46133333</v>
      </c>
      <c r="O4782" s="273">
        <f t="shared" si="1233"/>
        <v>92.896</v>
      </c>
      <c r="P4782" s="273">
        <f t="shared" ref="P4782:Q4782" si="1331">P4781+0.0013333333333333</f>
        <v>94.13066667</v>
      </c>
      <c r="Q4782" s="273">
        <f t="shared" si="1331"/>
        <v>95.13066667</v>
      </c>
      <c r="R4782" s="273">
        <f t="shared" si="1235"/>
        <v>96.06533333</v>
      </c>
    </row>
    <row r="4783" ht="14.25" hidden="1" customHeight="1">
      <c r="L4783" s="251"/>
      <c r="M4783" s="272">
        <v>84.9</v>
      </c>
      <c r="N4783" s="273">
        <f t="shared" si="1232"/>
        <v>91.464</v>
      </c>
      <c r="O4783" s="273">
        <f t="shared" si="1233"/>
        <v>92.898</v>
      </c>
      <c r="P4783" s="273">
        <f t="shared" ref="P4783:Q4783" si="1332">P4782+0.0013333333333333</f>
        <v>94.132</v>
      </c>
      <c r="Q4783" s="273">
        <f t="shared" si="1332"/>
        <v>95.132</v>
      </c>
      <c r="R4783" s="273">
        <f t="shared" si="1235"/>
        <v>96.066</v>
      </c>
    </row>
    <row r="4784" ht="14.25" hidden="1" customHeight="1">
      <c r="L4784" s="251"/>
      <c r="M4784" s="272">
        <v>85.0</v>
      </c>
      <c r="N4784" s="273">
        <f t="shared" si="1232"/>
        <v>91.46666667</v>
      </c>
      <c r="O4784" s="273">
        <f t="shared" si="1233"/>
        <v>92.9</v>
      </c>
      <c r="P4784" s="273">
        <f t="shared" ref="P4784:Q4784" si="1333">P4783+0.0013333333333333</f>
        <v>94.13333333</v>
      </c>
      <c r="Q4784" s="273">
        <f t="shared" si="1333"/>
        <v>95.13333333</v>
      </c>
      <c r="R4784" s="273">
        <f t="shared" si="1235"/>
        <v>96.06666667</v>
      </c>
    </row>
    <row r="4785" ht="14.25" hidden="1" customHeight="1">
      <c r="L4785" s="251"/>
      <c r="M4785" s="272">
        <v>85.1</v>
      </c>
      <c r="N4785" s="273">
        <f t="shared" si="1232"/>
        <v>91.46933333</v>
      </c>
      <c r="O4785" s="273">
        <f t="shared" si="1233"/>
        <v>92.902</v>
      </c>
      <c r="P4785" s="273">
        <f t="shared" ref="P4785:Q4785" si="1334">P4784+0.0013333333333333</f>
        <v>94.13466667</v>
      </c>
      <c r="Q4785" s="273">
        <f t="shared" si="1334"/>
        <v>95.13466667</v>
      </c>
      <c r="R4785" s="273">
        <f t="shared" si="1235"/>
        <v>96.06733333</v>
      </c>
    </row>
    <row r="4786" ht="14.25" hidden="1" customHeight="1">
      <c r="L4786" s="251"/>
      <c r="M4786" s="272">
        <v>85.2</v>
      </c>
      <c r="N4786" s="273">
        <f t="shared" si="1232"/>
        <v>91.472</v>
      </c>
      <c r="O4786" s="273">
        <f t="shared" si="1233"/>
        <v>92.904</v>
      </c>
      <c r="P4786" s="273">
        <f t="shared" ref="P4786:Q4786" si="1335">P4785+0.0013333333333333</f>
        <v>94.136</v>
      </c>
      <c r="Q4786" s="273">
        <f t="shared" si="1335"/>
        <v>95.136</v>
      </c>
      <c r="R4786" s="273">
        <f t="shared" si="1235"/>
        <v>96.068</v>
      </c>
    </row>
    <row r="4787" ht="14.25" hidden="1" customHeight="1">
      <c r="L4787" s="251"/>
      <c r="M4787" s="272">
        <v>85.3</v>
      </c>
      <c r="N4787" s="273">
        <f t="shared" si="1232"/>
        <v>91.47466667</v>
      </c>
      <c r="O4787" s="273">
        <f t="shared" si="1233"/>
        <v>92.906</v>
      </c>
      <c r="P4787" s="273">
        <f t="shared" ref="P4787:Q4787" si="1336">P4786+0.0013333333333333</f>
        <v>94.13733333</v>
      </c>
      <c r="Q4787" s="273">
        <f t="shared" si="1336"/>
        <v>95.13733333</v>
      </c>
      <c r="R4787" s="273">
        <f t="shared" si="1235"/>
        <v>96.06866667</v>
      </c>
    </row>
    <row r="4788" ht="14.25" hidden="1" customHeight="1">
      <c r="L4788" s="251"/>
      <c r="M4788" s="272">
        <v>85.4</v>
      </c>
      <c r="N4788" s="273">
        <f t="shared" si="1232"/>
        <v>91.47733333</v>
      </c>
      <c r="O4788" s="273">
        <f t="shared" si="1233"/>
        <v>92.908</v>
      </c>
      <c r="P4788" s="273">
        <f t="shared" ref="P4788:Q4788" si="1337">P4787+0.0013333333333333</f>
        <v>94.13866667</v>
      </c>
      <c r="Q4788" s="273">
        <f t="shared" si="1337"/>
        <v>95.13866667</v>
      </c>
      <c r="R4788" s="273">
        <f t="shared" si="1235"/>
        <v>96.06933333</v>
      </c>
    </row>
    <row r="4789" ht="14.25" hidden="1" customHeight="1">
      <c r="L4789" s="251"/>
      <c r="M4789" s="272">
        <v>85.5</v>
      </c>
      <c r="N4789" s="273">
        <f t="shared" si="1232"/>
        <v>91.48</v>
      </c>
      <c r="O4789" s="273">
        <f t="shared" si="1233"/>
        <v>92.91</v>
      </c>
      <c r="P4789" s="273">
        <f t="shared" ref="P4789:Q4789" si="1338">P4788+0.0013333333333333</f>
        <v>94.14</v>
      </c>
      <c r="Q4789" s="273">
        <f t="shared" si="1338"/>
        <v>95.14</v>
      </c>
      <c r="R4789" s="273">
        <f t="shared" si="1235"/>
        <v>96.07</v>
      </c>
    </row>
    <row r="4790" ht="14.25" hidden="1" customHeight="1">
      <c r="L4790" s="251"/>
      <c r="M4790" s="272">
        <v>85.6</v>
      </c>
      <c r="N4790" s="273">
        <f t="shared" si="1232"/>
        <v>91.48266667</v>
      </c>
      <c r="O4790" s="273">
        <f t="shared" si="1233"/>
        <v>92.912</v>
      </c>
      <c r="P4790" s="273">
        <f t="shared" ref="P4790:Q4790" si="1339">P4789+0.0013333333333333</f>
        <v>94.14133333</v>
      </c>
      <c r="Q4790" s="273">
        <f t="shared" si="1339"/>
        <v>95.14133333</v>
      </c>
      <c r="R4790" s="273">
        <f t="shared" si="1235"/>
        <v>96.07066667</v>
      </c>
    </row>
    <row r="4791" ht="14.25" hidden="1" customHeight="1">
      <c r="L4791" s="251"/>
      <c r="M4791" s="272">
        <v>85.7</v>
      </c>
      <c r="N4791" s="273">
        <f t="shared" si="1232"/>
        <v>91.48533333</v>
      </c>
      <c r="O4791" s="273">
        <f t="shared" si="1233"/>
        <v>92.914</v>
      </c>
      <c r="P4791" s="273">
        <f t="shared" ref="P4791:Q4791" si="1340">P4790+0.0013333333333333</f>
        <v>94.14266667</v>
      </c>
      <c r="Q4791" s="273">
        <f t="shared" si="1340"/>
        <v>95.14266667</v>
      </c>
      <c r="R4791" s="273">
        <f t="shared" si="1235"/>
        <v>96.07133333</v>
      </c>
    </row>
    <row r="4792" ht="14.25" hidden="1" customHeight="1">
      <c r="L4792" s="251"/>
      <c r="M4792" s="272">
        <v>85.8</v>
      </c>
      <c r="N4792" s="273">
        <f t="shared" si="1232"/>
        <v>91.488</v>
      </c>
      <c r="O4792" s="273">
        <f t="shared" si="1233"/>
        <v>92.916</v>
      </c>
      <c r="P4792" s="273">
        <f t="shared" ref="P4792:Q4792" si="1341">P4791+0.0013333333333333</f>
        <v>94.144</v>
      </c>
      <c r="Q4792" s="273">
        <f t="shared" si="1341"/>
        <v>95.144</v>
      </c>
      <c r="R4792" s="273">
        <f t="shared" si="1235"/>
        <v>96.072</v>
      </c>
    </row>
    <row r="4793" ht="14.25" hidden="1" customHeight="1">
      <c r="L4793" s="251"/>
      <c r="M4793" s="272">
        <v>85.9</v>
      </c>
      <c r="N4793" s="273">
        <f t="shared" si="1232"/>
        <v>91.49066667</v>
      </c>
      <c r="O4793" s="273">
        <f t="shared" si="1233"/>
        <v>92.918</v>
      </c>
      <c r="P4793" s="273">
        <f t="shared" ref="P4793:Q4793" si="1342">P4792+0.0013333333333333</f>
        <v>94.14533333</v>
      </c>
      <c r="Q4793" s="273">
        <f t="shared" si="1342"/>
        <v>95.14533333</v>
      </c>
      <c r="R4793" s="273">
        <f t="shared" si="1235"/>
        <v>96.07266667</v>
      </c>
    </row>
    <row r="4794" ht="14.25" hidden="1" customHeight="1">
      <c r="L4794" s="251"/>
      <c r="M4794" s="272">
        <v>86.0</v>
      </c>
      <c r="N4794" s="273">
        <f t="shared" si="1232"/>
        <v>91.49333333</v>
      </c>
      <c r="O4794" s="273">
        <f t="shared" si="1233"/>
        <v>92.92</v>
      </c>
      <c r="P4794" s="273">
        <f t="shared" ref="P4794:Q4794" si="1343">P4793+0.0013333333333333</f>
        <v>94.14666667</v>
      </c>
      <c r="Q4794" s="273">
        <f t="shared" si="1343"/>
        <v>95.14666667</v>
      </c>
      <c r="R4794" s="273">
        <f t="shared" si="1235"/>
        <v>96.07333333</v>
      </c>
    </row>
    <row r="4795" ht="14.25" hidden="1" customHeight="1">
      <c r="L4795" s="251"/>
      <c r="M4795" s="272">
        <v>86.1</v>
      </c>
      <c r="N4795" s="273">
        <f t="shared" si="1232"/>
        <v>91.496</v>
      </c>
      <c r="O4795" s="273">
        <f t="shared" si="1233"/>
        <v>92.922</v>
      </c>
      <c r="P4795" s="273">
        <f t="shared" ref="P4795:Q4795" si="1344">P4794+0.0013333333333333</f>
        <v>94.148</v>
      </c>
      <c r="Q4795" s="273">
        <f t="shared" si="1344"/>
        <v>95.148</v>
      </c>
      <c r="R4795" s="273">
        <f t="shared" si="1235"/>
        <v>96.074</v>
      </c>
    </row>
    <row r="4796" ht="14.25" hidden="1" customHeight="1">
      <c r="L4796" s="251"/>
      <c r="M4796" s="272">
        <v>86.2</v>
      </c>
      <c r="N4796" s="273">
        <f t="shared" si="1232"/>
        <v>91.49866667</v>
      </c>
      <c r="O4796" s="273">
        <f t="shared" si="1233"/>
        <v>92.924</v>
      </c>
      <c r="P4796" s="273">
        <f t="shared" ref="P4796:Q4796" si="1345">P4795+0.0013333333333333</f>
        <v>94.14933333</v>
      </c>
      <c r="Q4796" s="273">
        <f t="shared" si="1345"/>
        <v>95.14933333</v>
      </c>
      <c r="R4796" s="273">
        <f t="shared" si="1235"/>
        <v>96.07466667</v>
      </c>
    </row>
    <row r="4797" ht="14.25" hidden="1" customHeight="1">
      <c r="L4797" s="251"/>
      <c r="M4797" s="272">
        <v>86.3</v>
      </c>
      <c r="N4797" s="273">
        <f t="shared" si="1232"/>
        <v>91.50133333</v>
      </c>
      <c r="O4797" s="273">
        <f t="shared" si="1233"/>
        <v>92.926</v>
      </c>
      <c r="P4797" s="273">
        <f t="shared" ref="P4797:Q4797" si="1346">P4796+0.0013333333333333</f>
        <v>94.15066667</v>
      </c>
      <c r="Q4797" s="273">
        <f t="shared" si="1346"/>
        <v>95.15066667</v>
      </c>
      <c r="R4797" s="273">
        <f t="shared" si="1235"/>
        <v>96.07533333</v>
      </c>
    </row>
    <row r="4798" ht="14.25" hidden="1" customHeight="1">
      <c r="L4798" s="251"/>
      <c r="M4798" s="272">
        <v>86.4</v>
      </c>
      <c r="N4798" s="273">
        <f t="shared" si="1232"/>
        <v>91.504</v>
      </c>
      <c r="O4798" s="273">
        <f t="shared" si="1233"/>
        <v>92.928</v>
      </c>
      <c r="P4798" s="273">
        <f t="shared" ref="P4798:Q4798" si="1347">P4797+0.0013333333333333</f>
        <v>94.152</v>
      </c>
      <c r="Q4798" s="273">
        <f t="shared" si="1347"/>
        <v>95.152</v>
      </c>
      <c r="R4798" s="273">
        <f t="shared" si="1235"/>
        <v>96.076</v>
      </c>
    </row>
    <row r="4799" ht="14.25" hidden="1" customHeight="1">
      <c r="L4799" s="251"/>
      <c r="M4799" s="272">
        <v>86.5</v>
      </c>
      <c r="N4799" s="273">
        <f t="shared" si="1232"/>
        <v>91.50666667</v>
      </c>
      <c r="O4799" s="273">
        <f t="shared" si="1233"/>
        <v>92.93</v>
      </c>
      <c r="P4799" s="273">
        <f t="shared" ref="P4799:Q4799" si="1348">P4798+0.0013333333333333</f>
        <v>94.15333333</v>
      </c>
      <c r="Q4799" s="273">
        <f t="shared" si="1348"/>
        <v>95.15333333</v>
      </c>
      <c r="R4799" s="273">
        <f t="shared" si="1235"/>
        <v>96.07666667</v>
      </c>
    </row>
    <row r="4800" ht="14.25" hidden="1" customHeight="1">
      <c r="L4800" s="251"/>
      <c r="M4800" s="272">
        <v>86.6</v>
      </c>
      <c r="N4800" s="273">
        <f t="shared" si="1232"/>
        <v>91.50933333</v>
      </c>
      <c r="O4800" s="273">
        <f t="shared" si="1233"/>
        <v>92.932</v>
      </c>
      <c r="P4800" s="273">
        <f t="shared" ref="P4800:Q4800" si="1349">P4799+0.0013333333333333</f>
        <v>94.15466667</v>
      </c>
      <c r="Q4800" s="273">
        <f t="shared" si="1349"/>
        <v>95.15466667</v>
      </c>
      <c r="R4800" s="273">
        <f t="shared" si="1235"/>
        <v>96.07733333</v>
      </c>
    </row>
    <row r="4801" ht="14.25" hidden="1" customHeight="1">
      <c r="L4801" s="251"/>
      <c r="M4801" s="272">
        <v>86.7</v>
      </c>
      <c r="N4801" s="273">
        <f t="shared" si="1232"/>
        <v>91.512</v>
      </c>
      <c r="O4801" s="273">
        <f t="shared" si="1233"/>
        <v>92.934</v>
      </c>
      <c r="P4801" s="273">
        <f t="shared" ref="P4801:Q4801" si="1350">P4800+0.0013333333333333</f>
        <v>94.156</v>
      </c>
      <c r="Q4801" s="273">
        <f t="shared" si="1350"/>
        <v>95.156</v>
      </c>
      <c r="R4801" s="273">
        <f t="shared" si="1235"/>
        <v>96.078</v>
      </c>
    </row>
    <row r="4802" ht="14.25" hidden="1" customHeight="1">
      <c r="L4802" s="251"/>
      <c r="M4802" s="272">
        <v>86.8</v>
      </c>
      <c r="N4802" s="273">
        <f t="shared" si="1232"/>
        <v>91.51466667</v>
      </c>
      <c r="O4802" s="273">
        <f t="shared" si="1233"/>
        <v>92.936</v>
      </c>
      <c r="P4802" s="273">
        <f t="shared" ref="P4802:Q4802" si="1351">P4801+0.0013333333333333</f>
        <v>94.15733333</v>
      </c>
      <c r="Q4802" s="273">
        <f t="shared" si="1351"/>
        <v>95.15733333</v>
      </c>
      <c r="R4802" s="273">
        <f t="shared" si="1235"/>
        <v>96.07866667</v>
      </c>
    </row>
    <row r="4803" ht="14.25" hidden="1" customHeight="1">
      <c r="L4803" s="251"/>
      <c r="M4803" s="272">
        <v>86.9</v>
      </c>
      <c r="N4803" s="273">
        <f t="shared" si="1232"/>
        <v>91.51733333</v>
      </c>
      <c r="O4803" s="273">
        <f t="shared" si="1233"/>
        <v>92.938</v>
      </c>
      <c r="P4803" s="273">
        <f t="shared" ref="P4803:Q4803" si="1352">P4802+0.0013333333333333</f>
        <v>94.15866667</v>
      </c>
      <c r="Q4803" s="273">
        <f t="shared" si="1352"/>
        <v>95.15866667</v>
      </c>
      <c r="R4803" s="273">
        <f t="shared" si="1235"/>
        <v>96.07933333</v>
      </c>
    </row>
    <row r="4804" ht="14.25" hidden="1" customHeight="1">
      <c r="L4804" s="251"/>
      <c r="M4804" s="272">
        <v>87.0</v>
      </c>
      <c r="N4804" s="273">
        <f t="shared" si="1232"/>
        <v>91.52</v>
      </c>
      <c r="O4804" s="273">
        <f t="shared" si="1233"/>
        <v>92.94</v>
      </c>
      <c r="P4804" s="273">
        <f t="shared" ref="P4804:Q4804" si="1353">P4803+0.0013333333333333</f>
        <v>94.16</v>
      </c>
      <c r="Q4804" s="273">
        <f t="shared" si="1353"/>
        <v>95.16</v>
      </c>
      <c r="R4804" s="273">
        <f t="shared" si="1235"/>
        <v>96.08</v>
      </c>
    </row>
    <row r="4805" ht="14.25" hidden="1" customHeight="1">
      <c r="L4805" s="251"/>
      <c r="M4805" s="272">
        <v>87.1</v>
      </c>
      <c r="N4805" s="273">
        <f t="shared" si="1232"/>
        <v>91.52266667</v>
      </c>
      <c r="O4805" s="273">
        <f t="shared" si="1233"/>
        <v>92.942</v>
      </c>
      <c r="P4805" s="273">
        <f t="shared" ref="P4805:Q4805" si="1354">P4804+0.0013333333333333</f>
        <v>94.16133333</v>
      </c>
      <c r="Q4805" s="273">
        <f t="shared" si="1354"/>
        <v>95.16133333</v>
      </c>
      <c r="R4805" s="273">
        <f t="shared" si="1235"/>
        <v>96.08066667</v>
      </c>
    </row>
    <row r="4806" ht="14.25" hidden="1" customHeight="1">
      <c r="L4806" s="251"/>
      <c r="M4806" s="272">
        <v>87.2</v>
      </c>
      <c r="N4806" s="273">
        <f t="shared" si="1232"/>
        <v>91.52533333</v>
      </c>
      <c r="O4806" s="273">
        <f t="shared" si="1233"/>
        <v>92.944</v>
      </c>
      <c r="P4806" s="273">
        <f t="shared" ref="P4806:Q4806" si="1355">P4805+0.0013333333333333</f>
        <v>94.16266667</v>
      </c>
      <c r="Q4806" s="273">
        <f t="shared" si="1355"/>
        <v>95.16266667</v>
      </c>
      <c r="R4806" s="273">
        <f t="shared" si="1235"/>
        <v>96.08133333</v>
      </c>
    </row>
    <row r="4807" ht="14.25" hidden="1" customHeight="1">
      <c r="L4807" s="251"/>
      <c r="M4807" s="272">
        <v>87.3</v>
      </c>
      <c r="N4807" s="273">
        <f t="shared" si="1232"/>
        <v>91.528</v>
      </c>
      <c r="O4807" s="273">
        <f t="shared" si="1233"/>
        <v>92.946</v>
      </c>
      <c r="P4807" s="273">
        <f t="shared" ref="P4807:Q4807" si="1356">P4806+0.0013333333333333</f>
        <v>94.164</v>
      </c>
      <c r="Q4807" s="273">
        <f t="shared" si="1356"/>
        <v>95.164</v>
      </c>
      <c r="R4807" s="273">
        <f t="shared" si="1235"/>
        <v>96.082</v>
      </c>
    </row>
    <row r="4808" ht="14.25" hidden="1" customHeight="1">
      <c r="L4808" s="251"/>
      <c r="M4808" s="272">
        <v>87.4</v>
      </c>
      <c r="N4808" s="273">
        <f t="shared" si="1232"/>
        <v>91.53066667</v>
      </c>
      <c r="O4808" s="273">
        <f t="shared" si="1233"/>
        <v>92.948</v>
      </c>
      <c r="P4808" s="273">
        <f t="shared" ref="P4808:Q4808" si="1357">P4807+0.0013333333333333</f>
        <v>94.16533333</v>
      </c>
      <c r="Q4808" s="273">
        <f t="shared" si="1357"/>
        <v>95.16533333</v>
      </c>
      <c r="R4808" s="273">
        <f t="shared" si="1235"/>
        <v>96.08266667</v>
      </c>
    </row>
    <row r="4809" ht="14.25" hidden="1" customHeight="1">
      <c r="L4809" s="251"/>
      <c r="M4809" s="272">
        <v>87.5</v>
      </c>
      <c r="N4809" s="273">
        <f t="shared" si="1232"/>
        <v>91.53333333</v>
      </c>
      <c r="O4809" s="273">
        <f t="shared" si="1233"/>
        <v>92.95</v>
      </c>
      <c r="P4809" s="273">
        <f t="shared" ref="P4809:Q4809" si="1358">P4808+0.0013333333333333</f>
        <v>94.16666667</v>
      </c>
      <c r="Q4809" s="273">
        <f t="shared" si="1358"/>
        <v>95.16666667</v>
      </c>
      <c r="R4809" s="273">
        <f t="shared" si="1235"/>
        <v>96.08333333</v>
      </c>
    </row>
    <row r="4810" ht="14.25" hidden="1" customHeight="1">
      <c r="L4810" s="251"/>
      <c r="M4810" s="272">
        <v>87.6</v>
      </c>
      <c r="N4810" s="273">
        <f t="shared" si="1232"/>
        <v>91.536</v>
      </c>
      <c r="O4810" s="273">
        <f t="shared" si="1233"/>
        <v>92.952</v>
      </c>
      <c r="P4810" s="273">
        <f t="shared" ref="P4810:Q4810" si="1359">P4809+0.0013333333333333</f>
        <v>94.168</v>
      </c>
      <c r="Q4810" s="273">
        <f t="shared" si="1359"/>
        <v>95.168</v>
      </c>
      <c r="R4810" s="273">
        <f t="shared" si="1235"/>
        <v>96.084</v>
      </c>
    </row>
    <row r="4811" ht="14.25" hidden="1" customHeight="1">
      <c r="L4811" s="251"/>
      <c r="M4811" s="272">
        <v>87.7</v>
      </c>
      <c r="N4811" s="273">
        <f t="shared" si="1232"/>
        <v>91.53866667</v>
      </c>
      <c r="O4811" s="273">
        <f t="shared" si="1233"/>
        <v>92.954</v>
      </c>
      <c r="P4811" s="273">
        <f t="shared" ref="P4811:Q4811" si="1360">P4810+0.0013333333333333</f>
        <v>94.16933333</v>
      </c>
      <c r="Q4811" s="273">
        <f t="shared" si="1360"/>
        <v>95.16933333</v>
      </c>
      <c r="R4811" s="273">
        <f t="shared" si="1235"/>
        <v>96.08466667</v>
      </c>
    </row>
    <row r="4812" ht="14.25" hidden="1" customHeight="1">
      <c r="L4812" s="251"/>
      <c r="M4812" s="272">
        <v>87.8</v>
      </c>
      <c r="N4812" s="273">
        <f t="shared" si="1232"/>
        <v>91.54133333</v>
      </c>
      <c r="O4812" s="273">
        <f t="shared" si="1233"/>
        <v>92.956</v>
      </c>
      <c r="P4812" s="273">
        <f t="shared" ref="P4812:Q4812" si="1361">P4811+0.0013333333333333</f>
        <v>94.17066667</v>
      </c>
      <c r="Q4812" s="273">
        <f t="shared" si="1361"/>
        <v>95.17066667</v>
      </c>
      <c r="R4812" s="273">
        <f t="shared" si="1235"/>
        <v>96.08533333</v>
      </c>
    </row>
    <row r="4813" ht="14.25" hidden="1" customHeight="1">
      <c r="L4813" s="251"/>
      <c r="M4813" s="272">
        <v>87.9</v>
      </c>
      <c r="N4813" s="273">
        <f t="shared" si="1232"/>
        <v>91.544</v>
      </c>
      <c r="O4813" s="273">
        <f t="shared" si="1233"/>
        <v>92.958</v>
      </c>
      <c r="P4813" s="273">
        <f t="shared" ref="P4813:Q4813" si="1362">P4812+0.0013333333333333</f>
        <v>94.172</v>
      </c>
      <c r="Q4813" s="273">
        <f t="shared" si="1362"/>
        <v>95.172</v>
      </c>
      <c r="R4813" s="273">
        <f t="shared" si="1235"/>
        <v>96.086</v>
      </c>
    </row>
    <row r="4814" ht="14.25" hidden="1" customHeight="1">
      <c r="L4814" s="251"/>
      <c r="M4814" s="272">
        <v>88.0</v>
      </c>
      <c r="N4814" s="273">
        <f t="shared" si="1232"/>
        <v>91.54666667</v>
      </c>
      <c r="O4814" s="273">
        <f t="shared" si="1233"/>
        <v>92.96</v>
      </c>
      <c r="P4814" s="273">
        <f t="shared" ref="P4814:Q4814" si="1363">P4813+0.0013333333333333</f>
        <v>94.17333333</v>
      </c>
      <c r="Q4814" s="273">
        <f t="shared" si="1363"/>
        <v>95.17333333</v>
      </c>
      <c r="R4814" s="273">
        <f t="shared" si="1235"/>
        <v>96.08666667</v>
      </c>
    </row>
    <row r="4815" ht="14.25" hidden="1" customHeight="1">
      <c r="L4815" s="251"/>
      <c r="M4815" s="272">
        <v>88.1</v>
      </c>
      <c r="N4815" s="273">
        <f t="shared" si="1232"/>
        <v>91.54933333</v>
      </c>
      <c r="O4815" s="273">
        <f t="shared" si="1233"/>
        <v>92.962</v>
      </c>
      <c r="P4815" s="273">
        <f t="shared" ref="P4815:Q4815" si="1364">P4814+0.0013333333333333</f>
        <v>94.17466667</v>
      </c>
      <c r="Q4815" s="273">
        <f t="shared" si="1364"/>
        <v>95.17466667</v>
      </c>
      <c r="R4815" s="273">
        <f t="shared" si="1235"/>
        <v>96.08733333</v>
      </c>
    </row>
    <row r="4816" ht="14.25" hidden="1" customHeight="1">
      <c r="L4816" s="251"/>
      <c r="M4816" s="272">
        <v>88.2</v>
      </c>
      <c r="N4816" s="273">
        <f t="shared" si="1232"/>
        <v>91.552</v>
      </c>
      <c r="O4816" s="273">
        <f t="shared" si="1233"/>
        <v>92.964</v>
      </c>
      <c r="P4816" s="273">
        <f t="shared" ref="P4816:Q4816" si="1365">P4815+0.0013333333333333</f>
        <v>94.176</v>
      </c>
      <c r="Q4816" s="273">
        <f t="shared" si="1365"/>
        <v>95.176</v>
      </c>
      <c r="R4816" s="273">
        <f t="shared" si="1235"/>
        <v>96.088</v>
      </c>
    </row>
    <row r="4817" ht="14.25" hidden="1" customHeight="1">
      <c r="L4817" s="251"/>
      <c r="M4817" s="272">
        <v>88.3</v>
      </c>
      <c r="N4817" s="273">
        <f t="shared" si="1232"/>
        <v>91.55466667</v>
      </c>
      <c r="O4817" s="273">
        <f t="shared" si="1233"/>
        <v>92.966</v>
      </c>
      <c r="P4817" s="273">
        <f t="shared" ref="P4817:Q4817" si="1366">P4816+0.0013333333333333</f>
        <v>94.17733333</v>
      </c>
      <c r="Q4817" s="273">
        <f t="shared" si="1366"/>
        <v>95.17733333</v>
      </c>
      <c r="R4817" s="273">
        <f t="shared" si="1235"/>
        <v>96.08866667</v>
      </c>
    </row>
    <row r="4818" ht="14.25" hidden="1" customHeight="1">
      <c r="L4818" s="251"/>
      <c r="M4818" s="272">
        <v>88.4</v>
      </c>
      <c r="N4818" s="273">
        <f t="shared" si="1232"/>
        <v>91.55733333</v>
      </c>
      <c r="O4818" s="273">
        <f t="shared" si="1233"/>
        <v>92.968</v>
      </c>
      <c r="P4818" s="273">
        <f t="shared" ref="P4818:Q4818" si="1367">P4817+0.0013333333333333</f>
        <v>94.17866667</v>
      </c>
      <c r="Q4818" s="273">
        <f t="shared" si="1367"/>
        <v>95.17866667</v>
      </c>
      <c r="R4818" s="273">
        <f t="shared" si="1235"/>
        <v>96.08933333</v>
      </c>
    </row>
    <row r="4819" ht="14.25" hidden="1" customHeight="1">
      <c r="L4819" s="251"/>
      <c r="M4819" s="272">
        <v>88.5</v>
      </c>
      <c r="N4819" s="273">
        <f t="shared" si="1232"/>
        <v>91.56</v>
      </c>
      <c r="O4819" s="273">
        <f t="shared" si="1233"/>
        <v>92.97</v>
      </c>
      <c r="P4819" s="273">
        <f t="shared" ref="P4819:Q4819" si="1368">P4818+0.0013333333333333</f>
        <v>94.18</v>
      </c>
      <c r="Q4819" s="273">
        <f t="shared" si="1368"/>
        <v>95.18</v>
      </c>
      <c r="R4819" s="273">
        <f t="shared" si="1235"/>
        <v>96.09</v>
      </c>
    </row>
    <row r="4820" ht="14.25" hidden="1" customHeight="1">
      <c r="L4820" s="251"/>
      <c r="M4820" s="272">
        <v>88.6</v>
      </c>
      <c r="N4820" s="273">
        <f t="shared" si="1232"/>
        <v>91.56266667</v>
      </c>
      <c r="O4820" s="273">
        <f t="shared" si="1233"/>
        <v>92.972</v>
      </c>
      <c r="P4820" s="273">
        <f t="shared" ref="P4820:Q4820" si="1369">P4819+0.0013333333333333</f>
        <v>94.18133333</v>
      </c>
      <c r="Q4820" s="273">
        <f t="shared" si="1369"/>
        <v>95.18133333</v>
      </c>
      <c r="R4820" s="273">
        <f t="shared" si="1235"/>
        <v>96.09066667</v>
      </c>
    </row>
    <row r="4821" ht="14.25" hidden="1" customHeight="1">
      <c r="L4821" s="251"/>
      <c r="M4821" s="272">
        <v>88.7</v>
      </c>
      <c r="N4821" s="273">
        <f t="shared" si="1232"/>
        <v>91.56533333</v>
      </c>
      <c r="O4821" s="273">
        <f t="shared" si="1233"/>
        <v>92.974</v>
      </c>
      <c r="P4821" s="273">
        <f t="shared" ref="P4821:Q4821" si="1370">P4820+0.0013333333333333</f>
        <v>94.18266667</v>
      </c>
      <c r="Q4821" s="273">
        <f t="shared" si="1370"/>
        <v>95.18266667</v>
      </c>
      <c r="R4821" s="273">
        <f t="shared" si="1235"/>
        <v>96.09133333</v>
      </c>
    </row>
    <row r="4822" ht="14.25" hidden="1" customHeight="1">
      <c r="L4822" s="251"/>
      <c r="M4822" s="272">
        <v>88.8</v>
      </c>
      <c r="N4822" s="273">
        <f t="shared" si="1232"/>
        <v>91.568</v>
      </c>
      <c r="O4822" s="273">
        <f t="shared" si="1233"/>
        <v>92.976</v>
      </c>
      <c r="P4822" s="273">
        <f t="shared" ref="P4822:Q4822" si="1371">P4821+0.0013333333333333</f>
        <v>94.184</v>
      </c>
      <c r="Q4822" s="273">
        <f t="shared" si="1371"/>
        <v>95.184</v>
      </c>
      <c r="R4822" s="273">
        <f t="shared" si="1235"/>
        <v>96.092</v>
      </c>
    </row>
    <row r="4823" ht="14.25" hidden="1" customHeight="1">
      <c r="L4823" s="251"/>
      <c r="M4823" s="272">
        <v>88.9</v>
      </c>
      <c r="N4823" s="273">
        <f t="shared" si="1232"/>
        <v>91.57066667</v>
      </c>
      <c r="O4823" s="273">
        <f t="shared" si="1233"/>
        <v>92.978</v>
      </c>
      <c r="P4823" s="273">
        <f t="shared" ref="P4823:Q4823" si="1372">P4822+0.0013333333333333</f>
        <v>94.18533333</v>
      </c>
      <c r="Q4823" s="273">
        <f t="shared" si="1372"/>
        <v>95.18533333</v>
      </c>
      <c r="R4823" s="273">
        <f t="shared" si="1235"/>
        <v>96.09266667</v>
      </c>
    </row>
    <row r="4824" ht="14.25" hidden="1" customHeight="1">
      <c r="L4824" s="251"/>
      <c r="M4824" s="272">
        <v>89.0</v>
      </c>
      <c r="N4824" s="273">
        <f t="shared" si="1232"/>
        <v>91.57333333</v>
      </c>
      <c r="O4824" s="273">
        <f t="shared" si="1233"/>
        <v>92.98</v>
      </c>
      <c r="P4824" s="273">
        <f t="shared" ref="P4824:Q4824" si="1373">P4823+0.0013333333333333</f>
        <v>94.18666667</v>
      </c>
      <c r="Q4824" s="273">
        <f t="shared" si="1373"/>
        <v>95.18666667</v>
      </c>
      <c r="R4824" s="273">
        <f t="shared" si="1235"/>
        <v>96.09333333</v>
      </c>
    </row>
    <row r="4825" ht="14.25" hidden="1" customHeight="1">
      <c r="L4825" s="251"/>
      <c r="M4825" s="272">
        <v>89.1</v>
      </c>
      <c r="N4825" s="273">
        <f t="shared" si="1232"/>
        <v>91.576</v>
      </c>
      <c r="O4825" s="273">
        <f t="shared" si="1233"/>
        <v>92.982</v>
      </c>
      <c r="P4825" s="273">
        <f t="shared" ref="P4825:Q4825" si="1374">P4824+0.0013333333333333</f>
        <v>94.188</v>
      </c>
      <c r="Q4825" s="273">
        <f t="shared" si="1374"/>
        <v>95.188</v>
      </c>
      <c r="R4825" s="273">
        <f t="shared" si="1235"/>
        <v>96.094</v>
      </c>
    </row>
    <row r="4826" ht="14.25" hidden="1" customHeight="1">
      <c r="L4826" s="251"/>
      <c r="M4826" s="272">
        <v>89.2</v>
      </c>
      <c r="N4826" s="273">
        <f t="shared" si="1232"/>
        <v>91.57866667</v>
      </c>
      <c r="O4826" s="273">
        <f t="shared" si="1233"/>
        <v>92.984</v>
      </c>
      <c r="P4826" s="273">
        <f t="shared" ref="P4826:Q4826" si="1375">P4825+0.0013333333333333</f>
        <v>94.18933333</v>
      </c>
      <c r="Q4826" s="273">
        <f t="shared" si="1375"/>
        <v>95.18933333</v>
      </c>
      <c r="R4826" s="273">
        <f t="shared" si="1235"/>
        <v>96.09466667</v>
      </c>
    </row>
    <row r="4827" ht="14.25" hidden="1" customHeight="1">
      <c r="L4827" s="251"/>
      <c r="M4827" s="272">
        <v>89.3</v>
      </c>
      <c r="N4827" s="273">
        <f t="shared" si="1232"/>
        <v>91.58133333</v>
      </c>
      <c r="O4827" s="273">
        <f t="shared" si="1233"/>
        <v>92.986</v>
      </c>
      <c r="P4827" s="273">
        <f t="shared" ref="P4827:Q4827" si="1376">P4826+0.0013333333333333</f>
        <v>94.19066667</v>
      </c>
      <c r="Q4827" s="273">
        <f t="shared" si="1376"/>
        <v>95.19066667</v>
      </c>
      <c r="R4827" s="273">
        <f t="shared" si="1235"/>
        <v>96.09533333</v>
      </c>
    </row>
    <row r="4828" ht="14.25" hidden="1" customHeight="1">
      <c r="L4828" s="251"/>
      <c r="M4828" s="272">
        <v>89.4</v>
      </c>
      <c r="N4828" s="273">
        <f t="shared" si="1232"/>
        <v>91.584</v>
      </c>
      <c r="O4828" s="273">
        <f t="shared" si="1233"/>
        <v>92.988</v>
      </c>
      <c r="P4828" s="273">
        <f t="shared" ref="P4828:Q4828" si="1377">P4827+0.0013333333333333</f>
        <v>94.192</v>
      </c>
      <c r="Q4828" s="273">
        <f t="shared" si="1377"/>
        <v>95.192</v>
      </c>
      <c r="R4828" s="273">
        <f t="shared" si="1235"/>
        <v>96.096</v>
      </c>
    </row>
    <row r="4829" ht="14.25" hidden="1" customHeight="1">
      <c r="L4829" s="251"/>
      <c r="M4829" s="272">
        <v>89.5</v>
      </c>
      <c r="N4829" s="273">
        <f t="shared" si="1232"/>
        <v>91.58666667</v>
      </c>
      <c r="O4829" s="273">
        <f t="shared" si="1233"/>
        <v>92.99</v>
      </c>
      <c r="P4829" s="273">
        <f t="shared" ref="P4829:Q4829" si="1378">P4828+0.0013333333333333</f>
        <v>94.19333333</v>
      </c>
      <c r="Q4829" s="273">
        <f t="shared" si="1378"/>
        <v>95.19333333</v>
      </c>
      <c r="R4829" s="273">
        <f t="shared" si="1235"/>
        <v>96.09666667</v>
      </c>
    </row>
    <row r="4830" ht="14.25" hidden="1" customHeight="1">
      <c r="L4830" s="251"/>
      <c r="M4830" s="272">
        <v>89.6</v>
      </c>
      <c r="N4830" s="273">
        <f t="shared" si="1232"/>
        <v>91.58933333</v>
      </c>
      <c r="O4830" s="273">
        <f t="shared" si="1233"/>
        <v>92.992</v>
      </c>
      <c r="P4830" s="273">
        <f t="shared" ref="P4830:Q4830" si="1379">P4829+0.0013333333333333</f>
        <v>94.19466667</v>
      </c>
      <c r="Q4830" s="273">
        <f t="shared" si="1379"/>
        <v>95.19466667</v>
      </c>
      <c r="R4830" s="273">
        <f t="shared" si="1235"/>
        <v>96.09733333</v>
      </c>
    </row>
    <row r="4831" ht="14.25" hidden="1" customHeight="1">
      <c r="L4831" s="251"/>
      <c r="M4831" s="272">
        <v>89.7</v>
      </c>
      <c r="N4831" s="273">
        <f t="shared" si="1232"/>
        <v>91.592</v>
      </c>
      <c r="O4831" s="273">
        <f t="shared" si="1233"/>
        <v>92.994</v>
      </c>
      <c r="P4831" s="273">
        <f t="shared" ref="P4831:Q4831" si="1380">P4830+0.0013333333333333</f>
        <v>94.196</v>
      </c>
      <c r="Q4831" s="273">
        <f t="shared" si="1380"/>
        <v>95.196</v>
      </c>
      <c r="R4831" s="273">
        <f t="shared" si="1235"/>
        <v>96.098</v>
      </c>
    </row>
    <row r="4832" ht="14.25" hidden="1" customHeight="1">
      <c r="L4832" s="251"/>
      <c r="M4832" s="272">
        <v>89.8</v>
      </c>
      <c r="N4832" s="273">
        <f t="shared" si="1232"/>
        <v>91.59466667</v>
      </c>
      <c r="O4832" s="273">
        <f t="shared" si="1233"/>
        <v>92.996</v>
      </c>
      <c r="P4832" s="273">
        <f t="shared" ref="P4832:Q4832" si="1381">P4831+0.0013333333333333</f>
        <v>94.19733333</v>
      </c>
      <c r="Q4832" s="273">
        <f t="shared" si="1381"/>
        <v>95.19733333</v>
      </c>
      <c r="R4832" s="273">
        <f t="shared" si="1235"/>
        <v>96.09866667</v>
      </c>
    </row>
    <row r="4833" ht="14.25" hidden="1" customHeight="1">
      <c r="L4833" s="251"/>
      <c r="M4833" s="272">
        <v>89.9</v>
      </c>
      <c r="N4833" s="273">
        <f t="shared" si="1232"/>
        <v>91.59733333</v>
      </c>
      <c r="O4833" s="273">
        <f t="shared" si="1233"/>
        <v>92.998</v>
      </c>
      <c r="P4833" s="273">
        <f t="shared" ref="P4833:Q4833" si="1382">P4832+0.0013333333333333</f>
        <v>94.19866667</v>
      </c>
      <c r="Q4833" s="273">
        <f t="shared" si="1382"/>
        <v>95.19866667</v>
      </c>
      <c r="R4833" s="273">
        <f t="shared" si="1235"/>
        <v>96.09933333</v>
      </c>
    </row>
    <row r="4834" ht="14.25" hidden="1" customHeight="1">
      <c r="L4834" s="251"/>
      <c r="M4834" s="272">
        <v>90.0</v>
      </c>
      <c r="N4834" s="273">
        <v>91.6</v>
      </c>
      <c r="O4834" s="273">
        <v>93.0</v>
      </c>
      <c r="P4834" s="273">
        <v>94.2</v>
      </c>
      <c r="Q4834" s="273">
        <v>95.2</v>
      </c>
      <c r="R4834" s="273">
        <v>96.1</v>
      </c>
    </row>
    <row r="4835" ht="14.25" hidden="1" customHeight="1">
      <c r="L4835" s="251"/>
      <c r="M4835" s="272">
        <v>90.1</v>
      </c>
      <c r="N4835" s="273">
        <f t="shared" ref="N4835:N5033" si="1385">N4834+0.002</f>
        <v>91.602</v>
      </c>
      <c r="O4835" s="273">
        <f t="shared" ref="O4835:P4835" si="1383">O4834+0.0015</f>
        <v>93.0015</v>
      </c>
      <c r="P4835" s="273">
        <f t="shared" si="1383"/>
        <v>94.2015</v>
      </c>
      <c r="Q4835" s="273">
        <f t="shared" ref="Q4835:R4835" si="1384">Q4834+0.001</f>
        <v>95.201</v>
      </c>
      <c r="R4835" s="273">
        <f t="shared" si="1384"/>
        <v>96.101</v>
      </c>
    </row>
    <row r="4836" ht="14.25" hidden="1" customHeight="1">
      <c r="L4836" s="251"/>
      <c r="M4836" s="272">
        <v>90.2</v>
      </c>
      <c r="N4836" s="273">
        <f t="shared" si="1385"/>
        <v>91.604</v>
      </c>
      <c r="O4836" s="273">
        <f t="shared" ref="O4836:P4836" si="1386">O4835+0.0015</f>
        <v>93.003</v>
      </c>
      <c r="P4836" s="273">
        <f t="shared" si="1386"/>
        <v>94.203</v>
      </c>
      <c r="Q4836" s="273">
        <f t="shared" ref="Q4836:R4836" si="1387">Q4835+0.001</f>
        <v>95.202</v>
      </c>
      <c r="R4836" s="273">
        <f t="shared" si="1387"/>
        <v>96.102</v>
      </c>
    </row>
    <row r="4837" ht="14.25" hidden="1" customHeight="1">
      <c r="L4837" s="251"/>
      <c r="M4837" s="272">
        <v>90.3</v>
      </c>
      <c r="N4837" s="273">
        <f t="shared" si="1385"/>
        <v>91.606</v>
      </c>
      <c r="O4837" s="273">
        <f t="shared" ref="O4837:P4837" si="1388">O4836+0.0015</f>
        <v>93.0045</v>
      </c>
      <c r="P4837" s="273">
        <f t="shared" si="1388"/>
        <v>94.2045</v>
      </c>
      <c r="Q4837" s="273">
        <f t="shared" ref="Q4837:R4837" si="1389">Q4836+0.001</f>
        <v>95.203</v>
      </c>
      <c r="R4837" s="273">
        <f t="shared" si="1389"/>
        <v>96.103</v>
      </c>
    </row>
    <row r="4838" ht="14.25" hidden="1" customHeight="1">
      <c r="L4838" s="251"/>
      <c r="M4838" s="272">
        <v>90.4</v>
      </c>
      <c r="N4838" s="273">
        <f t="shared" si="1385"/>
        <v>91.608</v>
      </c>
      <c r="O4838" s="273">
        <f t="shared" ref="O4838:P4838" si="1390">O4837+0.0015</f>
        <v>93.006</v>
      </c>
      <c r="P4838" s="273">
        <f t="shared" si="1390"/>
        <v>94.206</v>
      </c>
      <c r="Q4838" s="273">
        <f t="shared" ref="Q4838:R4838" si="1391">Q4837+0.001</f>
        <v>95.204</v>
      </c>
      <c r="R4838" s="273">
        <f t="shared" si="1391"/>
        <v>96.104</v>
      </c>
    </row>
    <row r="4839" ht="14.25" hidden="1" customHeight="1">
      <c r="L4839" s="251"/>
      <c r="M4839" s="272">
        <v>90.5</v>
      </c>
      <c r="N4839" s="273">
        <f t="shared" si="1385"/>
        <v>91.61</v>
      </c>
      <c r="O4839" s="273">
        <f t="shared" ref="O4839:P4839" si="1392">O4838+0.0015</f>
        <v>93.0075</v>
      </c>
      <c r="P4839" s="273">
        <f t="shared" si="1392"/>
        <v>94.2075</v>
      </c>
      <c r="Q4839" s="273">
        <f t="shared" ref="Q4839:R4839" si="1393">Q4838+0.001</f>
        <v>95.205</v>
      </c>
      <c r="R4839" s="273">
        <f t="shared" si="1393"/>
        <v>96.105</v>
      </c>
    </row>
    <row r="4840" ht="14.25" hidden="1" customHeight="1">
      <c r="L4840" s="251"/>
      <c r="M4840" s="272">
        <v>90.6</v>
      </c>
      <c r="N4840" s="273">
        <f t="shared" si="1385"/>
        <v>91.612</v>
      </c>
      <c r="O4840" s="273">
        <f t="shared" ref="O4840:P4840" si="1394">O4839+0.0015</f>
        <v>93.009</v>
      </c>
      <c r="P4840" s="273">
        <f t="shared" si="1394"/>
        <v>94.209</v>
      </c>
      <c r="Q4840" s="273">
        <f t="shared" ref="Q4840:R4840" si="1395">Q4839+0.001</f>
        <v>95.206</v>
      </c>
      <c r="R4840" s="273">
        <f t="shared" si="1395"/>
        <v>96.106</v>
      </c>
    </row>
    <row r="4841" ht="14.25" hidden="1" customHeight="1">
      <c r="L4841" s="251"/>
      <c r="M4841" s="272">
        <v>90.7</v>
      </c>
      <c r="N4841" s="273">
        <f t="shared" si="1385"/>
        <v>91.614</v>
      </c>
      <c r="O4841" s="273">
        <f t="shared" ref="O4841:P4841" si="1396">O4840+0.0015</f>
        <v>93.0105</v>
      </c>
      <c r="P4841" s="273">
        <f t="shared" si="1396"/>
        <v>94.2105</v>
      </c>
      <c r="Q4841" s="273">
        <f t="shared" ref="Q4841:R4841" si="1397">Q4840+0.001</f>
        <v>95.207</v>
      </c>
      <c r="R4841" s="273">
        <f t="shared" si="1397"/>
        <v>96.107</v>
      </c>
    </row>
    <row r="4842" ht="14.25" hidden="1" customHeight="1">
      <c r="L4842" s="251"/>
      <c r="M4842" s="272">
        <v>90.8</v>
      </c>
      <c r="N4842" s="273">
        <f t="shared" si="1385"/>
        <v>91.616</v>
      </c>
      <c r="O4842" s="273">
        <f t="shared" ref="O4842:P4842" si="1398">O4841+0.0015</f>
        <v>93.012</v>
      </c>
      <c r="P4842" s="273">
        <f t="shared" si="1398"/>
        <v>94.212</v>
      </c>
      <c r="Q4842" s="273">
        <f t="shared" ref="Q4842:R4842" si="1399">Q4841+0.001</f>
        <v>95.208</v>
      </c>
      <c r="R4842" s="273">
        <f t="shared" si="1399"/>
        <v>96.108</v>
      </c>
    </row>
    <row r="4843" ht="14.25" hidden="1" customHeight="1">
      <c r="L4843" s="251"/>
      <c r="M4843" s="272">
        <v>90.9</v>
      </c>
      <c r="N4843" s="273">
        <f t="shared" si="1385"/>
        <v>91.618</v>
      </c>
      <c r="O4843" s="273">
        <f t="shared" ref="O4843:P4843" si="1400">O4842+0.0015</f>
        <v>93.0135</v>
      </c>
      <c r="P4843" s="273">
        <f t="shared" si="1400"/>
        <v>94.2135</v>
      </c>
      <c r="Q4843" s="273">
        <f t="shared" ref="Q4843:R4843" si="1401">Q4842+0.001</f>
        <v>95.209</v>
      </c>
      <c r="R4843" s="273">
        <f t="shared" si="1401"/>
        <v>96.109</v>
      </c>
    </row>
    <row r="4844" ht="14.25" hidden="1" customHeight="1">
      <c r="L4844" s="251"/>
      <c r="M4844" s="272">
        <v>91.0</v>
      </c>
      <c r="N4844" s="273">
        <f t="shared" si="1385"/>
        <v>91.62</v>
      </c>
      <c r="O4844" s="273">
        <f t="shared" ref="O4844:P4844" si="1402">O4843+0.0015</f>
        <v>93.015</v>
      </c>
      <c r="P4844" s="273">
        <f t="shared" si="1402"/>
        <v>94.215</v>
      </c>
      <c r="Q4844" s="273">
        <f t="shared" ref="Q4844:R4844" si="1403">Q4843+0.001</f>
        <v>95.21</v>
      </c>
      <c r="R4844" s="273">
        <f t="shared" si="1403"/>
        <v>96.11</v>
      </c>
    </row>
    <row r="4845" ht="14.25" hidden="1" customHeight="1">
      <c r="L4845" s="251"/>
      <c r="M4845" s="272">
        <v>91.1</v>
      </c>
      <c r="N4845" s="273">
        <f t="shared" si="1385"/>
        <v>91.622</v>
      </c>
      <c r="O4845" s="273">
        <f t="shared" ref="O4845:P4845" si="1404">O4844+0.0015</f>
        <v>93.0165</v>
      </c>
      <c r="P4845" s="273">
        <f t="shared" si="1404"/>
        <v>94.2165</v>
      </c>
      <c r="Q4845" s="273">
        <f t="shared" ref="Q4845:R4845" si="1405">Q4844+0.001</f>
        <v>95.211</v>
      </c>
      <c r="R4845" s="273">
        <f t="shared" si="1405"/>
        <v>96.111</v>
      </c>
    </row>
    <row r="4846" ht="14.25" hidden="1" customHeight="1">
      <c r="L4846" s="251"/>
      <c r="M4846" s="272">
        <v>91.2</v>
      </c>
      <c r="N4846" s="273">
        <f t="shared" si="1385"/>
        <v>91.624</v>
      </c>
      <c r="O4846" s="273">
        <f t="shared" ref="O4846:P4846" si="1406">O4845+0.0015</f>
        <v>93.018</v>
      </c>
      <c r="P4846" s="273">
        <f t="shared" si="1406"/>
        <v>94.218</v>
      </c>
      <c r="Q4846" s="273">
        <f t="shared" ref="Q4846:R4846" si="1407">Q4845+0.001</f>
        <v>95.212</v>
      </c>
      <c r="R4846" s="273">
        <f t="shared" si="1407"/>
        <v>96.112</v>
      </c>
    </row>
    <row r="4847" ht="14.25" hidden="1" customHeight="1">
      <c r="L4847" s="251"/>
      <c r="M4847" s="272">
        <v>91.3</v>
      </c>
      <c r="N4847" s="273">
        <f t="shared" si="1385"/>
        <v>91.626</v>
      </c>
      <c r="O4847" s="273">
        <f t="shared" ref="O4847:P4847" si="1408">O4846+0.0015</f>
        <v>93.0195</v>
      </c>
      <c r="P4847" s="273">
        <f t="shared" si="1408"/>
        <v>94.2195</v>
      </c>
      <c r="Q4847" s="273">
        <f t="shared" ref="Q4847:R4847" si="1409">Q4846+0.001</f>
        <v>95.213</v>
      </c>
      <c r="R4847" s="273">
        <f t="shared" si="1409"/>
        <v>96.113</v>
      </c>
    </row>
    <row r="4848" ht="14.25" hidden="1" customHeight="1">
      <c r="L4848" s="251"/>
      <c r="M4848" s="272">
        <v>91.4</v>
      </c>
      <c r="N4848" s="273">
        <f t="shared" si="1385"/>
        <v>91.628</v>
      </c>
      <c r="O4848" s="273">
        <f t="shared" ref="O4848:P4848" si="1410">O4847+0.0015</f>
        <v>93.021</v>
      </c>
      <c r="P4848" s="273">
        <f t="shared" si="1410"/>
        <v>94.221</v>
      </c>
      <c r="Q4848" s="273">
        <f t="shared" ref="Q4848:R4848" si="1411">Q4847+0.001</f>
        <v>95.214</v>
      </c>
      <c r="R4848" s="273">
        <f t="shared" si="1411"/>
        <v>96.114</v>
      </c>
    </row>
    <row r="4849" ht="14.25" hidden="1" customHeight="1">
      <c r="L4849" s="251"/>
      <c r="M4849" s="272">
        <v>91.5</v>
      </c>
      <c r="N4849" s="273">
        <f t="shared" si="1385"/>
        <v>91.63</v>
      </c>
      <c r="O4849" s="273">
        <f t="shared" ref="O4849:P4849" si="1412">O4848+0.0015</f>
        <v>93.0225</v>
      </c>
      <c r="P4849" s="273">
        <f t="shared" si="1412"/>
        <v>94.2225</v>
      </c>
      <c r="Q4849" s="273">
        <f t="shared" ref="Q4849:R4849" si="1413">Q4848+0.001</f>
        <v>95.215</v>
      </c>
      <c r="R4849" s="273">
        <f t="shared" si="1413"/>
        <v>96.115</v>
      </c>
    </row>
    <row r="4850" ht="14.25" hidden="1" customHeight="1">
      <c r="L4850" s="251"/>
      <c r="M4850" s="272">
        <v>91.6</v>
      </c>
      <c r="N4850" s="273">
        <f t="shared" si="1385"/>
        <v>91.632</v>
      </c>
      <c r="O4850" s="273">
        <f t="shared" ref="O4850:P4850" si="1414">O4849+0.0015</f>
        <v>93.024</v>
      </c>
      <c r="P4850" s="273">
        <f t="shared" si="1414"/>
        <v>94.224</v>
      </c>
      <c r="Q4850" s="273">
        <f t="shared" ref="Q4850:R4850" si="1415">Q4849+0.001</f>
        <v>95.216</v>
      </c>
      <c r="R4850" s="273">
        <f t="shared" si="1415"/>
        <v>96.116</v>
      </c>
    </row>
    <row r="4851" ht="14.25" hidden="1" customHeight="1">
      <c r="L4851" s="251"/>
      <c r="M4851" s="272">
        <v>91.7</v>
      </c>
      <c r="N4851" s="273">
        <f t="shared" si="1385"/>
        <v>91.634</v>
      </c>
      <c r="O4851" s="273">
        <f t="shared" ref="O4851:P4851" si="1416">O4850+0.0015</f>
        <v>93.0255</v>
      </c>
      <c r="P4851" s="273">
        <f t="shared" si="1416"/>
        <v>94.2255</v>
      </c>
      <c r="Q4851" s="273">
        <f t="shared" ref="Q4851:R4851" si="1417">Q4850+0.001</f>
        <v>95.217</v>
      </c>
      <c r="R4851" s="273">
        <f t="shared" si="1417"/>
        <v>96.117</v>
      </c>
    </row>
    <row r="4852" ht="14.25" hidden="1" customHeight="1">
      <c r="L4852" s="251"/>
      <c r="M4852" s="272">
        <v>91.8</v>
      </c>
      <c r="N4852" s="273">
        <f t="shared" si="1385"/>
        <v>91.636</v>
      </c>
      <c r="O4852" s="273">
        <f t="shared" ref="O4852:P4852" si="1418">O4851+0.0015</f>
        <v>93.027</v>
      </c>
      <c r="P4852" s="273">
        <f t="shared" si="1418"/>
        <v>94.227</v>
      </c>
      <c r="Q4852" s="273">
        <f t="shared" ref="Q4852:R4852" si="1419">Q4851+0.001</f>
        <v>95.218</v>
      </c>
      <c r="R4852" s="273">
        <f t="shared" si="1419"/>
        <v>96.118</v>
      </c>
    </row>
    <row r="4853" ht="14.25" hidden="1" customHeight="1">
      <c r="L4853" s="251"/>
      <c r="M4853" s="272">
        <v>91.9</v>
      </c>
      <c r="N4853" s="273">
        <f t="shared" si="1385"/>
        <v>91.638</v>
      </c>
      <c r="O4853" s="273">
        <f t="shared" ref="O4853:P4853" si="1420">O4852+0.0015</f>
        <v>93.0285</v>
      </c>
      <c r="P4853" s="273">
        <f t="shared" si="1420"/>
        <v>94.2285</v>
      </c>
      <c r="Q4853" s="273">
        <f t="shared" ref="Q4853:R4853" si="1421">Q4852+0.001</f>
        <v>95.219</v>
      </c>
      <c r="R4853" s="273">
        <f t="shared" si="1421"/>
        <v>96.119</v>
      </c>
    </row>
    <row r="4854" ht="14.25" hidden="1" customHeight="1">
      <c r="L4854" s="251"/>
      <c r="M4854" s="272">
        <v>92.0</v>
      </c>
      <c r="N4854" s="273">
        <f t="shared" si="1385"/>
        <v>91.64</v>
      </c>
      <c r="O4854" s="273">
        <f t="shared" ref="O4854:P4854" si="1422">O4853+0.0015</f>
        <v>93.03</v>
      </c>
      <c r="P4854" s="273">
        <f t="shared" si="1422"/>
        <v>94.23</v>
      </c>
      <c r="Q4854" s="273">
        <f t="shared" ref="Q4854:R4854" si="1423">Q4853+0.001</f>
        <v>95.22</v>
      </c>
      <c r="R4854" s="273">
        <f t="shared" si="1423"/>
        <v>96.12</v>
      </c>
    </row>
    <row r="4855" ht="14.25" hidden="1" customHeight="1">
      <c r="L4855" s="251"/>
      <c r="M4855" s="272">
        <v>92.1</v>
      </c>
      <c r="N4855" s="273">
        <f t="shared" si="1385"/>
        <v>91.642</v>
      </c>
      <c r="O4855" s="273">
        <f t="shared" ref="O4855:P4855" si="1424">O4854+0.0015</f>
        <v>93.0315</v>
      </c>
      <c r="P4855" s="273">
        <f t="shared" si="1424"/>
        <v>94.2315</v>
      </c>
      <c r="Q4855" s="273">
        <f t="shared" ref="Q4855:R4855" si="1425">Q4854+0.001</f>
        <v>95.221</v>
      </c>
      <c r="R4855" s="273">
        <f t="shared" si="1425"/>
        <v>96.121</v>
      </c>
    </row>
    <row r="4856" ht="14.25" hidden="1" customHeight="1">
      <c r="L4856" s="251"/>
      <c r="M4856" s="272">
        <v>92.2</v>
      </c>
      <c r="N4856" s="273">
        <f t="shared" si="1385"/>
        <v>91.644</v>
      </c>
      <c r="O4856" s="273">
        <f t="shared" ref="O4856:P4856" si="1426">O4855+0.0015</f>
        <v>93.033</v>
      </c>
      <c r="P4856" s="273">
        <f t="shared" si="1426"/>
        <v>94.233</v>
      </c>
      <c r="Q4856" s="273">
        <f t="shared" ref="Q4856:R4856" si="1427">Q4855+0.001</f>
        <v>95.222</v>
      </c>
      <c r="R4856" s="273">
        <f t="shared" si="1427"/>
        <v>96.122</v>
      </c>
    </row>
    <row r="4857" ht="14.25" hidden="1" customHeight="1">
      <c r="L4857" s="251"/>
      <c r="M4857" s="272">
        <v>92.3</v>
      </c>
      <c r="N4857" s="273">
        <f t="shared" si="1385"/>
        <v>91.646</v>
      </c>
      <c r="O4857" s="273">
        <f t="shared" ref="O4857:P4857" si="1428">O4856+0.0015</f>
        <v>93.0345</v>
      </c>
      <c r="P4857" s="273">
        <f t="shared" si="1428"/>
        <v>94.2345</v>
      </c>
      <c r="Q4857" s="273">
        <f t="shared" ref="Q4857:R4857" si="1429">Q4856+0.001</f>
        <v>95.223</v>
      </c>
      <c r="R4857" s="273">
        <f t="shared" si="1429"/>
        <v>96.123</v>
      </c>
    </row>
    <row r="4858" ht="14.25" hidden="1" customHeight="1">
      <c r="L4858" s="251"/>
      <c r="M4858" s="272">
        <v>92.4</v>
      </c>
      <c r="N4858" s="273">
        <f t="shared" si="1385"/>
        <v>91.648</v>
      </c>
      <c r="O4858" s="273">
        <f t="shared" ref="O4858:P4858" si="1430">O4857+0.0015</f>
        <v>93.036</v>
      </c>
      <c r="P4858" s="273">
        <f t="shared" si="1430"/>
        <v>94.236</v>
      </c>
      <c r="Q4858" s="273">
        <f t="shared" ref="Q4858:R4858" si="1431">Q4857+0.001</f>
        <v>95.224</v>
      </c>
      <c r="R4858" s="273">
        <f t="shared" si="1431"/>
        <v>96.124</v>
      </c>
    </row>
    <row r="4859" ht="14.25" hidden="1" customHeight="1">
      <c r="L4859" s="251"/>
      <c r="M4859" s="272">
        <v>92.5</v>
      </c>
      <c r="N4859" s="273">
        <f t="shared" si="1385"/>
        <v>91.65</v>
      </c>
      <c r="O4859" s="273">
        <f t="shared" ref="O4859:P4859" si="1432">O4858+0.0015</f>
        <v>93.0375</v>
      </c>
      <c r="P4859" s="273">
        <f t="shared" si="1432"/>
        <v>94.2375</v>
      </c>
      <c r="Q4859" s="273">
        <f t="shared" ref="Q4859:R4859" si="1433">Q4858+0.001</f>
        <v>95.225</v>
      </c>
      <c r="R4859" s="273">
        <f t="shared" si="1433"/>
        <v>96.125</v>
      </c>
    </row>
    <row r="4860" ht="14.25" hidden="1" customHeight="1">
      <c r="L4860" s="251"/>
      <c r="M4860" s="272">
        <v>92.6</v>
      </c>
      <c r="N4860" s="273">
        <f t="shared" si="1385"/>
        <v>91.652</v>
      </c>
      <c r="O4860" s="273">
        <f t="shared" ref="O4860:P4860" si="1434">O4859+0.0015</f>
        <v>93.039</v>
      </c>
      <c r="P4860" s="273">
        <f t="shared" si="1434"/>
        <v>94.239</v>
      </c>
      <c r="Q4860" s="273">
        <f t="shared" ref="Q4860:R4860" si="1435">Q4859+0.001</f>
        <v>95.226</v>
      </c>
      <c r="R4860" s="273">
        <f t="shared" si="1435"/>
        <v>96.126</v>
      </c>
    </row>
    <row r="4861" ht="14.25" hidden="1" customHeight="1">
      <c r="L4861" s="251"/>
      <c r="M4861" s="272">
        <v>92.7</v>
      </c>
      <c r="N4861" s="273">
        <f t="shared" si="1385"/>
        <v>91.654</v>
      </c>
      <c r="O4861" s="273">
        <f t="shared" ref="O4861:P4861" si="1436">O4860+0.0015</f>
        <v>93.0405</v>
      </c>
      <c r="P4861" s="273">
        <f t="shared" si="1436"/>
        <v>94.2405</v>
      </c>
      <c r="Q4861" s="273">
        <f t="shared" ref="Q4861:R4861" si="1437">Q4860+0.001</f>
        <v>95.227</v>
      </c>
      <c r="R4861" s="273">
        <f t="shared" si="1437"/>
        <v>96.127</v>
      </c>
    </row>
    <row r="4862" ht="14.25" hidden="1" customHeight="1">
      <c r="L4862" s="251"/>
      <c r="M4862" s="272">
        <v>92.8</v>
      </c>
      <c r="N4862" s="273">
        <f t="shared" si="1385"/>
        <v>91.656</v>
      </c>
      <c r="O4862" s="273">
        <f t="shared" ref="O4862:P4862" si="1438">O4861+0.0015</f>
        <v>93.042</v>
      </c>
      <c r="P4862" s="273">
        <f t="shared" si="1438"/>
        <v>94.242</v>
      </c>
      <c r="Q4862" s="273">
        <f t="shared" ref="Q4862:R4862" si="1439">Q4861+0.001</f>
        <v>95.228</v>
      </c>
      <c r="R4862" s="273">
        <f t="shared" si="1439"/>
        <v>96.128</v>
      </c>
    </row>
    <row r="4863" ht="14.25" hidden="1" customHeight="1">
      <c r="L4863" s="251"/>
      <c r="M4863" s="272">
        <v>92.9</v>
      </c>
      <c r="N4863" s="273">
        <f t="shared" si="1385"/>
        <v>91.658</v>
      </c>
      <c r="O4863" s="273">
        <f t="shared" ref="O4863:P4863" si="1440">O4862+0.0015</f>
        <v>93.0435</v>
      </c>
      <c r="P4863" s="273">
        <f t="shared" si="1440"/>
        <v>94.2435</v>
      </c>
      <c r="Q4863" s="273">
        <f t="shared" ref="Q4863:R4863" si="1441">Q4862+0.001</f>
        <v>95.229</v>
      </c>
      <c r="R4863" s="273">
        <f t="shared" si="1441"/>
        <v>96.129</v>
      </c>
    </row>
    <row r="4864" ht="14.25" hidden="1" customHeight="1">
      <c r="L4864" s="251"/>
      <c r="M4864" s="272">
        <v>93.0</v>
      </c>
      <c r="N4864" s="273">
        <f t="shared" si="1385"/>
        <v>91.66</v>
      </c>
      <c r="O4864" s="273">
        <f t="shared" ref="O4864:P4864" si="1442">O4863+0.0015</f>
        <v>93.045</v>
      </c>
      <c r="P4864" s="273">
        <f t="shared" si="1442"/>
        <v>94.245</v>
      </c>
      <c r="Q4864" s="273">
        <f t="shared" ref="Q4864:R4864" si="1443">Q4863+0.001</f>
        <v>95.23</v>
      </c>
      <c r="R4864" s="273">
        <f t="shared" si="1443"/>
        <v>96.13</v>
      </c>
    </row>
    <row r="4865" ht="14.25" hidden="1" customHeight="1">
      <c r="L4865" s="251"/>
      <c r="M4865" s="272">
        <v>93.1</v>
      </c>
      <c r="N4865" s="273">
        <f t="shared" si="1385"/>
        <v>91.662</v>
      </c>
      <c r="O4865" s="273">
        <f t="shared" ref="O4865:P4865" si="1444">O4864+0.0015</f>
        <v>93.0465</v>
      </c>
      <c r="P4865" s="273">
        <f t="shared" si="1444"/>
        <v>94.2465</v>
      </c>
      <c r="Q4865" s="273">
        <f t="shared" ref="Q4865:R4865" si="1445">Q4864+0.001</f>
        <v>95.231</v>
      </c>
      <c r="R4865" s="273">
        <f t="shared" si="1445"/>
        <v>96.131</v>
      </c>
    </row>
    <row r="4866" ht="14.25" hidden="1" customHeight="1">
      <c r="L4866" s="251"/>
      <c r="M4866" s="272">
        <v>93.2</v>
      </c>
      <c r="N4866" s="273">
        <f t="shared" si="1385"/>
        <v>91.664</v>
      </c>
      <c r="O4866" s="273">
        <f t="shared" ref="O4866:P4866" si="1446">O4865+0.0015</f>
        <v>93.048</v>
      </c>
      <c r="P4866" s="273">
        <f t="shared" si="1446"/>
        <v>94.248</v>
      </c>
      <c r="Q4866" s="273">
        <f t="shared" ref="Q4866:R4866" si="1447">Q4865+0.001</f>
        <v>95.232</v>
      </c>
      <c r="R4866" s="273">
        <f t="shared" si="1447"/>
        <v>96.132</v>
      </c>
    </row>
    <row r="4867" ht="14.25" hidden="1" customHeight="1">
      <c r="L4867" s="251"/>
      <c r="M4867" s="272">
        <v>93.3</v>
      </c>
      <c r="N4867" s="273">
        <f t="shared" si="1385"/>
        <v>91.666</v>
      </c>
      <c r="O4867" s="273">
        <f t="shared" ref="O4867:P4867" si="1448">O4866+0.0015</f>
        <v>93.0495</v>
      </c>
      <c r="P4867" s="273">
        <f t="shared" si="1448"/>
        <v>94.2495</v>
      </c>
      <c r="Q4867" s="273">
        <f t="shared" ref="Q4867:R4867" si="1449">Q4866+0.001</f>
        <v>95.233</v>
      </c>
      <c r="R4867" s="273">
        <f t="shared" si="1449"/>
        <v>96.133</v>
      </c>
    </row>
    <row r="4868" ht="14.25" hidden="1" customHeight="1">
      <c r="L4868" s="251"/>
      <c r="M4868" s="272">
        <v>93.4</v>
      </c>
      <c r="N4868" s="273">
        <f t="shared" si="1385"/>
        <v>91.668</v>
      </c>
      <c r="O4868" s="273">
        <f t="shared" ref="O4868:P4868" si="1450">O4867+0.0015</f>
        <v>93.051</v>
      </c>
      <c r="P4868" s="273">
        <f t="shared" si="1450"/>
        <v>94.251</v>
      </c>
      <c r="Q4868" s="273">
        <f t="shared" ref="Q4868:R4868" si="1451">Q4867+0.001</f>
        <v>95.234</v>
      </c>
      <c r="R4868" s="273">
        <f t="shared" si="1451"/>
        <v>96.134</v>
      </c>
    </row>
    <row r="4869" ht="14.25" hidden="1" customHeight="1">
      <c r="L4869" s="251"/>
      <c r="M4869" s="272">
        <v>93.5</v>
      </c>
      <c r="N4869" s="273">
        <f t="shared" si="1385"/>
        <v>91.67</v>
      </c>
      <c r="O4869" s="273">
        <f t="shared" ref="O4869:P4869" si="1452">O4868+0.0015</f>
        <v>93.0525</v>
      </c>
      <c r="P4869" s="273">
        <f t="shared" si="1452"/>
        <v>94.2525</v>
      </c>
      <c r="Q4869" s="273">
        <f t="shared" ref="Q4869:R4869" si="1453">Q4868+0.001</f>
        <v>95.235</v>
      </c>
      <c r="R4869" s="273">
        <f t="shared" si="1453"/>
        <v>96.135</v>
      </c>
    </row>
    <row r="4870" ht="14.25" hidden="1" customHeight="1">
      <c r="L4870" s="251"/>
      <c r="M4870" s="272">
        <v>93.6</v>
      </c>
      <c r="N4870" s="273">
        <f t="shared" si="1385"/>
        <v>91.672</v>
      </c>
      <c r="O4870" s="273">
        <f t="shared" ref="O4870:P4870" si="1454">O4869+0.0015</f>
        <v>93.054</v>
      </c>
      <c r="P4870" s="273">
        <f t="shared" si="1454"/>
        <v>94.254</v>
      </c>
      <c r="Q4870" s="273">
        <f t="shared" ref="Q4870:R4870" si="1455">Q4869+0.001</f>
        <v>95.236</v>
      </c>
      <c r="R4870" s="273">
        <f t="shared" si="1455"/>
        <v>96.136</v>
      </c>
    </row>
    <row r="4871" ht="14.25" hidden="1" customHeight="1">
      <c r="L4871" s="251"/>
      <c r="M4871" s="272">
        <v>93.7</v>
      </c>
      <c r="N4871" s="273">
        <f t="shared" si="1385"/>
        <v>91.674</v>
      </c>
      <c r="O4871" s="273">
        <f t="shared" ref="O4871:P4871" si="1456">O4870+0.0015</f>
        <v>93.0555</v>
      </c>
      <c r="P4871" s="273">
        <f t="shared" si="1456"/>
        <v>94.2555</v>
      </c>
      <c r="Q4871" s="273">
        <f t="shared" ref="Q4871:R4871" si="1457">Q4870+0.001</f>
        <v>95.237</v>
      </c>
      <c r="R4871" s="273">
        <f t="shared" si="1457"/>
        <v>96.137</v>
      </c>
    </row>
    <row r="4872" ht="14.25" hidden="1" customHeight="1">
      <c r="L4872" s="251"/>
      <c r="M4872" s="272">
        <v>93.8</v>
      </c>
      <c r="N4872" s="273">
        <f t="shared" si="1385"/>
        <v>91.676</v>
      </c>
      <c r="O4872" s="273">
        <f t="shared" ref="O4872:P4872" si="1458">O4871+0.0015</f>
        <v>93.057</v>
      </c>
      <c r="P4872" s="273">
        <f t="shared" si="1458"/>
        <v>94.257</v>
      </c>
      <c r="Q4872" s="273">
        <f t="shared" ref="Q4872:R4872" si="1459">Q4871+0.001</f>
        <v>95.238</v>
      </c>
      <c r="R4872" s="273">
        <f t="shared" si="1459"/>
        <v>96.138</v>
      </c>
    </row>
    <row r="4873" ht="14.25" hidden="1" customHeight="1">
      <c r="L4873" s="251"/>
      <c r="M4873" s="272">
        <v>93.9</v>
      </c>
      <c r="N4873" s="273">
        <f t="shared" si="1385"/>
        <v>91.678</v>
      </c>
      <c r="O4873" s="273">
        <f t="shared" ref="O4873:P4873" si="1460">O4872+0.0015</f>
        <v>93.0585</v>
      </c>
      <c r="P4873" s="273">
        <f t="shared" si="1460"/>
        <v>94.2585</v>
      </c>
      <c r="Q4873" s="273">
        <f t="shared" ref="Q4873:R4873" si="1461">Q4872+0.001</f>
        <v>95.239</v>
      </c>
      <c r="R4873" s="273">
        <f t="shared" si="1461"/>
        <v>96.139</v>
      </c>
    </row>
    <row r="4874" ht="14.25" hidden="1" customHeight="1">
      <c r="L4874" s="251"/>
      <c r="M4874" s="272">
        <v>94.0</v>
      </c>
      <c r="N4874" s="273">
        <f t="shared" si="1385"/>
        <v>91.68</v>
      </c>
      <c r="O4874" s="273">
        <f t="shared" ref="O4874:P4874" si="1462">O4873+0.0015</f>
        <v>93.06</v>
      </c>
      <c r="P4874" s="273">
        <f t="shared" si="1462"/>
        <v>94.26</v>
      </c>
      <c r="Q4874" s="273">
        <f t="shared" ref="Q4874:R4874" si="1463">Q4873+0.001</f>
        <v>95.24</v>
      </c>
      <c r="R4874" s="273">
        <f t="shared" si="1463"/>
        <v>96.14</v>
      </c>
    </row>
    <row r="4875" ht="14.25" hidden="1" customHeight="1">
      <c r="L4875" s="251"/>
      <c r="M4875" s="272">
        <v>94.1</v>
      </c>
      <c r="N4875" s="273">
        <f t="shared" si="1385"/>
        <v>91.682</v>
      </c>
      <c r="O4875" s="273">
        <f t="shared" ref="O4875:P4875" si="1464">O4874+0.0015</f>
        <v>93.0615</v>
      </c>
      <c r="P4875" s="273">
        <f t="shared" si="1464"/>
        <v>94.2615</v>
      </c>
      <c r="Q4875" s="273">
        <f t="shared" ref="Q4875:R4875" si="1465">Q4874+0.001</f>
        <v>95.241</v>
      </c>
      <c r="R4875" s="273">
        <f t="shared" si="1465"/>
        <v>96.141</v>
      </c>
    </row>
    <row r="4876" ht="14.25" hidden="1" customHeight="1">
      <c r="L4876" s="251"/>
      <c r="M4876" s="272">
        <v>94.2</v>
      </c>
      <c r="N4876" s="273">
        <f t="shared" si="1385"/>
        <v>91.684</v>
      </c>
      <c r="O4876" s="273">
        <f t="shared" ref="O4876:P4876" si="1466">O4875+0.0015</f>
        <v>93.063</v>
      </c>
      <c r="P4876" s="273">
        <f t="shared" si="1466"/>
        <v>94.263</v>
      </c>
      <c r="Q4876" s="273">
        <f t="shared" ref="Q4876:R4876" si="1467">Q4875+0.001</f>
        <v>95.242</v>
      </c>
      <c r="R4876" s="273">
        <f t="shared" si="1467"/>
        <v>96.142</v>
      </c>
    </row>
    <row r="4877" ht="14.25" hidden="1" customHeight="1">
      <c r="L4877" s="251"/>
      <c r="M4877" s="272">
        <v>94.3</v>
      </c>
      <c r="N4877" s="273">
        <f t="shared" si="1385"/>
        <v>91.686</v>
      </c>
      <c r="O4877" s="273">
        <f t="shared" ref="O4877:P4877" si="1468">O4876+0.0015</f>
        <v>93.0645</v>
      </c>
      <c r="P4877" s="273">
        <f t="shared" si="1468"/>
        <v>94.2645</v>
      </c>
      <c r="Q4877" s="273">
        <f t="shared" ref="Q4877:R4877" si="1469">Q4876+0.001</f>
        <v>95.243</v>
      </c>
      <c r="R4877" s="273">
        <f t="shared" si="1469"/>
        <v>96.143</v>
      </c>
    </row>
    <row r="4878" ht="14.25" hidden="1" customHeight="1">
      <c r="L4878" s="251"/>
      <c r="M4878" s="272">
        <v>94.4</v>
      </c>
      <c r="N4878" s="273">
        <f t="shared" si="1385"/>
        <v>91.688</v>
      </c>
      <c r="O4878" s="273">
        <f t="shared" ref="O4878:P4878" si="1470">O4877+0.0015</f>
        <v>93.066</v>
      </c>
      <c r="P4878" s="273">
        <f t="shared" si="1470"/>
        <v>94.266</v>
      </c>
      <c r="Q4878" s="273">
        <f t="shared" ref="Q4878:R4878" si="1471">Q4877+0.001</f>
        <v>95.244</v>
      </c>
      <c r="R4878" s="273">
        <f t="shared" si="1471"/>
        <v>96.144</v>
      </c>
    </row>
    <row r="4879" ht="14.25" hidden="1" customHeight="1">
      <c r="L4879" s="251"/>
      <c r="M4879" s="272">
        <v>94.5</v>
      </c>
      <c r="N4879" s="273">
        <f t="shared" si="1385"/>
        <v>91.69</v>
      </c>
      <c r="O4879" s="273">
        <f t="shared" ref="O4879:P4879" si="1472">O4878+0.0015</f>
        <v>93.0675</v>
      </c>
      <c r="P4879" s="273">
        <f t="shared" si="1472"/>
        <v>94.2675</v>
      </c>
      <c r="Q4879" s="273">
        <f t="shared" ref="Q4879:R4879" si="1473">Q4878+0.001</f>
        <v>95.245</v>
      </c>
      <c r="R4879" s="273">
        <f t="shared" si="1473"/>
        <v>96.145</v>
      </c>
    </row>
    <row r="4880" ht="14.25" hidden="1" customHeight="1">
      <c r="L4880" s="251"/>
      <c r="M4880" s="272">
        <v>94.6</v>
      </c>
      <c r="N4880" s="273">
        <f t="shared" si="1385"/>
        <v>91.692</v>
      </c>
      <c r="O4880" s="273">
        <f t="shared" ref="O4880:P4880" si="1474">O4879+0.0015</f>
        <v>93.069</v>
      </c>
      <c r="P4880" s="273">
        <f t="shared" si="1474"/>
        <v>94.269</v>
      </c>
      <c r="Q4880" s="273">
        <f t="shared" ref="Q4880:R4880" si="1475">Q4879+0.001</f>
        <v>95.246</v>
      </c>
      <c r="R4880" s="273">
        <f t="shared" si="1475"/>
        <v>96.146</v>
      </c>
    </row>
    <row r="4881" ht="14.25" hidden="1" customHeight="1">
      <c r="L4881" s="251"/>
      <c r="M4881" s="272">
        <v>94.7</v>
      </c>
      <c r="N4881" s="273">
        <f t="shared" si="1385"/>
        <v>91.694</v>
      </c>
      <c r="O4881" s="273">
        <f t="shared" ref="O4881:P4881" si="1476">O4880+0.0015</f>
        <v>93.0705</v>
      </c>
      <c r="P4881" s="273">
        <f t="shared" si="1476"/>
        <v>94.2705</v>
      </c>
      <c r="Q4881" s="273">
        <f t="shared" ref="Q4881:R4881" si="1477">Q4880+0.001</f>
        <v>95.247</v>
      </c>
      <c r="R4881" s="273">
        <f t="shared" si="1477"/>
        <v>96.147</v>
      </c>
    </row>
    <row r="4882" ht="14.25" hidden="1" customHeight="1">
      <c r="L4882" s="251"/>
      <c r="M4882" s="272">
        <v>94.8</v>
      </c>
      <c r="N4882" s="273">
        <f t="shared" si="1385"/>
        <v>91.696</v>
      </c>
      <c r="O4882" s="273">
        <f t="shared" ref="O4882:P4882" si="1478">O4881+0.0015</f>
        <v>93.072</v>
      </c>
      <c r="P4882" s="273">
        <f t="shared" si="1478"/>
        <v>94.272</v>
      </c>
      <c r="Q4882" s="273">
        <f t="shared" ref="Q4882:R4882" si="1479">Q4881+0.001</f>
        <v>95.248</v>
      </c>
      <c r="R4882" s="273">
        <f t="shared" si="1479"/>
        <v>96.148</v>
      </c>
    </row>
    <row r="4883" ht="14.25" hidden="1" customHeight="1">
      <c r="L4883" s="251"/>
      <c r="M4883" s="272">
        <v>94.9</v>
      </c>
      <c r="N4883" s="273">
        <f t="shared" si="1385"/>
        <v>91.698</v>
      </c>
      <c r="O4883" s="273">
        <f t="shared" ref="O4883:P4883" si="1480">O4882+0.0015</f>
        <v>93.0735</v>
      </c>
      <c r="P4883" s="273">
        <f t="shared" si="1480"/>
        <v>94.2735</v>
      </c>
      <c r="Q4883" s="273">
        <f t="shared" ref="Q4883:R4883" si="1481">Q4882+0.001</f>
        <v>95.249</v>
      </c>
      <c r="R4883" s="273">
        <f t="shared" si="1481"/>
        <v>96.149</v>
      </c>
    </row>
    <row r="4884" ht="14.25" hidden="1" customHeight="1">
      <c r="L4884" s="251"/>
      <c r="M4884" s="272">
        <v>95.0</v>
      </c>
      <c r="N4884" s="273">
        <f t="shared" si="1385"/>
        <v>91.7</v>
      </c>
      <c r="O4884" s="273">
        <f t="shared" ref="O4884:P4884" si="1482">O4883+0.0015</f>
        <v>93.075</v>
      </c>
      <c r="P4884" s="273">
        <f t="shared" si="1482"/>
        <v>94.275</v>
      </c>
      <c r="Q4884" s="273">
        <f t="shared" ref="Q4884:R4884" si="1483">Q4883+0.001</f>
        <v>95.25</v>
      </c>
      <c r="R4884" s="273">
        <f t="shared" si="1483"/>
        <v>96.15</v>
      </c>
    </row>
    <row r="4885" ht="14.25" hidden="1" customHeight="1">
      <c r="L4885" s="251"/>
      <c r="M4885" s="272">
        <v>95.1</v>
      </c>
      <c r="N4885" s="273">
        <f t="shared" si="1385"/>
        <v>91.702</v>
      </c>
      <c r="O4885" s="273">
        <f t="shared" ref="O4885:P4885" si="1484">O4884+0.0015</f>
        <v>93.0765</v>
      </c>
      <c r="P4885" s="273">
        <f t="shared" si="1484"/>
        <v>94.2765</v>
      </c>
      <c r="Q4885" s="273">
        <f t="shared" ref="Q4885:R4885" si="1485">Q4884+0.001</f>
        <v>95.251</v>
      </c>
      <c r="R4885" s="273">
        <f t="shared" si="1485"/>
        <v>96.151</v>
      </c>
    </row>
    <row r="4886" ht="14.25" hidden="1" customHeight="1">
      <c r="L4886" s="251"/>
      <c r="M4886" s="272">
        <v>95.2</v>
      </c>
      <c r="N4886" s="273">
        <f t="shared" si="1385"/>
        <v>91.704</v>
      </c>
      <c r="O4886" s="273">
        <f t="shared" ref="O4886:P4886" si="1486">O4885+0.0015</f>
        <v>93.078</v>
      </c>
      <c r="P4886" s="273">
        <f t="shared" si="1486"/>
        <v>94.278</v>
      </c>
      <c r="Q4886" s="273">
        <f t="shared" ref="Q4886:R4886" si="1487">Q4885+0.001</f>
        <v>95.252</v>
      </c>
      <c r="R4886" s="273">
        <f t="shared" si="1487"/>
        <v>96.152</v>
      </c>
    </row>
    <row r="4887" ht="14.25" hidden="1" customHeight="1">
      <c r="L4887" s="251"/>
      <c r="M4887" s="272">
        <v>95.3</v>
      </c>
      <c r="N4887" s="273">
        <f t="shared" si="1385"/>
        <v>91.706</v>
      </c>
      <c r="O4887" s="273">
        <f t="shared" ref="O4887:P4887" si="1488">O4886+0.0015</f>
        <v>93.0795</v>
      </c>
      <c r="P4887" s="273">
        <f t="shared" si="1488"/>
        <v>94.2795</v>
      </c>
      <c r="Q4887" s="273">
        <f t="shared" ref="Q4887:R4887" si="1489">Q4886+0.001</f>
        <v>95.253</v>
      </c>
      <c r="R4887" s="273">
        <f t="shared" si="1489"/>
        <v>96.153</v>
      </c>
    </row>
    <row r="4888" ht="14.25" hidden="1" customHeight="1">
      <c r="L4888" s="251"/>
      <c r="M4888" s="272">
        <v>95.4</v>
      </c>
      <c r="N4888" s="273">
        <f t="shared" si="1385"/>
        <v>91.708</v>
      </c>
      <c r="O4888" s="273">
        <f t="shared" ref="O4888:P4888" si="1490">O4887+0.0015</f>
        <v>93.081</v>
      </c>
      <c r="P4888" s="273">
        <f t="shared" si="1490"/>
        <v>94.281</v>
      </c>
      <c r="Q4888" s="273">
        <f t="shared" ref="Q4888:R4888" si="1491">Q4887+0.001</f>
        <v>95.254</v>
      </c>
      <c r="R4888" s="273">
        <f t="shared" si="1491"/>
        <v>96.154</v>
      </c>
    </row>
    <row r="4889" ht="14.25" hidden="1" customHeight="1">
      <c r="L4889" s="251"/>
      <c r="M4889" s="272">
        <v>95.5</v>
      </c>
      <c r="N4889" s="273">
        <f t="shared" si="1385"/>
        <v>91.71</v>
      </c>
      <c r="O4889" s="273">
        <f t="shared" ref="O4889:P4889" si="1492">O4888+0.0015</f>
        <v>93.0825</v>
      </c>
      <c r="P4889" s="273">
        <f t="shared" si="1492"/>
        <v>94.2825</v>
      </c>
      <c r="Q4889" s="273">
        <f t="shared" ref="Q4889:R4889" si="1493">Q4888+0.001</f>
        <v>95.255</v>
      </c>
      <c r="R4889" s="273">
        <f t="shared" si="1493"/>
        <v>96.155</v>
      </c>
    </row>
    <row r="4890" ht="14.25" hidden="1" customHeight="1">
      <c r="L4890" s="251"/>
      <c r="M4890" s="272">
        <v>95.6</v>
      </c>
      <c r="N4890" s="273">
        <f t="shared" si="1385"/>
        <v>91.712</v>
      </c>
      <c r="O4890" s="273">
        <f t="shared" ref="O4890:P4890" si="1494">O4889+0.0015</f>
        <v>93.084</v>
      </c>
      <c r="P4890" s="273">
        <f t="shared" si="1494"/>
        <v>94.284</v>
      </c>
      <c r="Q4890" s="273">
        <f t="shared" ref="Q4890:R4890" si="1495">Q4889+0.001</f>
        <v>95.256</v>
      </c>
      <c r="R4890" s="273">
        <f t="shared" si="1495"/>
        <v>96.156</v>
      </c>
    </row>
    <row r="4891" ht="14.25" hidden="1" customHeight="1">
      <c r="L4891" s="251"/>
      <c r="M4891" s="272">
        <v>95.7</v>
      </c>
      <c r="N4891" s="273">
        <f t="shared" si="1385"/>
        <v>91.714</v>
      </c>
      <c r="O4891" s="273">
        <f t="shared" ref="O4891:P4891" si="1496">O4890+0.0015</f>
        <v>93.0855</v>
      </c>
      <c r="P4891" s="273">
        <f t="shared" si="1496"/>
        <v>94.2855</v>
      </c>
      <c r="Q4891" s="273">
        <f t="shared" ref="Q4891:R4891" si="1497">Q4890+0.001</f>
        <v>95.257</v>
      </c>
      <c r="R4891" s="273">
        <f t="shared" si="1497"/>
        <v>96.157</v>
      </c>
    </row>
    <row r="4892" ht="14.25" hidden="1" customHeight="1">
      <c r="L4892" s="251"/>
      <c r="M4892" s="272">
        <v>95.8</v>
      </c>
      <c r="N4892" s="273">
        <f t="shared" si="1385"/>
        <v>91.716</v>
      </c>
      <c r="O4892" s="273">
        <f t="shared" ref="O4892:P4892" si="1498">O4891+0.0015</f>
        <v>93.087</v>
      </c>
      <c r="P4892" s="273">
        <f t="shared" si="1498"/>
        <v>94.287</v>
      </c>
      <c r="Q4892" s="273">
        <f t="shared" ref="Q4892:R4892" si="1499">Q4891+0.001</f>
        <v>95.258</v>
      </c>
      <c r="R4892" s="273">
        <f t="shared" si="1499"/>
        <v>96.158</v>
      </c>
    </row>
    <row r="4893" ht="14.25" hidden="1" customHeight="1">
      <c r="L4893" s="251"/>
      <c r="M4893" s="272">
        <v>95.9</v>
      </c>
      <c r="N4893" s="273">
        <f t="shared" si="1385"/>
        <v>91.718</v>
      </c>
      <c r="O4893" s="273">
        <f t="shared" ref="O4893:P4893" si="1500">O4892+0.0015</f>
        <v>93.0885</v>
      </c>
      <c r="P4893" s="273">
        <f t="shared" si="1500"/>
        <v>94.2885</v>
      </c>
      <c r="Q4893" s="273">
        <f t="shared" ref="Q4893:R4893" si="1501">Q4892+0.001</f>
        <v>95.259</v>
      </c>
      <c r="R4893" s="273">
        <f t="shared" si="1501"/>
        <v>96.159</v>
      </c>
    </row>
    <row r="4894" ht="14.25" hidden="1" customHeight="1">
      <c r="L4894" s="251"/>
      <c r="M4894" s="272">
        <v>96.0</v>
      </c>
      <c r="N4894" s="273">
        <f t="shared" si="1385"/>
        <v>91.72</v>
      </c>
      <c r="O4894" s="273">
        <f t="shared" ref="O4894:P4894" si="1502">O4893+0.0015</f>
        <v>93.09</v>
      </c>
      <c r="P4894" s="273">
        <f t="shared" si="1502"/>
        <v>94.29</v>
      </c>
      <c r="Q4894" s="273">
        <f t="shared" ref="Q4894:R4894" si="1503">Q4893+0.001</f>
        <v>95.26</v>
      </c>
      <c r="R4894" s="273">
        <f t="shared" si="1503"/>
        <v>96.16</v>
      </c>
    </row>
    <row r="4895" ht="14.25" hidden="1" customHeight="1">
      <c r="L4895" s="251"/>
      <c r="M4895" s="272">
        <v>96.1</v>
      </c>
      <c r="N4895" s="273">
        <f t="shared" si="1385"/>
        <v>91.722</v>
      </c>
      <c r="O4895" s="273">
        <f t="shared" ref="O4895:P4895" si="1504">O4894+0.0015</f>
        <v>93.0915</v>
      </c>
      <c r="P4895" s="273">
        <f t="shared" si="1504"/>
        <v>94.2915</v>
      </c>
      <c r="Q4895" s="273">
        <f t="shared" ref="Q4895:R4895" si="1505">Q4894+0.001</f>
        <v>95.261</v>
      </c>
      <c r="R4895" s="273">
        <f t="shared" si="1505"/>
        <v>96.161</v>
      </c>
    </row>
    <row r="4896" ht="14.25" hidden="1" customHeight="1">
      <c r="L4896" s="251"/>
      <c r="M4896" s="272">
        <v>96.2</v>
      </c>
      <c r="N4896" s="273">
        <f t="shared" si="1385"/>
        <v>91.724</v>
      </c>
      <c r="O4896" s="273">
        <f t="shared" ref="O4896:P4896" si="1506">O4895+0.0015</f>
        <v>93.093</v>
      </c>
      <c r="P4896" s="273">
        <f t="shared" si="1506"/>
        <v>94.293</v>
      </c>
      <c r="Q4896" s="273">
        <f t="shared" ref="Q4896:R4896" si="1507">Q4895+0.001</f>
        <v>95.262</v>
      </c>
      <c r="R4896" s="273">
        <f t="shared" si="1507"/>
        <v>96.162</v>
      </c>
    </row>
    <row r="4897" ht="14.25" hidden="1" customHeight="1">
      <c r="L4897" s="251"/>
      <c r="M4897" s="272">
        <v>96.3</v>
      </c>
      <c r="N4897" s="273">
        <f t="shared" si="1385"/>
        <v>91.726</v>
      </c>
      <c r="O4897" s="273">
        <f t="shared" ref="O4897:P4897" si="1508">O4896+0.0015</f>
        <v>93.0945</v>
      </c>
      <c r="P4897" s="273">
        <f t="shared" si="1508"/>
        <v>94.2945</v>
      </c>
      <c r="Q4897" s="273">
        <f t="shared" ref="Q4897:R4897" si="1509">Q4896+0.001</f>
        <v>95.263</v>
      </c>
      <c r="R4897" s="273">
        <f t="shared" si="1509"/>
        <v>96.163</v>
      </c>
    </row>
    <row r="4898" ht="14.25" hidden="1" customHeight="1">
      <c r="L4898" s="251"/>
      <c r="M4898" s="272">
        <v>96.4</v>
      </c>
      <c r="N4898" s="273">
        <f t="shared" si="1385"/>
        <v>91.728</v>
      </c>
      <c r="O4898" s="273">
        <f t="shared" ref="O4898:P4898" si="1510">O4897+0.0015</f>
        <v>93.096</v>
      </c>
      <c r="P4898" s="273">
        <f t="shared" si="1510"/>
        <v>94.296</v>
      </c>
      <c r="Q4898" s="273">
        <f t="shared" ref="Q4898:R4898" si="1511">Q4897+0.001</f>
        <v>95.264</v>
      </c>
      <c r="R4898" s="273">
        <f t="shared" si="1511"/>
        <v>96.164</v>
      </c>
    </row>
    <row r="4899" ht="14.25" hidden="1" customHeight="1">
      <c r="L4899" s="251"/>
      <c r="M4899" s="272">
        <v>96.5</v>
      </c>
      <c r="N4899" s="273">
        <f t="shared" si="1385"/>
        <v>91.73</v>
      </c>
      <c r="O4899" s="273">
        <f t="shared" ref="O4899:P4899" si="1512">O4898+0.0015</f>
        <v>93.0975</v>
      </c>
      <c r="P4899" s="273">
        <f t="shared" si="1512"/>
        <v>94.2975</v>
      </c>
      <c r="Q4899" s="273">
        <f t="shared" ref="Q4899:R4899" si="1513">Q4898+0.001</f>
        <v>95.265</v>
      </c>
      <c r="R4899" s="273">
        <f t="shared" si="1513"/>
        <v>96.165</v>
      </c>
    </row>
    <row r="4900" ht="14.25" hidden="1" customHeight="1">
      <c r="L4900" s="251"/>
      <c r="M4900" s="272">
        <v>96.6</v>
      </c>
      <c r="N4900" s="273">
        <f t="shared" si="1385"/>
        <v>91.732</v>
      </c>
      <c r="O4900" s="273">
        <f t="shared" ref="O4900:P4900" si="1514">O4899+0.0015</f>
        <v>93.099</v>
      </c>
      <c r="P4900" s="273">
        <f t="shared" si="1514"/>
        <v>94.299</v>
      </c>
      <c r="Q4900" s="273">
        <f t="shared" ref="Q4900:R4900" si="1515">Q4899+0.001</f>
        <v>95.266</v>
      </c>
      <c r="R4900" s="273">
        <f t="shared" si="1515"/>
        <v>96.166</v>
      </c>
    </row>
    <row r="4901" ht="14.25" hidden="1" customHeight="1">
      <c r="L4901" s="251"/>
      <c r="M4901" s="272">
        <v>96.7</v>
      </c>
      <c r="N4901" s="273">
        <f t="shared" si="1385"/>
        <v>91.734</v>
      </c>
      <c r="O4901" s="273">
        <f t="shared" ref="O4901:P4901" si="1516">O4900+0.0015</f>
        <v>93.1005</v>
      </c>
      <c r="P4901" s="273">
        <f t="shared" si="1516"/>
        <v>94.3005</v>
      </c>
      <c r="Q4901" s="273">
        <f t="shared" ref="Q4901:R4901" si="1517">Q4900+0.001</f>
        <v>95.267</v>
      </c>
      <c r="R4901" s="273">
        <f t="shared" si="1517"/>
        <v>96.167</v>
      </c>
    </row>
    <row r="4902" ht="14.25" hidden="1" customHeight="1">
      <c r="L4902" s="251"/>
      <c r="M4902" s="272">
        <v>96.8</v>
      </c>
      <c r="N4902" s="273">
        <f t="shared" si="1385"/>
        <v>91.736</v>
      </c>
      <c r="O4902" s="273">
        <f t="shared" ref="O4902:P4902" si="1518">O4901+0.0015</f>
        <v>93.102</v>
      </c>
      <c r="P4902" s="273">
        <f t="shared" si="1518"/>
        <v>94.302</v>
      </c>
      <c r="Q4902" s="273">
        <f t="shared" ref="Q4902:R4902" si="1519">Q4901+0.001</f>
        <v>95.268</v>
      </c>
      <c r="R4902" s="273">
        <f t="shared" si="1519"/>
        <v>96.168</v>
      </c>
    </row>
    <row r="4903" ht="14.25" hidden="1" customHeight="1">
      <c r="L4903" s="251"/>
      <c r="M4903" s="272">
        <v>96.9</v>
      </c>
      <c r="N4903" s="273">
        <f t="shared" si="1385"/>
        <v>91.738</v>
      </c>
      <c r="O4903" s="273">
        <f t="shared" ref="O4903:P4903" si="1520">O4902+0.0015</f>
        <v>93.1035</v>
      </c>
      <c r="P4903" s="273">
        <f t="shared" si="1520"/>
        <v>94.3035</v>
      </c>
      <c r="Q4903" s="273">
        <f t="shared" ref="Q4903:R4903" si="1521">Q4902+0.001</f>
        <v>95.269</v>
      </c>
      <c r="R4903" s="273">
        <f t="shared" si="1521"/>
        <v>96.169</v>
      </c>
    </row>
    <row r="4904" ht="14.25" hidden="1" customHeight="1">
      <c r="L4904" s="251"/>
      <c r="M4904" s="272">
        <v>97.0</v>
      </c>
      <c r="N4904" s="273">
        <f t="shared" si="1385"/>
        <v>91.74</v>
      </c>
      <c r="O4904" s="273">
        <f t="shared" ref="O4904:P4904" si="1522">O4903+0.0015</f>
        <v>93.105</v>
      </c>
      <c r="P4904" s="273">
        <f t="shared" si="1522"/>
        <v>94.305</v>
      </c>
      <c r="Q4904" s="273">
        <f t="shared" ref="Q4904:R4904" si="1523">Q4903+0.001</f>
        <v>95.27</v>
      </c>
      <c r="R4904" s="273">
        <f t="shared" si="1523"/>
        <v>96.17</v>
      </c>
    </row>
    <row r="4905" ht="14.25" hidden="1" customHeight="1">
      <c r="L4905" s="251"/>
      <c r="M4905" s="272">
        <v>97.1</v>
      </c>
      <c r="N4905" s="273">
        <f t="shared" si="1385"/>
        <v>91.742</v>
      </c>
      <c r="O4905" s="273">
        <f t="shared" ref="O4905:P4905" si="1524">O4904+0.0015</f>
        <v>93.1065</v>
      </c>
      <c r="P4905" s="273">
        <f t="shared" si="1524"/>
        <v>94.3065</v>
      </c>
      <c r="Q4905" s="273">
        <f t="shared" ref="Q4905:R4905" si="1525">Q4904+0.001</f>
        <v>95.271</v>
      </c>
      <c r="R4905" s="273">
        <f t="shared" si="1525"/>
        <v>96.171</v>
      </c>
    </row>
    <row r="4906" ht="14.25" hidden="1" customHeight="1">
      <c r="L4906" s="251"/>
      <c r="M4906" s="272">
        <v>97.2</v>
      </c>
      <c r="N4906" s="273">
        <f t="shared" si="1385"/>
        <v>91.744</v>
      </c>
      <c r="O4906" s="273">
        <f t="shared" ref="O4906:P4906" si="1526">O4905+0.0015</f>
        <v>93.108</v>
      </c>
      <c r="P4906" s="273">
        <f t="shared" si="1526"/>
        <v>94.308</v>
      </c>
      <c r="Q4906" s="273">
        <f t="shared" ref="Q4906:R4906" si="1527">Q4905+0.001</f>
        <v>95.272</v>
      </c>
      <c r="R4906" s="273">
        <f t="shared" si="1527"/>
        <v>96.172</v>
      </c>
    </row>
    <row r="4907" ht="14.25" hidden="1" customHeight="1">
      <c r="L4907" s="251"/>
      <c r="M4907" s="272">
        <v>97.3</v>
      </c>
      <c r="N4907" s="273">
        <f t="shared" si="1385"/>
        <v>91.746</v>
      </c>
      <c r="O4907" s="273">
        <f t="shared" ref="O4907:P4907" si="1528">O4906+0.0015</f>
        <v>93.1095</v>
      </c>
      <c r="P4907" s="273">
        <f t="shared" si="1528"/>
        <v>94.3095</v>
      </c>
      <c r="Q4907" s="273">
        <f t="shared" ref="Q4907:R4907" si="1529">Q4906+0.001</f>
        <v>95.273</v>
      </c>
      <c r="R4907" s="273">
        <f t="shared" si="1529"/>
        <v>96.173</v>
      </c>
    </row>
    <row r="4908" ht="14.25" hidden="1" customHeight="1">
      <c r="L4908" s="251"/>
      <c r="M4908" s="272">
        <v>97.4</v>
      </c>
      <c r="N4908" s="273">
        <f t="shared" si="1385"/>
        <v>91.748</v>
      </c>
      <c r="O4908" s="273">
        <f t="shared" ref="O4908:P4908" si="1530">O4907+0.0015</f>
        <v>93.111</v>
      </c>
      <c r="P4908" s="273">
        <f t="shared" si="1530"/>
        <v>94.311</v>
      </c>
      <c r="Q4908" s="273">
        <f t="shared" ref="Q4908:R4908" si="1531">Q4907+0.001</f>
        <v>95.274</v>
      </c>
      <c r="R4908" s="273">
        <f t="shared" si="1531"/>
        <v>96.174</v>
      </c>
    </row>
    <row r="4909" ht="14.25" hidden="1" customHeight="1">
      <c r="L4909" s="251"/>
      <c r="M4909" s="272">
        <v>97.5</v>
      </c>
      <c r="N4909" s="273">
        <f t="shared" si="1385"/>
        <v>91.75</v>
      </c>
      <c r="O4909" s="273">
        <f t="shared" ref="O4909:P4909" si="1532">O4908+0.0015</f>
        <v>93.1125</v>
      </c>
      <c r="P4909" s="273">
        <f t="shared" si="1532"/>
        <v>94.3125</v>
      </c>
      <c r="Q4909" s="273">
        <f t="shared" ref="Q4909:R4909" si="1533">Q4908+0.001</f>
        <v>95.275</v>
      </c>
      <c r="R4909" s="273">
        <f t="shared" si="1533"/>
        <v>96.175</v>
      </c>
    </row>
    <row r="4910" ht="14.25" hidden="1" customHeight="1">
      <c r="L4910" s="251"/>
      <c r="M4910" s="272">
        <v>97.6</v>
      </c>
      <c r="N4910" s="273">
        <f t="shared" si="1385"/>
        <v>91.752</v>
      </c>
      <c r="O4910" s="273">
        <f t="shared" ref="O4910:P4910" si="1534">O4909+0.0015</f>
        <v>93.114</v>
      </c>
      <c r="P4910" s="273">
        <f t="shared" si="1534"/>
        <v>94.314</v>
      </c>
      <c r="Q4910" s="273">
        <f t="shared" ref="Q4910:R4910" si="1535">Q4909+0.001</f>
        <v>95.276</v>
      </c>
      <c r="R4910" s="273">
        <f t="shared" si="1535"/>
        <v>96.176</v>
      </c>
    </row>
    <row r="4911" ht="14.25" hidden="1" customHeight="1">
      <c r="L4911" s="251"/>
      <c r="M4911" s="272">
        <v>97.7</v>
      </c>
      <c r="N4911" s="273">
        <f t="shared" si="1385"/>
        <v>91.754</v>
      </c>
      <c r="O4911" s="273">
        <f t="shared" ref="O4911:P4911" si="1536">O4910+0.0015</f>
        <v>93.1155</v>
      </c>
      <c r="P4911" s="273">
        <f t="shared" si="1536"/>
        <v>94.3155</v>
      </c>
      <c r="Q4911" s="273">
        <f t="shared" ref="Q4911:R4911" si="1537">Q4910+0.001</f>
        <v>95.277</v>
      </c>
      <c r="R4911" s="273">
        <f t="shared" si="1537"/>
        <v>96.177</v>
      </c>
    </row>
    <row r="4912" ht="14.25" hidden="1" customHeight="1">
      <c r="L4912" s="251"/>
      <c r="M4912" s="272">
        <v>97.8</v>
      </c>
      <c r="N4912" s="273">
        <f t="shared" si="1385"/>
        <v>91.756</v>
      </c>
      <c r="O4912" s="273">
        <f t="shared" ref="O4912:P4912" si="1538">O4911+0.0015</f>
        <v>93.117</v>
      </c>
      <c r="P4912" s="273">
        <f t="shared" si="1538"/>
        <v>94.317</v>
      </c>
      <c r="Q4912" s="273">
        <f t="shared" ref="Q4912:R4912" si="1539">Q4911+0.001</f>
        <v>95.278</v>
      </c>
      <c r="R4912" s="273">
        <f t="shared" si="1539"/>
        <v>96.178</v>
      </c>
    </row>
    <row r="4913" ht="14.25" hidden="1" customHeight="1">
      <c r="L4913" s="251"/>
      <c r="M4913" s="272">
        <v>97.9</v>
      </c>
      <c r="N4913" s="273">
        <f t="shared" si="1385"/>
        <v>91.758</v>
      </c>
      <c r="O4913" s="273">
        <f t="shared" ref="O4913:P4913" si="1540">O4912+0.0015</f>
        <v>93.1185</v>
      </c>
      <c r="P4913" s="273">
        <f t="shared" si="1540"/>
        <v>94.3185</v>
      </c>
      <c r="Q4913" s="273">
        <f t="shared" ref="Q4913:R4913" si="1541">Q4912+0.001</f>
        <v>95.279</v>
      </c>
      <c r="R4913" s="273">
        <f t="shared" si="1541"/>
        <v>96.179</v>
      </c>
    </row>
    <row r="4914" ht="14.25" hidden="1" customHeight="1">
      <c r="L4914" s="251"/>
      <c r="M4914" s="272">
        <v>98.0</v>
      </c>
      <c r="N4914" s="273">
        <f t="shared" si="1385"/>
        <v>91.76</v>
      </c>
      <c r="O4914" s="273">
        <f t="shared" ref="O4914:P4914" si="1542">O4913+0.0015</f>
        <v>93.12</v>
      </c>
      <c r="P4914" s="273">
        <f t="shared" si="1542"/>
        <v>94.32</v>
      </c>
      <c r="Q4914" s="273">
        <f t="shared" ref="Q4914:R4914" si="1543">Q4913+0.001</f>
        <v>95.28</v>
      </c>
      <c r="R4914" s="273">
        <f t="shared" si="1543"/>
        <v>96.18</v>
      </c>
    </row>
    <row r="4915" ht="14.25" hidden="1" customHeight="1">
      <c r="L4915" s="251"/>
      <c r="M4915" s="272">
        <v>98.1</v>
      </c>
      <c r="N4915" s="273">
        <f t="shared" si="1385"/>
        <v>91.762</v>
      </c>
      <c r="O4915" s="273">
        <f t="shared" ref="O4915:P4915" si="1544">O4914+0.0015</f>
        <v>93.1215</v>
      </c>
      <c r="P4915" s="273">
        <f t="shared" si="1544"/>
        <v>94.3215</v>
      </c>
      <c r="Q4915" s="273">
        <f t="shared" ref="Q4915:R4915" si="1545">Q4914+0.001</f>
        <v>95.281</v>
      </c>
      <c r="R4915" s="273">
        <f t="shared" si="1545"/>
        <v>96.181</v>
      </c>
    </row>
    <row r="4916" ht="14.25" hidden="1" customHeight="1">
      <c r="L4916" s="251"/>
      <c r="M4916" s="272">
        <v>98.2</v>
      </c>
      <c r="N4916" s="273">
        <f t="shared" si="1385"/>
        <v>91.764</v>
      </c>
      <c r="O4916" s="273">
        <f t="shared" ref="O4916:P4916" si="1546">O4915+0.0015</f>
        <v>93.123</v>
      </c>
      <c r="P4916" s="273">
        <f t="shared" si="1546"/>
        <v>94.323</v>
      </c>
      <c r="Q4916" s="273">
        <f t="shared" ref="Q4916:R4916" si="1547">Q4915+0.001</f>
        <v>95.282</v>
      </c>
      <c r="R4916" s="273">
        <f t="shared" si="1547"/>
        <v>96.182</v>
      </c>
    </row>
    <row r="4917" ht="14.25" hidden="1" customHeight="1">
      <c r="L4917" s="251"/>
      <c r="M4917" s="272">
        <v>98.3</v>
      </c>
      <c r="N4917" s="273">
        <f t="shared" si="1385"/>
        <v>91.766</v>
      </c>
      <c r="O4917" s="273">
        <f t="shared" ref="O4917:P4917" si="1548">O4916+0.0015</f>
        <v>93.1245</v>
      </c>
      <c r="P4917" s="273">
        <f t="shared" si="1548"/>
        <v>94.3245</v>
      </c>
      <c r="Q4917" s="273">
        <f t="shared" ref="Q4917:R4917" si="1549">Q4916+0.001</f>
        <v>95.283</v>
      </c>
      <c r="R4917" s="273">
        <f t="shared" si="1549"/>
        <v>96.183</v>
      </c>
    </row>
    <row r="4918" ht="14.25" hidden="1" customHeight="1">
      <c r="L4918" s="251"/>
      <c r="M4918" s="272">
        <v>98.4</v>
      </c>
      <c r="N4918" s="273">
        <f t="shared" si="1385"/>
        <v>91.768</v>
      </c>
      <c r="O4918" s="273">
        <f t="shared" ref="O4918:P4918" si="1550">O4917+0.0015</f>
        <v>93.126</v>
      </c>
      <c r="P4918" s="273">
        <f t="shared" si="1550"/>
        <v>94.326</v>
      </c>
      <c r="Q4918" s="273">
        <f t="shared" ref="Q4918:R4918" si="1551">Q4917+0.001</f>
        <v>95.284</v>
      </c>
      <c r="R4918" s="273">
        <f t="shared" si="1551"/>
        <v>96.184</v>
      </c>
    </row>
    <row r="4919" ht="14.25" hidden="1" customHeight="1">
      <c r="L4919" s="251"/>
      <c r="M4919" s="272">
        <v>98.5</v>
      </c>
      <c r="N4919" s="273">
        <f t="shared" si="1385"/>
        <v>91.77</v>
      </c>
      <c r="O4919" s="273">
        <f t="shared" ref="O4919:P4919" si="1552">O4918+0.0015</f>
        <v>93.1275</v>
      </c>
      <c r="P4919" s="273">
        <f t="shared" si="1552"/>
        <v>94.3275</v>
      </c>
      <c r="Q4919" s="273">
        <f t="shared" ref="Q4919:R4919" si="1553">Q4918+0.001</f>
        <v>95.285</v>
      </c>
      <c r="R4919" s="273">
        <f t="shared" si="1553"/>
        <v>96.185</v>
      </c>
    </row>
    <row r="4920" ht="14.25" hidden="1" customHeight="1">
      <c r="L4920" s="251"/>
      <c r="M4920" s="272">
        <v>98.6</v>
      </c>
      <c r="N4920" s="273">
        <f t="shared" si="1385"/>
        <v>91.772</v>
      </c>
      <c r="O4920" s="273">
        <f t="shared" ref="O4920:P4920" si="1554">O4919+0.0015</f>
        <v>93.129</v>
      </c>
      <c r="P4920" s="273">
        <f t="shared" si="1554"/>
        <v>94.329</v>
      </c>
      <c r="Q4920" s="273">
        <f t="shared" ref="Q4920:R4920" si="1555">Q4919+0.001</f>
        <v>95.286</v>
      </c>
      <c r="R4920" s="273">
        <f t="shared" si="1555"/>
        <v>96.186</v>
      </c>
    </row>
    <row r="4921" ht="14.25" hidden="1" customHeight="1">
      <c r="L4921" s="251"/>
      <c r="M4921" s="272">
        <v>98.7</v>
      </c>
      <c r="N4921" s="273">
        <f t="shared" si="1385"/>
        <v>91.774</v>
      </c>
      <c r="O4921" s="273">
        <f t="shared" ref="O4921:P4921" si="1556">O4920+0.0015</f>
        <v>93.1305</v>
      </c>
      <c r="P4921" s="273">
        <f t="shared" si="1556"/>
        <v>94.3305</v>
      </c>
      <c r="Q4921" s="273">
        <f t="shared" ref="Q4921:R4921" si="1557">Q4920+0.001</f>
        <v>95.287</v>
      </c>
      <c r="R4921" s="273">
        <f t="shared" si="1557"/>
        <v>96.187</v>
      </c>
    </row>
    <row r="4922" ht="14.25" hidden="1" customHeight="1">
      <c r="L4922" s="251"/>
      <c r="M4922" s="272">
        <v>98.8</v>
      </c>
      <c r="N4922" s="273">
        <f t="shared" si="1385"/>
        <v>91.776</v>
      </c>
      <c r="O4922" s="273">
        <f t="shared" ref="O4922:P4922" si="1558">O4921+0.0015</f>
        <v>93.132</v>
      </c>
      <c r="P4922" s="273">
        <f t="shared" si="1558"/>
        <v>94.332</v>
      </c>
      <c r="Q4922" s="273">
        <f t="shared" ref="Q4922:R4922" si="1559">Q4921+0.001</f>
        <v>95.288</v>
      </c>
      <c r="R4922" s="273">
        <f t="shared" si="1559"/>
        <v>96.188</v>
      </c>
    </row>
    <row r="4923" ht="14.25" hidden="1" customHeight="1">
      <c r="L4923" s="251"/>
      <c r="M4923" s="272">
        <v>98.9</v>
      </c>
      <c r="N4923" s="273">
        <f t="shared" si="1385"/>
        <v>91.778</v>
      </c>
      <c r="O4923" s="273">
        <f t="shared" ref="O4923:P4923" si="1560">O4922+0.0015</f>
        <v>93.1335</v>
      </c>
      <c r="P4923" s="273">
        <f t="shared" si="1560"/>
        <v>94.3335</v>
      </c>
      <c r="Q4923" s="273">
        <f t="shared" ref="Q4923:R4923" si="1561">Q4922+0.001</f>
        <v>95.289</v>
      </c>
      <c r="R4923" s="273">
        <f t="shared" si="1561"/>
        <v>96.189</v>
      </c>
    </row>
    <row r="4924" ht="14.25" hidden="1" customHeight="1">
      <c r="L4924" s="251"/>
      <c r="M4924" s="272">
        <v>99.0</v>
      </c>
      <c r="N4924" s="273">
        <f t="shared" si="1385"/>
        <v>91.78</v>
      </c>
      <c r="O4924" s="273">
        <f t="shared" ref="O4924:P4924" si="1562">O4923+0.0015</f>
        <v>93.135</v>
      </c>
      <c r="P4924" s="273">
        <f t="shared" si="1562"/>
        <v>94.335</v>
      </c>
      <c r="Q4924" s="273">
        <f t="shared" ref="Q4924:R4924" si="1563">Q4923+0.001</f>
        <v>95.29</v>
      </c>
      <c r="R4924" s="273">
        <f t="shared" si="1563"/>
        <v>96.19</v>
      </c>
    </row>
    <row r="4925" ht="14.25" hidden="1" customHeight="1">
      <c r="L4925" s="251"/>
      <c r="M4925" s="272">
        <v>99.1</v>
      </c>
      <c r="N4925" s="273">
        <f t="shared" si="1385"/>
        <v>91.782</v>
      </c>
      <c r="O4925" s="273">
        <f t="shared" ref="O4925:P4925" si="1564">O4924+0.0015</f>
        <v>93.1365</v>
      </c>
      <c r="P4925" s="273">
        <f t="shared" si="1564"/>
        <v>94.3365</v>
      </c>
      <c r="Q4925" s="273">
        <f t="shared" ref="Q4925:R4925" si="1565">Q4924+0.001</f>
        <v>95.291</v>
      </c>
      <c r="R4925" s="273">
        <f t="shared" si="1565"/>
        <v>96.191</v>
      </c>
    </row>
    <row r="4926" ht="14.25" hidden="1" customHeight="1">
      <c r="L4926" s="251"/>
      <c r="M4926" s="272">
        <v>99.2</v>
      </c>
      <c r="N4926" s="273">
        <f t="shared" si="1385"/>
        <v>91.784</v>
      </c>
      <c r="O4926" s="273">
        <f t="shared" ref="O4926:P4926" si="1566">O4925+0.0015</f>
        <v>93.138</v>
      </c>
      <c r="P4926" s="273">
        <f t="shared" si="1566"/>
        <v>94.338</v>
      </c>
      <c r="Q4926" s="273">
        <f t="shared" ref="Q4926:R4926" si="1567">Q4925+0.001</f>
        <v>95.292</v>
      </c>
      <c r="R4926" s="273">
        <f t="shared" si="1567"/>
        <v>96.192</v>
      </c>
    </row>
    <row r="4927" ht="14.25" hidden="1" customHeight="1">
      <c r="L4927" s="251"/>
      <c r="M4927" s="272">
        <v>99.3</v>
      </c>
      <c r="N4927" s="273">
        <f t="shared" si="1385"/>
        <v>91.786</v>
      </c>
      <c r="O4927" s="273">
        <f t="shared" ref="O4927:P4927" si="1568">O4926+0.0015</f>
        <v>93.1395</v>
      </c>
      <c r="P4927" s="273">
        <f t="shared" si="1568"/>
        <v>94.3395</v>
      </c>
      <c r="Q4927" s="273">
        <f t="shared" ref="Q4927:R4927" si="1569">Q4926+0.001</f>
        <v>95.293</v>
      </c>
      <c r="R4927" s="273">
        <f t="shared" si="1569"/>
        <v>96.193</v>
      </c>
    </row>
    <row r="4928" ht="14.25" hidden="1" customHeight="1">
      <c r="L4928" s="251"/>
      <c r="M4928" s="272">
        <v>99.4</v>
      </c>
      <c r="N4928" s="273">
        <f t="shared" si="1385"/>
        <v>91.788</v>
      </c>
      <c r="O4928" s="273">
        <f t="shared" ref="O4928:P4928" si="1570">O4927+0.0015</f>
        <v>93.141</v>
      </c>
      <c r="P4928" s="273">
        <f t="shared" si="1570"/>
        <v>94.341</v>
      </c>
      <c r="Q4928" s="273">
        <f t="shared" ref="Q4928:R4928" si="1571">Q4927+0.001</f>
        <v>95.294</v>
      </c>
      <c r="R4928" s="273">
        <f t="shared" si="1571"/>
        <v>96.194</v>
      </c>
    </row>
    <row r="4929" ht="14.25" hidden="1" customHeight="1">
      <c r="L4929" s="251"/>
      <c r="M4929" s="272">
        <v>99.5</v>
      </c>
      <c r="N4929" s="273">
        <f t="shared" si="1385"/>
        <v>91.79</v>
      </c>
      <c r="O4929" s="273">
        <f t="shared" ref="O4929:P4929" si="1572">O4928+0.0015</f>
        <v>93.1425</v>
      </c>
      <c r="P4929" s="273">
        <f t="shared" si="1572"/>
        <v>94.3425</v>
      </c>
      <c r="Q4929" s="273">
        <f t="shared" ref="Q4929:R4929" si="1573">Q4928+0.001</f>
        <v>95.295</v>
      </c>
      <c r="R4929" s="273">
        <f t="shared" si="1573"/>
        <v>96.195</v>
      </c>
    </row>
    <row r="4930" ht="14.25" hidden="1" customHeight="1">
      <c r="L4930" s="251"/>
      <c r="M4930" s="272">
        <v>99.6</v>
      </c>
      <c r="N4930" s="273">
        <f t="shared" si="1385"/>
        <v>91.792</v>
      </c>
      <c r="O4930" s="273">
        <f t="shared" ref="O4930:P4930" si="1574">O4929+0.0015</f>
        <v>93.144</v>
      </c>
      <c r="P4930" s="273">
        <f t="shared" si="1574"/>
        <v>94.344</v>
      </c>
      <c r="Q4930" s="273">
        <f t="shared" ref="Q4930:R4930" si="1575">Q4929+0.001</f>
        <v>95.296</v>
      </c>
      <c r="R4930" s="273">
        <f t="shared" si="1575"/>
        <v>96.196</v>
      </c>
    </row>
    <row r="4931" ht="14.25" hidden="1" customHeight="1">
      <c r="L4931" s="251"/>
      <c r="M4931" s="272">
        <v>99.7</v>
      </c>
      <c r="N4931" s="273">
        <f t="shared" si="1385"/>
        <v>91.794</v>
      </c>
      <c r="O4931" s="273">
        <f t="shared" ref="O4931:P4931" si="1576">O4930+0.0015</f>
        <v>93.1455</v>
      </c>
      <c r="P4931" s="273">
        <f t="shared" si="1576"/>
        <v>94.3455</v>
      </c>
      <c r="Q4931" s="273">
        <f t="shared" ref="Q4931:R4931" si="1577">Q4930+0.001</f>
        <v>95.297</v>
      </c>
      <c r="R4931" s="273">
        <f t="shared" si="1577"/>
        <v>96.197</v>
      </c>
    </row>
    <row r="4932" ht="14.25" hidden="1" customHeight="1">
      <c r="L4932" s="251"/>
      <c r="M4932" s="272">
        <v>99.8</v>
      </c>
      <c r="N4932" s="273">
        <f t="shared" si="1385"/>
        <v>91.796</v>
      </c>
      <c r="O4932" s="273">
        <f t="shared" ref="O4932:P4932" si="1578">O4931+0.0015</f>
        <v>93.147</v>
      </c>
      <c r="P4932" s="273">
        <f t="shared" si="1578"/>
        <v>94.347</v>
      </c>
      <c r="Q4932" s="273">
        <f t="shared" ref="Q4932:R4932" si="1579">Q4931+0.001</f>
        <v>95.298</v>
      </c>
      <c r="R4932" s="273">
        <f t="shared" si="1579"/>
        <v>96.198</v>
      </c>
    </row>
    <row r="4933" ht="14.25" hidden="1" customHeight="1">
      <c r="L4933" s="251"/>
      <c r="M4933" s="272">
        <v>99.9</v>
      </c>
      <c r="N4933" s="273">
        <f t="shared" si="1385"/>
        <v>91.798</v>
      </c>
      <c r="O4933" s="273">
        <f t="shared" ref="O4933:P4933" si="1580">O4932+0.0015</f>
        <v>93.1485</v>
      </c>
      <c r="P4933" s="273">
        <f t="shared" si="1580"/>
        <v>94.3485</v>
      </c>
      <c r="Q4933" s="273">
        <f t="shared" ref="Q4933:R4933" si="1581">Q4932+0.001</f>
        <v>95.299</v>
      </c>
      <c r="R4933" s="273">
        <f t="shared" si="1581"/>
        <v>96.199</v>
      </c>
    </row>
    <row r="4934" ht="14.25" hidden="1" customHeight="1">
      <c r="L4934" s="251"/>
      <c r="M4934" s="272">
        <v>100.0</v>
      </c>
      <c r="N4934" s="273">
        <f t="shared" si="1385"/>
        <v>91.8</v>
      </c>
      <c r="O4934" s="273">
        <f t="shared" ref="O4934:P4934" si="1582">O4933+0.0015</f>
        <v>93.15</v>
      </c>
      <c r="P4934" s="273">
        <f t="shared" si="1582"/>
        <v>94.35</v>
      </c>
      <c r="Q4934" s="273">
        <f t="shared" ref="Q4934:R4934" si="1583">Q4933+0.001</f>
        <v>95.3</v>
      </c>
      <c r="R4934" s="273">
        <f t="shared" si="1583"/>
        <v>96.2</v>
      </c>
    </row>
    <row r="4935" ht="14.25" hidden="1" customHeight="1">
      <c r="L4935" s="251"/>
      <c r="M4935" s="272">
        <v>100.1</v>
      </c>
      <c r="N4935" s="273">
        <f t="shared" si="1385"/>
        <v>91.802</v>
      </c>
      <c r="O4935" s="273">
        <f t="shared" ref="O4935:P4935" si="1584">O4934+0.0015</f>
        <v>93.1515</v>
      </c>
      <c r="P4935" s="273">
        <f t="shared" si="1584"/>
        <v>94.3515</v>
      </c>
      <c r="Q4935" s="273">
        <f t="shared" ref="Q4935:R4935" si="1585">Q4934+0.001</f>
        <v>95.301</v>
      </c>
      <c r="R4935" s="273">
        <f t="shared" si="1585"/>
        <v>96.201</v>
      </c>
    </row>
    <row r="4936" ht="14.25" hidden="1" customHeight="1">
      <c r="L4936" s="251"/>
      <c r="M4936" s="272">
        <v>100.2</v>
      </c>
      <c r="N4936" s="273">
        <f t="shared" si="1385"/>
        <v>91.804</v>
      </c>
      <c r="O4936" s="273">
        <f t="shared" ref="O4936:P4936" si="1586">O4935+0.0015</f>
        <v>93.153</v>
      </c>
      <c r="P4936" s="273">
        <f t="shared" si="1586"/>
        <v>94.353</v>
      </c>
      <c r="Q4936" s="273">
        <f t="shared" ref="Q4936:R4936" si="1587">Q4935+0.001</f>
        <v>95.302</v>
      </c>
      <c r="R4936" s="273">
        <f t="shared" si="1587"/>
        <v>96.202</v>
      </c>
    </row>
    <row r="4937" ht="14.25" hidden="1" customHeight="1">
      <c r="L4937" s="251"/>
      <c r="M4937" s="272">
        <v>100.3</v>
      </c>
      <c r="N4937" s="273">
        <f t="shared" si="1385"/>
        <v>91.806</v>
      </c>
      <c r="O4937" s="273">
        <f t="shared" ref="O4937:P4937" si="1588">O4936+0.0015</f>
        <v>93.1545</v>
      </c>
      <c r="P4937" s="273">
        <f t="shared" si="1588"/>
        <v>94.3545</v>
      </c>
      <c r="Q4937" s="273">
        <f t="shared" ref="Q4937:R4937" si="1589">Q4936+0.001</f>
        <v>95.303</v>
      </c>
      <c r="R4937" s="273">
        <f t="shared" si="1589"/>
        <v>96.203</v>
      </c>
    </row>
    <row r="4938" ht="14.25" hidden="1" customHeight="1">
      <c r="L4938" s="251"/>
      <c r="M4938" s="272">
        <v>100.4</v>
      </c>
      <c r="N4938" s="273">
        <f t="shared" si="1385"/>
        <v>91.808</v>
      </c>
      <c r="O4938" s="273">
        <f t="shared" ref="O4938:P4938" si="1590">O4937+0.0015</f>
        <v>93.156</v>
      </c>
      <c r="P4938" s="273">
        <f t="shared" si="1590"/>
        <v>94.356</v>
      </c>
      <c r="Q4938" s="273">
        <f t="shared" ref="Q4938:R4938" si="1591">Q4937+0.001</f>
        <v>95.304</v>
      </c>
      <c r="R4938" s="273">
        <f t="shared" si="1591"/>
        <v>96.204</v>
      </c>
    </row>
    <row r="4939" ht="14.25" hidden="1" customHeight="1">
      <c r="L4939" s="251"/>
      <c r="M4939" s="272">
        <v>100.5</v>
      </c>
      <c r="N4939" s="273">
        <f t="shared" si="1385"/>
        <v>91.81</v>
      </c>
      <c r="O4939" s="273">
        <f t="shared" ref="O4939:P4939" si="1592">O4938+0.0015</f>
        <v>93.1575</v>
      </c>
      <c r="P4939" s="273">
        <f t="shared" si="1592"/>
        <v>94.3575</v>
      </c>
      <c r="Q4939" s="273">
        <f t="shared" ref="Q4939:R4939" si="1593">Q4938+0.001</f>
        <v>95.305</v>
      </c>
      <c r="R4939" s="273">
        <f t="shared" si="1593"/>
        <v>96.205</v>
      </c>
    </row>
    <row r="4940" ht="14.25" hidden="1" customHeight="1">
      <c r="L4940" s="251"/>
      <c r="M4940" s="272">
        <v>100.6</v>
      </c>
      <c r="N4940" s="273">
        <f t="shared" si="1385"/>
        <v>91.812</v>
      </c>
      <c r="O4940" s="273">
        <f t="shared" ref="O4940:P4940" si="1594">O4939+0.0015</f>
        <v>93.159</v>
      </c>
      <c r="P4940" s="273">
        <f t="shared" si="1594"/>
        <v>94.359</v>
      </c>
      <c r="Q4940" s="273">
        <f t="shared" ref="Q4940:R4940" si="1595">Q4939+0.001</f>
        <v>95.306</v>
      </c>
      <c r="R4940" s="273">
        <f t="shared" si="1595"/>
        <v>96.206</v>
      </c>
    </row>
    <row r="4941" ht="14.25" hidden="1" customHeight="1">
      <c r="L4941" s="251"/>
      <c r="M4941" s="272">
        <v>100.7</v>
      </c>
      <c r="N4941" s="273">
        <f t="shared" si="1385"/>
        <v>91.814</v>
      </c>
      <c r="O4941" s="273">
        <f t="shared" ref="O4941:P4941" si="1596">O4940+0.0015</f>
        <v>93.1605</v>
      </c>
      <c r="P4941" s="273">
        <f t="shared" si="1596"/>
        <v>94.3605</v>
      </c>
      <c r="Q4941" s="273">
        <f t="shared" ref="Q4941:R4941" si="1597">Q4940+0.001</f>
        <v>95.307</v>
      </c>
      <c r="R4941" s="273">
        <f t="shared" si="1597"/>
        <v>96.207</v>
      </c>
    </row>
    <row r="4942" ht="14.25" hidden="1" customHeight="1">
      <c r="L4942" s="251"/>
      <c r="M4942" s="272">
        <v>100.8</v>
      </c>
      <c r="N4942" s="273">
        <f t="shared" si="1385"/>
        <v>91.816</v>
      </c>
      <c r="O4942" s="273">
        <f t="shared" ref="O4942:P4942" si="1598">O4941+0.0015</f>
        <v>93.162</v>
      </c>
      <c r="P4942" s="273">
        <f t="shared" si="1598"/>
        <v>94.362</v>
      </c>
      <c r="Q4942" s="273">
        <f t="shared" ref="Q4942:R4942" si="1599">Q4941+0.001</f>
        <v>95.308</v>
      </c>
      <c r="R4942" s="273">
        <f t="shared" si="1599"/>
        <v>96.208</v>
      </c>
    </row>
    <row r="4943" ht="14.25" hidden="1" customHeight="1">
      <c r="L4943" s="251"/>
      <c r="M4943" s="272">
        <v>100.9</v>
      </c>
      <c r="N4943" s="273">
        <f t="shared" si="1385"/>
        <v>91.818</v>
      </c>
      <c r="O4943" s="273">
        <f t="shared" ref="O4943:P4943" si="1600">O4942+0.0015</f>
        <v>93.1635</v>
      </c>
      <c r="P4943" s="273">
        <f t="shared" si="1600"/>
        <v>94.3635</v>
      </c>
      <c r="Q4943" s="273">
        <f t="shared" ref="Q4943:R4943" si="1601">Q4942+0.001</f>
        <v>95.309</v>
      </c>
      <c r="R4943" s="273">
        <f t="shared" si="1601"/>
        <v>96.209</v>
      </c>
    </row>
    <row r="4944" ht="14.25" hidden="1" customHeight="1">
      <c r="L4944" s="251"/>
      <c r="M4944" s="272">
        <v>101.0</v>
      </c>
      <c r="N4944" s="273">
        <f t="shared" si="1385"/>
        <v>91.82</v>
      </c>
      <c r="O4944" s="273">
        <f t="shared" ref="O4944:P4944" si="1602">O4943+0.0015</f>
        <v>93.165</v>
      </c>
      <c r="P4944" s="273">
        <f t="shared" si="1602"/>
        <v>94.365</v>
      </c>
      <c r="Q4944" s="273">
        <f t="shared" ref="Q4944:R4944" si="1603">Q4943+0.001</f>
        <v>95.31</v>
      </c>
      <c r="R4944" s="273">
        <f t="shared" si="1603"/>
        <v>96.21</v>
      </c>
    </row>
    <row r="4945" ht="14.25" hidden="1" customHeight="1">
      <c r="L4945" s="251"/>
      <c r="M4945" s="272">
        <v>101.1</v>
      </c>
      <c r="N4945" s="273">
        <f t="shared" si="1385"/>
        <v>91.822</v>
      </c>
      <c r="O4945" s="273">
        <f t="shared" ref="O4945:P4945" si="1604">O4944+0.0015</f>
        <v>93.1665</v>
      </c>
      <c r="P4945" s="273">
        <f t="shared" si="1604"/>
        <v>94.3665</v>
      </c>
      <c r="Q4945" s="273">
        <f t="shared" ref="Q4945:R4945" si="1605">Q4944+0.001</f>
        <v>95.311</v>
      </c>
      <c r="R4945" s="273">
        <f t="shared" si="1605"/>
        <v>96.211</v>
      </c>
    </row>
    <row r="4946" ht="14.25" hidden="1" customHeight="1">
      <c r="L4946" s="251"/>
      <c r="M4946" s="272">
        <v>101.2</v>
      </c>
      <c r="N4946" s="273">
        <f t="shared" si="1385"/>
        <v>91.824</v>
      </c>
      <c r="O4946" s="273">
        <f t="shared" ref="O4946:P4946" si="1606">O4945+0.0015</f>
        <v>93.168</v>
      </c>
      <c r="P4946" s="273">
        <f t="shared" si="1606"/>
        <v>94.368</v>
      </c>
      <c r="Q4946" s="273">
        <f t="shared" ref="Q4946:R4946" si="1607">Q4945+0.001</f>
        <v>95.312</v>
      </c>
      <c r="R4946" s="273">
        <f t="shared" si="1607"/>
        <v>96.212</v>
      </c>
    </row>
    <row r="4947" ht="14.25" hidden="1" customHeight="1">
      <c r="L4947" s="251"/>
      <c r="M4947" s="272">
        <v>101.3</v>
      </c>
      <c r="N4947" s="273">
        <f t="shared" si="1385"/>
        <v>91.826</v>
      </c>
      <c r="O4947" s="273">
        <f t="shared" ref="O4947:P4947" si="1608">O4946+0.0015</f>
        <v>93.1695</v>
      </c>
      <c r="P4947" s="273">
        <f t="shared" si="1608"/>
        <v>94.3695</v>
      </c>
      <c r="Q4947" s="273">
        <f t="shared" ref="Q4947:R4947" si="1609">Q4946+0.001</f>
        <v>95.313</v>
      </c>
      <c r="R4947" s="273">
        <f t="shared" si="1609"/>
        <v>96.213</v>
      </c>
    </row>
    <row r="4948" ht="14.25" hidden="1" customHeight="1">
      <c r="L4948" s="251"/>
      <c r="M4948" s="272">
        <v>101.4</v>
      </c>
      <c r="N4948" s="273">
        <f t="shared" si="1385"/>
        <v>91.828</v>
      </c>
      <c r="O4948" s="273">
        <f t="shared" ref="O4948:P4948" si="1610">O4947+0.0015</f>
        <v>93.171</v>
      </c>
      <c r="P4948" s="273">
        <f t="shared" si="1610"/>
        <v>94.371</v>
      </c>
      <c r="Q4948" s="273">
        <f t="shared" ref="Q4948:R4948" si="1611">Q4947+0.001</f>
        <v>95.314</v>
      </c>
      <c r="R4948" s="273">
        <f t="shared" si="1611"/>
        <v>96.214</v>
      </c>
    </row>
    <row r="4949" ht="14.25" hidden="1" customHeight="1">
      <c r="L4949" s="251"/>
      <c r="M4949" s="272">
        <v>101.5</v>
      </c>
      <c r="N4949" s="273">
        <f t="shared" si="1385"/>
        <v>91.83</v>
      </c>
      <c r="O4949" s="273">
        <f t="shared" ref="O4949:P4949" si="1612">O4948+0.0015</f>
        <v>93.1725</v>
      </c>
      <c r="P4949" s="273">
        <f t="shared" si="1612"/>
        <v>94.3725</v>
      </c>
      <c r="Q4949" s="273">
        <f t="shared" ref="Q4949:R4949" si="1613">Q4948+0.001</f>
        <v>95.315</v>
      </c>
      <c r="R4949" s="273">
        <f t="shared" si="1613"/>
        <v>96.215</v>
      </c>
    </row>
    <row r="4950" ht="14.25" hidden="1" customHeight="1">
      <c r="L4950" s="251"/>
      <c r="M4950" s="272">
        <v>101.6</v>
      </c>
      <c r="N4950" s="273">
        <f t="shared" si="1385"/>
        <v>91.832</v>
      </c>
      <c r="O4950" s="273">
        <f t="shared" ref="O4950:P4950" si="1614">O4949+0.0015</f>
        <v>93.174</v>
      </c>
      <c r="P4950" s="273">
        <f t="shared" si="1614"/>
        <v>94.374</v>
      </c>
      <c r="Q4950" s="273">
        <f t="shared" ref="Q4950:R4950" si="1615">Q4949+0.001</f>
        <v>95.316</v>
      </c>
      <c r="R4950" s="273">
        <f t="shared" si="1615"/>
        <v>96.216</v>
      </c>
    </row>
    <row r="4951" ht="14.25" hidden="1" customHeight="1">
      <c r="L4951" s="251"/>
      <c r="M4951" s="272">
        <v>101.7</v>
      </c>
      <c r="N4951" s="273">
        <f t="shared" si="1385"/>
        <v>91.834</v>
      </c>
      <c r="O4951" s="273">
        <f t="shared" ref="O4951:P4951" si="1616">O4950+0.0015</f>
        <v>93.1755</v>
      </c>
      <c r="P4951" s="273">
        <f t="shared" si="1616"/>
        <v>94.3755</v>
      </c>
      <c r="Q4951" s="273">
        <f t="shared" ref="Q4951:R4951" si="1617">Q4950+0.001</f>
        <v>95.317</v>
      </c>
      <c r="R4951" s="273">
        <f t="shared" si="1617"/>
        <v>96.217</v>
      </c>
    </row>
    <row r="4952" ht="14.25" hidden="1" customHeight="1">
      <c r="L4952" s="251"/>
      <c r="M4952" s="272">
        <v>101.8</v>
      </c>
      <c r="N4952" s="273">
        <f t="shared" si="1385"/>
        <v>91.836</v>
      </c>
      <c r="O4952" s="273">
        <f t="shared" ref="O4952:P4952" si="1618">O4951+0.0015</f>
        <v>93.177</v>
      </c>
      <c r="P4952" s="273">
        <f t="shared" si="1618"/>
        <v>94.377</v>
      </c>
      <c r="Q4952" s="273">
        <f t="shared" ref="Q4952:R4952" si="1619">Q4951+0.001</f>
        <v>95.318</v>
      </c>
      <c r="R4952" s="273">
        <f t="shared" si="1619"/>
        <v>96.218</v>
      </c>
    </row>
    <row r="4953" ht="14.25" hidden="1" customHeight="1">
      <c r="L4953" s="251"/>
      <c r="M4953" s="272">
        <v>101.9</v>
      </c>
      <c r="N4953" s="273">
        <f t="shared" si="1385"/>
        <v>91.838</v>
      </c>
      <c r="O4953" s="273">
        <f t="shared" ref="O4953:P4953" si="1620">O4952+0.0015</f>
        <v>93.1785</v>
      </c>
      <c r="P4953" s="273">
        <f t="shared" si="1620"/>
        <v>94.3785</v>
      </c>
      <c r="Q4953" s="273">
        <f t="shared" ref="Q4953:R4953" si="1621">Q4952+0.001</f>
        <v>95.319</v>
      </c>
      <c r="R4953" s="273">
        <f t="shared" si="1621"/>
        <v>96.219</v>
      </c>
    </row>
    <row r="4954" ht="14.25" hidden="1" customHeight="1">
      <c r="L4954" s="251"/>
      <c r="M4954" s="272">
        <v>102.0</v>
      </c>
      <c r="N4954" s="273">
        <f t="shared" si="1385"/>
        <v>91.84</v>
      </c>
      <c r="O4954" s="273">
        <f t="shared" ref="O4954:P4954" si="1622">O4953+0.0015</f>
        <v>93.18</v>
      </c>
      <c r="P4954" s="273">
        <f t="shared" si="1622"/>
        <v>94.38</v>
      </c>
      <c r="Q4954" s="273">
        <f t="shared" ref="Q4954:R4954" si="1623">Q4953+0.001</f>
        <v>95.32</v>
      </c>
      <c r="R4954" s="273">
        <f t="shared" si="1623"/>
        <v>96.22</v>
      </c>
    </row>
    <row r="4955" ht="14.25" hidden="1" customHeight="1">
      <c r="L4955" s="251"/>
      <c r="M4955" s="272">
        <v>102.1</v>
      </c>
      <c r="N4955" s="273">
        <f t="shared" si="1385"/>
        <v>91.842</v>
      </c>
      <c r="O4955" s="273">
        <f t="shared" ref="O4955:P4955" si="1624">O4954+0.0015</f>
        <v>93.1815</v>
      </c>
      <c r="P4955" s="273">
        <f t="shared" si="1624"/>
        <v>94.3815</v>
      </c>
      <c r="Q4955" s="273">
        <f t="shared" ref="Q4955:R4955" si="1625">Q4954+0.001</f>
        <v>95.321</v>
      </c>
      <c r="R4955" s="273">
        <f t="shared" si="1625"/>
        <v>96.221</v>
      </c>
    </row>
    <row r="4956" ht="14.25" hidden="1" customHeight="1">
      <c r="L4956" s="251"/>
      <c r="M4956" s="272">
        <v>102.2</v>
      </c>
      <c r="N4956" s="273">
        <f t="shared" si="1385"/>
        <v>91.844</v>
      </c>
      <c r="O4956" s="273">
        <f t="shared" ref="O4956:P4956" si="1626">O4955+0.0015</f>
        <v>93.183</v>
      </c>
      <c r="P4956" s="273">
        <f t="shared" si="1626"/>
        <v>94.383</v>
      </c>
      <c r="Q4956" s="273">
        <f t="shared" ref="Q4956:R4956" si="1627">Q4955+0.001</f>
        <v>95.322</v>
      </c>
      <c r="R4956" s="273">
        <f t="shared" si="1627"/>
        <v>96.222</v>
      </c>
    </row>
    <row r="4957" ht="14.25" hidden="1" customHeight="1">
      <c r="L4957" s="251"/>
      <c r="M4957" s="272">
        <v>102.3</v>
      </c>
      <c r="N4957" s="273">
        <f t="shared" si="1385"/>
        <v>91.846</v>
      </c>
      <c r="O4957" s="273">
        <f t="shared" ref="O4957:P4957" si="1628">O4956+0.0015</f>
        <v>93.1845</v>
      </c>
      <c r="P4957" s="273">
        <f t="shared" si="1628"/>
        <v>94.3845</v>
      </c>
      <c r="Q4957" s="273">
        <f t="shared" ref="Q4957:R4957" si="1629">Q4956+0.001</f>
        <v>95.323</v>
      </c>
      <c r="R4957" s="273">
        <f t="shared" si="1629"/>
        <v>96.223</v>
      </c>
    </row>
    <row r="4958" ht="14.25" hidden="1" customHeight="1">
      <c r="L4958" s="251"/>
      <c r="M4958" s="272">
        <v>102.4</v>
      </c>
      <c r="N4958" s="273">
        <f t="shared" si="1385"/>
        <v>91.848</v>
      </c>
      <c r="O4958" s="273">
        <f t="shared" ref="O4958:P4958" si="1630">O4957+0.0015</f>
        <v>93.186</v>
      </c>
      <c r="P4958" s="273">
        <f t="shared" si="1630"/>
        <v>94.386</v>
      </c>
      <c r="Q4958" s="273">
        <f t="shared" ref="Q4958:R4958" si="1631">Q4957+0.001</f>
        <v>95.324</v>
      </c>
      <c r="R4958" s="273">
        <f t="shared" si="1631"/>
        <v>96.224</v>
      </c>
    </row>
    <row r="4959" ht="14.25" hidden="1" customHeight="1">
      <c r="L4959" s="251"/>
      <c r="M4959" s="272">
        <v>102.5</v>
      </c>
      <c r="N4959" s="273">
        <f t="shared" si="1385"/>
        <v>91.85</v>
      </c>
      <c r="O4959" s="273">
        <f t="shared" ref="O4959:P4959" si="1632">O4958+0.0015</f>
        <v>93.1875</v>
      </c>
      <c r="P4959" s="273">
        <f t="shared" si="1632"/>
        <v>94.3875</v>
      </c>
      <c r="Q4959" s="273">
        <f t="shared" ref="Q4959:R4959" si="1633">Q4958+0.001</f>
        <v>95.325</v>
      </c>
      <c r="R4959" s="273">
        <f t="shared" si="1633"/>
        <v>96.225</v>
      </c>
    </row>
    <row r="4960" ht="14.25" hidden="1" customHeight="1">
      <c r="L4960" s="251"/>
      <c r="M4960" s="272">
        <v>102.6</v>
      </c>
      <c r="N4960" s="273">
        <f t="shared" si="1385"/>
        <v>91.852</v>
      </c>
      <c r="O4960" s="273">
        <f t="shared" ref="O4960:P4960" si="1634">O4959+0.0015</f>
        <v>93.189</v>
      </c>
      <c r="P4960" s="273">
        <f t="shared" si="1634"/>
        <v>94.389</v>
      </c>
      <c r="Q4960" s="273">
        <f t="shared" ref="Q4960:R4960" si="1635">Q4959+0.001</f>
        <v>95.326</v>
      </c>
      <c r="R4960" s="273">
        <f t="shared" si="1635"/>
        <v>96.226</v>
      </c>
    </row>
    <row r="4961" ht="14.25" hidden="1" customHeight="1">
      <c r="L4961" s="251"/>
      <c r="M4961" s="272">
        <v>102.7</v>
      </c>
      <c r="N4961" s="273">
        <f t="shared" si="1385"/>
        <v>91.854</v>
      </c>
      <c r="O4961" s="273">
        <f t="shared" ref="O4961:P4961" si="1636">O4960+0.0015</f>
        <v>93.1905</v>
      </c>
      <c r="P4961" s="273">
        <f t="shared" si="1636"/>
        <v>94.3905</v>
      </c>
      <c r="Q4961" s="273">
        <f t="shared" ref="Q4961:R4961" si="1637">Q4960+0.001</f>
        <v>95.327</v>
      </c>
      <c r="R4961" s="273">
        <f t="shared" si="1637"/>
        <v>96.227</v>
      </c>
    </row>
    <row r="4962" ht="14.25" hidden="1" customHeight="1">
      <c r="L4962" s="251"/>
      <c r="M4962" s="272">
        <v>102.8</v>
      </c>
      <c r="N4962" s="273">
        <f t="shared" si="1385"/>
        <v>91.856</v>
      </c>
      <c r="O4962" s="273">
        <f t="shared" ref="O4962:P4962" si="1638">O4961+0.0015</f>
        <v>93.192</v>
      </c>
      <c r="P4962" s="273">
        <f t="shared" si="1638"/>
        <v>94.392</v>
      </c>
      <c r="Q4962" s="273">
        <f t="shared" ref="Q4962:R4962" si="1639">Q4961+0.001</f>
        <v>95.328</v>
      </c>
      <c r="R4962" s="273">
        <f t="shared" si="1639"/>
        <v>96.228</v>
      </c>
    </row>
    <row r="4963" ht="14.25" hidden="1" customHeight="1">
      <c r="L4963" s="251"/>
      <c r="M4963" s="272">
        <v>102.9</v>
      </c>
      <c r="N4963" s="273">
        <f t="shared" si="1385"/>
        <v>91.858</v>
      </c>
      <c r="O4963" s="273">
        <f t="shared" ref="O4963:P4963" si="1640">O4962+0.0015</f>
        <v>93.1935</v>
      </c>
      <c r="P4963" s="273">
        <f t="shared" si="1640"/>
        <v>94.3935</v>
      </c>
      <c r="Q4963" s="273">
        <f t="shared" ref="Q4963:R4963" si="1641">Q4962+0.001</f>
        <v>95.329</v>
      </c>
      <c r="R4963" s="273">
        <f t="shared" si="1641"/>
        <v>96.229</v>
      </c>
    </row>
    <row r="4964" ht="14.25" hidden="1" customHeight="1">
      <c r="L4964" s="251"/>
      <c r="M4964" s="272">
        <v>103.0</v>
      </c>
      <c r="N4964" s="273">
        <f t="shared" si="1385"/>
        <v>91.86</v>
      </c>
      <c r="O4964" s="273">
        <f t="shared" ref="O4964:P4964" si="1642">O4963+0.0015</f>
        <v>93.195</v>
      </c>
      <c r="P4964" s="273">
        <f t="shared" si="1642"/>
        <v>94.395</v>
      </c>
      <c r="Q4964" s="273">
        <f t="shared" ref="Q4964:R4964" si="1643">Q4963+0.001</f>
        <v>95.33</v>
      </c>
      <c r="R4964" s="273">
        <f t="shared" si="1643"/>
        <v>96.23</v>
      </c>
    </row>
    <row r="4965" ht="14.25" hidden="1" customHeight="1">
      <c r="L4965" s="251"/>
      <c r="M4965" s="272">
        <v>103.1</v>
      </c>
      <c r="N4965" s="273">
        <f t="shared" si="1385"/>
        <v>91.862</v>
      </c>
      <c r="O4965" s="273">
        <f t="shared" ref="O4965:P4965" si="1644">O4964+0.0015</f>
        <v>93.1965</v>
      </c>
      <c r="P4965" s="273">
        <f t="shared" si="1644"/>
        <v>94.3965</v>
      </c>
      <c r="Q4965" s="273">
        <f t="shared" ref="Q4965:R4965" si="1645">Q4964+0.001</f>
        <v>95.331</v>
      </c>
      <c r="R4965" s="273">
        <f t="shared" si="1645"/>
        <v>96.231</v>
      </c>
    </row>
    <row r="4966" ht="14.25" hidden="1" customHeight="1">
      <c r="L4966" s="251"/>
      <c r="M4966" s="272">
        <v>103.2</v>
      </c>
      <c r="N4966" s="273">
        <f t="shared" si="1385"/>
        <v>91.864</v>
      </c>
      <c r="O4966" s="273">
        <f t="shared" ref="O4966:P4966" si="1646">O4965+0.0015</f>
        <v>93.198</v>
      </c>
      <c r="P4966" s="273">
        <f t="shared" si="1646"/>
        <v>94.398</v>
      </c>
      <c r="Q4966" s="273">
        <f t="shared" ref="Q4966:R4966" si="1647">Q4965+0.001</f>
        <v>95.332</v>
      </c>
      <c r="R4966" s="273">
        <f t="shared" si="1647"/>
        <v>96.232</v>
      </c>
    </row>
    <row r="4967" ht="14.25" hidden="1" customHeight="1">
      <c r="L4967" s="251"/>
      <c r="M4967" s="272">
        <v>103.3</v>
      </c>
      <c r="N4967" s="273">
        <f t="shared" si="1385"/>
        <v>91.866</v>
      </c>
      <c r="O4967" s="273">
        <f t="shared" ref="O4967:P4967" si="1648">O4966+0.0015</f>
        <v>93.1995</v>
      </c>
      <c r="P4967" s="273">
        <f t="shared" si="1648"/>
        <v>94.3995</v>
      </c>
      <c r="Q4967" s="273">
        <f t="shared" ref="Q4967:R4967" si="1649">Q4966+0.001</f>
        <v>95.333</v>
      </c>
      <c r="R4967" s="273">
        <f t="shared" si="1649"/>
        <v>96.233</v>
      </c>
    </row>
    <row r="4968" ht="14.25" hidden="1" customHeight="1">
      <c r="L4968" s="251"/>
      <c r="M4968" s="272">
        <v>103.4</v>
      </c>
      <c r="N4968" s="273">
        <f t="shared" si="1385"/>
        <v>91.868</v>
      </c>
      <c r="O4968" s="273">
        <f t="shared" ref="O4968:P4968" si="1650">O4967+0.0015</f>
        <v>93.201</v>
      </c>
      <c r="P4968" s="273">
        <f t="shared" si="1650"/>
        <v>94.401</v>
      </c>
      <c r="Q4968" s="273">
        <f t="shared" ref="Q4968:R4968" si="1651">Q4967+0.001</f>
        <v>95.334</v>
      </c>
      <c r="R4968" s="273">
        <f t="shared" si="1651"/>
        <v>96.234</v>
      </c>
    </row>
    <row r="4969" ht="14.25" hidden="1" customHeight="1">
      <c r="L4969" s="251"/>
      <c r="M4969" s="272">
        <v>103.5</v>
      </c>
      <c r="N4969" s="273">
        <f t="shared" si="1385"/>
        <v>91.87</v>
      </c>
      <c r="O4969" s="273">
        <f t="shared" ref="O4969:P4969" si="1652">O4968+0.0015</f>
        <v>93.2025</v>
      </c>
      <c r="P4969" s="273">
        <f t="shared" si="1652"/>
        <v>94.4025</v>
      </c>
      <c r="Q4969" s="273">
        <f t="shared" ref="Q4969:R4969" si="1653">Q4968+0.001</f>
        <v>95.335</v>
      </c>
      <c r="R4969" s="273">
        <f t="shared" si="1653"/>
        <v>96.235</v>
      </c>
    </row>
    <row r="4970" ht="14.25" hidden="1" customHeight="1">
      <c r="L4970" s="251"/>
      <c r="M4970" s="272">
        <v>103.6</v>
      </c>
      <c r="N4970" s="273">
        <f t="shared" si="1385"/>
        <v>91.872</v>
      </c>
      <c r="O4970" s="273">
        <f t="shared" ref="O4970:P4970" si="1654">O4969+0.0015</f>
        <v>93.204</v>
      </c>
      <c r="P4970" s="273">
        <f t="shared" si="1654"/>
        <v>94.404</v>
      </c>
      <c r="Q4970" s="273">
        <f t="shared" ref="Q4970:R4970" si="1655">Q4969+0.001</f>
        <v>95.336</v>
      </c>
      <c r="R4970" s="273">
        <f t="shared" si="1655"/>
        <v>96.236</v>
      </c>
    </row>
    <row r="4971" ht="14.25" hidden="1" customHeight="1">
      <c r="L4971" s="251"/>
      <c r="M4971" s="272">
        <v>103.7</v>
      </c>
      <c r="N4971" s="273">
        <f t="shared" si="1385"/>
        <v>91.874</v>
      </c>
      <c r="O4971" s="273">
        <f t="shared" ref="O4971:P4971" si="1656">O4970+0.0015</f>
        <v>93.2055</v>
      </c>
      <c r="P4971" s="273">
        <f t="shared" si="1656"/>
        <v>94.4055</v>
      </c>
      <c r="Q4971" s="273">
        <f t="shared" ref="Q4971:R4971" si="1657">Q4970+0.001</f>
        <v>95.337</v>
      </c>
      <c r="R4971" s="273">
        <f t="shared" si="1657"/>
        <v>96.237</v>
      </c>
    </row>
    <row r="4972" ht="14.25" hidden="1" customHeight="1">
      <c r="L4972" s="251"/>
      <c r="M4972" s="272">
        <v>103.8</v>
      </c>
      <c r="N4972" s="273">
        <f t="shared" si="1385"/>
        <v>91.876</v>
      </c>
      <c r="O4972" s="273">
        <f t="shared" ref="O4972:P4972" si="1658">O4971+0.0015</f>
        <v>93.207</v>
      </c>
      <c r="P4972" s="273">
        <f t="shared" si="1658"/>
        <v>94.407</v>
      </c>
      <c r="Q4972" s="273">
        <f t="shared" ref="Q4972:R4972" si="1659">Q4971+0.001</f>
        <v>95.338</v>
      </c>
      <c r="R4972" s="273">
        <f t="shared" si="1659"/>
        <v>96.238</v>
      </c>
    </row>
    <row r="4973" ht="14.25" hidden="1" customHeight="1">
      <c r="L4973" s="251"/>
      <c r="M4973" s="272">
        <v>103.9</v>
      </c>
      <c r="N4973" s="273">
        <f t="shared" si="1385"/>
        <v>91.878</v>
      </c>
      <c r="O4973" s="273">
        <f t="shared" ref="O4973:P4973" si="1660">O4972+0.0015</f>
        <v>93.2085</v>
      </c>
      <c r="P4973" s="273">
        <f t="shared" si="1660"/>
        <v>94.4085</v>
      </c>
      <c r="Q4973" s="273">
        <f t="shared" ref="Q4973:R4973" si="1661">Q4972+0.001</f>
        <v>95.339</v>
      </c>
      <c r="R4973" s="273">
        <f t="shared" si="1661"/>
        <v>96.239</v>
      </c>
    </row>
    <row r="4974" ht="14.25" hidden="1" customHeight="1">
      <c r="L4974" s="251"/>
      <c r="M4974" s="272">
        <v>104.0</v>
      </c>
      <c r="N4974" s="273">
        <f t="shared" si="1385"/>
        <v>91.88</v>
      </c>
      <c r="O4974" s="273">
        <f t="shared" ref="O4974:P4974" si="1662">O4973+0.0015</f>
        <v>93.21</v>
      </c>
      <c r="P4974" s="273">
        <f t="shared" si="1662"/>
        <v>94.41</v>
      </c>
      <c r="Q4974" s="273">
        <f t="shared" ref="Q4974:R4974" si="1663">Q4973+0.001</f>
        <v>95.34</v>
      </c>
      <c r="R4974" s="273">
        <f t="shared" si="1663"/>
        <v>96.24</v>
      </c>
    </row>
    <row r="4975" ht="14.25" hidden="1" customHeight="1">
      <c r="L4975" s="251"/>
      <c r="M4975" s="272">
        <v>104.1</v>
      </c>
      <c r="N4975" s="273">
        <f t="shared" si="1385"/>
        <v>91.882</v>
      </c>
      <c r="O4975" s="273">
        <f t="shared" ref="O4975:P4975" si="1664">O4974+0.0015</f>
        <v>93.2115</v>
      </c>
      <c r="P4975" s="273">
        <f t="shared" si="1664"/>
        <v>94.4115</v>
      </c>
      <c r="Q4975" s="273">
        <f t="shared" ref="Q4975:R4975" si="1665">Q4974+0.001</f>
        <v>95.341</v>
      </c>
      <c r="R4975" s="273">
        <f t="shared" si="1665"/>
        <v>96.241</v>
      </c>
    </row>
    <row r="4976" ht="14.25" hidden="1" customHeight="1">
      <c r="L4976" s="251"/>
      <c r="M4976" s="272">
        <v>104.2</v>
      </c>
      <c r="N4976" s="273">
        <f t="shared" si="1385"/>
        <v>91.884</v>
      </c>
      <c r="O4976" s="273">
        <f t="shared" ref="O4976:P4976" si="1666">O4975+0.0015</f>
        <v>93.213</v>
      </c>
      <c r="P4976" s="273">
        <f t="shared" si="1666"/>
        <v>94.413</v>
      </c>
      <c r="Q4976" s="273">
        <f t="shared" ref="Q4976:R4976" si="1667">Q4975+0.001</f>
        <v>95.342</v>
      </c>
      <c r="R4976" s="273">
        <f t="shared" si="1667"/>
        <v>96.242</v>
      </c>
    </row>
    <row r="4977" ht="14.25" hidden="1" customHeight="1">
      <c r="L4977" s="251"/>
      <c r="M4977" s="272">
        <v>104.3</v>
      </c>
      <c r="N4977" s="273">
        <f t="shared" si="1385"/>
        <v>91.886</v>
      </c>
      <c r="O4977" s="273">
        <f t="shared" ref="O4977:P4977" si="1668">O4976+0.0015</f>
        <v>93.2145</v>
      </c>
      <c r="P4977" s="273">
        <f t="shared" si="1668"/>
        <v>94.4145</v>
      </c>
      <c r="Q4977" s="273">
        <f t="shared" ref="Q4977:R4977" si="1669">Q4976+0.001</f>
        <v>95.343</v>
      </c>
      <c r="R4977" s="273">
        <f t="shared" si="1669"/>
        <v>96.243</v>
      </c>
    </row>
    <row r="4978" ht="14.25" hidden="1" customHeight="1">
      <c r="L4978" s="251"/>
      <c r="M4978" s="272">
        <v>104.4</v>
      </c>
      <c r="N4978" s="273">
        <f t="shared" si="1385"/>
        <v>91.888</v>
      </c>
      <c r="O4978" s="273">
        <f t="shared" ref="O4978:P4978" si="1670">O4977+0.0015</f>
        <v>93.216</v>
      </c>
      <c r="P4978" s="273">
        <f t="shared" si="1670"/>
        <v>94.416</v>
      </c>
      <c r="Q4978" s="273">
        <f t="shared" ref="Q4978:R4978" si="1671">Q4977+0.001</f>
        <v>95.344</v>
      </c>
      <c r="R4978" s="273">
        <f t="shared" si="1671"/>
        <v>96.244</v>
      </c>
    </row>
    <row r="4979" ht="14.25" hidden="1" customHeight="1">
      <c r="L4979" s="251"/>
      <c r="M4979" s="272">
        <v>104.5</v>
      </c>
      <c r="N4979" s="273">
        <f t="shared" si="1385"/>
        <v>91.89</v>
      </c>
      <c r="O4979" s="273">
        <f t="shared" ref="O4979:P4979" si="1672">O4978+0.0015</f>
        <v>93.2175</v>
      </c>
      <c r="P4979" s="273">
        <f t="shared" si="1672"/>
        <v>94.4175</v>
      </c>
      <c r="Q4979" s="273">
        <f t="shared" ref="Q4979:R4979" si="1673">Q4978+0.001</f>
        <v>95.345</v>
      </c>
      <c r="R4979" s="273">
        <f t="shared" si="1673"/>
        <v>96.245</v>
      </c>
    </row>
    <row r="4980" ht="14.25" hidden="1" customHeight="1">
      <c r="L4980" s="251"/>
      <c r="M4980" s="272">
        <v>104.6</v>
      </c>
      <c r="N4980" s="273">
        <f t="shared" si="1385"/>
        <v>91.892</v>
      </c>
      <c r="O4980" s="273">
        <f t="shared" ref="O4980:P4980" si="1674">O4979+0.0015</f>
        <v>93.219</v>
      </c>
      <c r="P4980" s="273">
        <f t="shared" si="1674"/>
        <v>94.419</v>
      </c>
      <c r="Q4980" s="273">
        <f t="shared" ref="Q4980:R4980" si="1675">Q4979+0.001</f>
        <v>95.346</v>
      </c>
      <c r="R4980" s="273">
        <f t="shared" si="1675"/>
        <v>96.246</v>
      </c>
    </row>
    <row r="4981" ht="14.25" hidden="1" customHeight="1">
      <c r="L4981" s="251"/>
      <c r="M4981" s="272">
        <v>104.7</v>
      </c>
      <c r="N4981" s="273">
        <f t="shared" si="1385"/>
        <v>91.894</v>
      </c>
      <c r="O4981" s="273">
        <f t="shared" ref="O4981:P4981" si="1676">O4980+0.0015</f>
        <v>93.2205</v>
      </c>
      <c r="P4981" s="273">
        <f t="shared" si="1676"/>
        <v>94.4205</v>
      </c>
      <c r="Q4981" s="273">
        <f t="shared" ref="Q4981:R4981" si="1677">Q4980+0.001</f>
        <v>95.347</v>
      </c>
      <c r="R4981" s="273">
        <f t="shared" si="1677"/>
        <v>96.247</v>
      </c>
    </row>
    <row r="4982" ht="14.25" hidden="1" customHeight="1">
      <c r="L4982" s="251"/>
      <c r="M4982" s="272">
        <v>104.8</v>
      </c>
      <c r="N4982" s="273">
        <f t="shared" si="1385"/>
        <v>91.896</v>
      </c>
      <c r="O4982" s="273">
        <f t="shared" ref="O4982:P4982" si="1678">O4981+0.0015</f>
        <v>93.222</v>
      </c>
      <c r="P4982" s="273">
        <f t="shared" si="1678"/>
        <v>94.422</v>
      </c>
      <c r="Q4982" s="273">
        <f t="shared" ref="Q4982:R4982" si="1679">Q4981+0.001</f>
        <v>95.348</v>
      </c>
      <c r="R4982" s="273">
        <f t="shared" si="1679"/>
        <v>96.248</v>
      </c>
    </row>
    <row r="4983" ht="14.25" hidden="1" customHeight="1">
      <c r="L4983" s="251"/>
      <c r="M4983" s="272">
        <v>104.9</v>
      </c>
      <c r="N4983" s="273">
        <f t="shared" si="1385"/>
        <v>91.898</v>
      </c>
      <c r="O4983" s="273">
        <f t="shared" ref="O4983:P4983" si="1680">O4982+0.0015</f>
        <v>93.2235</v>
      </c>
      <c r="P4983" s="273">
        <f t="shared" si="1680"/>
        <v>94.4235</v>
      </c>
      <c r="Q4983" s="273">
        <f t="shared" ref="Q4983:R4983" si="1681">Q4982+0.001</f>
        <v>95.349</v>
      </c>
      <c r="R4983" s="273">
        <f t="shared" si="1681"/>
        <v>96.249</v>
      </c>
    </row>
    <row r="4984" ht="14.25" hidden="1" customHeight="1">
      <c r="L4984" s="251"/>
      <c r="M4984" s="272">
        <v>105.0</v>
      </c>
      <c r="N4984" s="273">
        <f t="shared" si="1385"/>
        <v>91.9</v>
      </c>
      <c r="O4984" s="273">
        <f t="shared" ref="O4984:P4984" si="1682">O4983+0.0015</f>
        <v>93.225</v>
      </c>
      <c r="P4984" s="273">
        <f t="shared" si="1682"/>
        <v>94.425</v>
      </c>
      <c r="Q4984" s="273">
        <f t="shared" ref="Q4984:R4984" si="1683">Q4983+0.001</f>
        <v>95.35</v>
      </c>
      <c r="R4984" s="273">
        <f t="shared" si="1683"/>
        <v>96.25</v>
      </c>
    </row>
    <row r="4985" ht="14.25" hidden="1" customHeight="1">
      <c r="L4985" s="251"/>
      <c r="M4985" s="272">
        <v>105.1</v>
      </c>
      <c r="N4985" s="273">
        <f t="shared" si="1385"/>
        <v>91.902</v>
      </c>
      <c r="O4985" s="273">
        <f t="shared" ref="O4985:P4985" si="1684">O4984+0.0015</f>
        <v>93.2265</v>
      </c>
      <c r="P4985" s="273">
        <f t="shared" si="1684"/>
        <v>94.4265</v>
      </c>
      <c r="Q4985" s="273">
        <f t="shared" ref="Q4985:R4985" si="1685">Q4984+0.001</f>
        <v>95.351</v>
      </c>
      <c r="R4985" s="273">
        <f t="shared" si="1685"/>
        <v>96.251</v>
      </c>
    </row>
    <row r="4986" ht="14.25" hidden="1" customHeight="1">
      <c r="L4986" s="251"/>
      <c r="M4986" s="272">
        <v>105.2</v>
      </c>
      <c r="N4986" s="273">
        <f t="shared" si="1385"/>
        <v>91.904</v>
      </c>
      <c r="O4986" s="273">
        <f t="shared" ref="O4986:P4986" si="1686">O4985+0.0015</f>
        <v>93.228</v>
      </c>
      <c r="P4986" s="273">
        <f t="shared" si="1686"/>
        <v>94.428</v>
      </c>
      <c r="Q4986" s="273">
        <f t="shared" ref="Q4986:R4986" si="1687">Q4985+0.001</f>
        <v>95.352</v>
      </c>
      <c r="R4986" s="273">
        <f t="shared" si="1687"/>
        <v>96.252</v>
      </c>
    </row>
    <row r="4987" ht="14.25" hidden="1" customHeight="1">
      <c r="L4987" s="251"/>
      <c r="M4987" s="272">
        <v>105.3</v>
      </c>
      <c r="N4987" s="273">
        <f t="shared" si="1385"/>
        <v>91.906</v>
      </c>
      <c r="O4987" s="273">
        <f t="shared" ref="O4987:P4987" si="1688">O4986+0.0015</f>
        <v>93.2295</v>
      </c>
      <c r="P4987" s="273">
        <f t="shared" si="1688"/>
        <v>94.4295</v>
      </c>
      <c r="Q4987" s="273">
        <f t="shared" ref="Q4987:R4987" si="1689">Q4986+0.001</f>
        <v>95.353</v>
      </c>
      <c r="R4987" s="273">
        <f t="shared" si="1689"/>
        <v>96.253</v>
      </c>
    </row>
    <row r="4988" ht="14.25" hidden="1" customHeight="1">
      <c r="L4988" s="251"/>
      <c r="M4988" s="272">
        <v>105.4</v>
      </c>
      <c r="N4988" s="273">
        <f t="shared" si="1385"/>
        <v>91.908</v>
      </c>
      <c r="O4988" s="273">
        <f t="shared" ref="O4988:P4988" si="1690">O4987+0.0015</f>
        <v>93.231</v>
      </c>
      <c r="P4988" s="273">
        <f t="shared" si="1690"/>
        <v>94.431</v>
      </c>
      <c r="Q4988" s="273">
        <f t="shared" ref="Q4988:R4988" si="1691">Q4987+0.001</f>
        <v>95.354</v>
      </c>
      <c r="R4988" s="273">
        <f t="shared" si="1691"/>
        <v>96.254</v>
      </c>
    </row>
    <row r="4989" ht="14.25" hidden="1" customHeight="1">
      <c r="L4989" s="251"/>
      <c r="M4989" s="272">
        <v>105.5</v>
      </c>
      <c r="N4989" s="273">
        <f t="shared" si="1385"/>
        <v>91.91</v>
      </c>
      <c r="O4989" s="273">
        <f t="shared" ref="O4989:P4989" si="1692">O4988+0.0015</f>
        <v>93.2325</v>
      </c>
      <c r="P4989" s="273">
        <f t="shared" si="1692"/>
        <v>94.4325</v>
      </c>
      <c r="Q4989" s="273">
        <f t="shared" ref="Q4989:R4989" si="1693">Q4988+0.001</f>
        <v>95.355</v>
      </c>
      <c r="R4989" s="273">
        <f t="shared" si="1693"/>
        <v>96.255</v>
      </c>
    </row>
    <row r="4990" ht="14.25" hidden="1" customHeight="1">
      <c r="L4990" s="251"/>
      <c r="M4990" s="272">
        <v>105.6</v>
      </c>
      <c r="N4990" s="273">
        <f t="shared" si="1385"/>
        <v>91.912</v>
      </c>
      <c r="O4990" s="273">
        <f t="shared" ref="O4990:P4990" si="1694">O4989+0.0015</f>
        <v>93.234</v>
      </c>
      <c r="P4990" s="273">
        <f t="shared" si="1694"/>
        <v>94.434</v>
      </c>
      <c r="Q4990" s="273">
        <f t="shared" ref="Q4990:R4990" si="1695">Q4989+0.001</f>
        <v>95.356</v>
      </c>
      <c r="R4990" s="273">
        <f t="shared" si="1695"/>
        <v>96.256</v>
      </c>
    </row>
    <row r="4991" ht="14.25" hidden="1" customHeight="1">
      <c r="L4991" s="251"/>
      <c r="M4991" s="272">
        <v>105.7</v>
      </c>
      <c r="N4991" s="273">
        <f t="shared" si="1385"/>
        <v>91.914</v>
      </c>
      <c r="O4991" s="273">
        <f t="shared" ref="O4991:P4991" si="1696">O4990+0.0015</f>
        <v>93.2355</v>
      </c>
      <c r="P4991" s="273">
        <f t="shared" si="1696"/>
        <v>94.4355</v>
      </c>
      <c r="Q4991" s="273">
        <f t="shared" ref="Q4991:R4991" si="1697">Q4990+0.001</f>
        <v>95.357</v>
      </c>
      <c r="R4991" s="273">
        <f t="shared" si="1697"/>
        <v>96.257</v>
      </c>
    </row>
    <row r="4992" ht="14.25" hidden="1" customHeight="1">
      <c r="L4992" s="251"/>
      <c r="M4992" s="272">
        <v>105.8</v>
      </c>
      <c r="N4992" s="273">
        <f t="shared" si="1385"/>
        <v>91.916</v>
      </c>
      <c r="O4992" s="273">
        <f t="shared" ref="O4992:P4992" si="1698">O4991+0.0015</f>
        <v>93.237</v>
      </c>
      <c r="P4992" s="273">
        <f t="shared" si="1698"/>
        <v>94.437</v>
      </c>
      <c r="Q4992" s="273">
        <f t="shared" ref="Q4992:R4992" si="1699">Q4991+0.001</f>
        <v>95.358</v>
      </c>
      <c r="R4992" s="273">
        <f t="shared" si="1699"/>
        <v>96.258</v>
      </c>
    </row>
    <row r="4993" ht="14.25" hidden="1" customHeight="1">
      <c r="L4993" s="251"/>
      <c r="M4993" s="272">
        <v>105.9</v>
      </c>
      <c r="N4993" s="273">
        <f t="shared" si="1385"/>
        <v>91.918</v>
      </c>
      <c r="O4993" s="273">
        <f t="shared" ref="O4993:P4993" si="1700">O4992+0.0015</f>
        <v>93.2385</v>
      </c>
      <c r="P4993" s="273">
        <f t="shared" si="1700"/>
        <v>94.4385</v>
      </c>
      <c r="Q4993" s="273">
        <f t="shared" ref="Q4993:R4993" si="1701">Q4992+0.001</f>
        <v>95.359</v>
      </c>
      <c r="R4993" s="273">
        <f t="shared" si="1701"/>
        <v>96.259</v>
      </c>
    </row>
    <row r="4994" ht="14.25" hidden="1" customHeight="1">
      <c r="L4994" s="251"/>
      <c r="M4994" s="272">
        <v>106.0</v>
      </c>
      <c r="N4994" s="273">
        <f t="shared" si="1385"/>
        <v>91.92</v>
      </c>
      <c r="O4994" s="273">
        <f t="shared" ref="O4994:P4994" si="1702">O4993+0.0015</f>
        <v>93.24</v>
      </c>
      <c r="P4994" s="273">
        <f t="shared" si="1702"/>
        <v>94.44</v>
      </c>
      <c r="Q4994" s="273">
        <f t="shared" ref="Q4994:R4994" si="1703">Q4993+0.001</f>
        <v>95.36</v>
      </c>
      <c r="R4994" s="273">
        <f t="shared" si="1703"/>
        <v>96.26</v>
      </c>
    </row>
    <row r="4995" ht="14.25" hidden="1" customHeight="1">
      <c r="L4995" s="251"/>
      <c r="M4995" s="272">
        <v>106.1</v>
      </c>
      <c r="N4995" s="273">
        <f t="shared" si="1385"/>
        <v>91.922</v>
      </c>
      <c r="O4995" s="273">
        <f t="shared" ref="O4995:P4995" si="1704">O4994+0.0015</f>
        <v>93.2415</v>
      </c>
      <c r="P4995" s="273">
        <f t="shared" si="1704"/>
        <v>94.4415</v>
      </c>
      <c r="Q4995" s="273">
        <f t="shared" ref="Q4995:R4995" si="1705">Q4994+0.001</f>
        <v>95.361</v>
      </c>
      <c r="R4995" s="273">
        <f t="shared" si="1705"/>
        <v>96.261</v>
      </c>
    </row>
    <row r="4996" ht="14.25" hidden="1" customHeight="1">
      <c r="L4996" s="251"/>
      <c r="M4996" s="272">
        <v>106.2</v>
      </c>
      <c r="N4996" s="273">
        <f t="shared" si="1385"/>
        <v>91.924</v>
      </c>
      <c r="O4996" s="273">
        <f t="shared" ref="O4996:P4996" si="1706">O4995+0.0015</f>
        <v>93.243</v>
      </c>
      <c r="P4996" s="273">
        <f t="shared" si="1706"/>
        <v>94.443</v>
      </c>
      <c r="Q4996" s="273">
        <f t="shared" ref="Q4996:R4996" si="1707">Q4995+0.001</f>
        <v>95.362</v>
      </c>
      <c r="R4996" s="273">
        <f t="shared" si="1707"/>
        <v>96.262</v>
      </c>
    </row>
    <row r="4997" ht="14.25" hidden="1" customHeight="1">
      <c r="L4997" s="251"/>
      <c r="M4997" s="272">
        <v>106.3</v>
      </c>
      <c r="N4997" s="273">
        <f t="shared" si="1385"/>
        <v>91.926</v>
      </c>
      <c r="O4997" s="273">
        <f t="shared" ref="O4997:P4997" si="1708">O4996+0.0015</f>
        <v>93.2445</v>
      </c>
      <c r="P4997" s="273">
        <f t="shared" si="1708"/>
        <v>94.4445</v>
      </c>
      <c r="Q4997" s="273">
        <f t="shared" ref="Q4997:R4997" si="1709">Q4996+0.001</f>
        <v>95.363</v>
      </c>
      <c r="R4997" s="273">
        <f t="shared" si="1709"/>
        <v>96.263</v>
      </c>
    </row>
    <row r="4998" ht="14.25" hidden="1" customHeight="1">
      <c r="L4998" s="251"/>
      <c r="M4998" s="272">
        <v>106.4</v>
      </c>
      <c r="N4998" s="273">
        <f t="shared" si="1385"/>
        <v>91.928</v>
      </c>
      <c r="O4998" s="273">
        <f t="shared" ref="O4998:P4998" si="1710">O4997+0.0015</f>
        <v>93.246</v>
      </c>
      <c r="P4998" s="273">
        <f t="shared" si="1710"/>
        <v>94.446</v>
      </c>
      <c r="Q4998" s="273">
        <f t="shared" ref="Q4998:R4998" si="1711">Q4997+0.001</f>
        <v>95.364</v>
      </c>
      <c r="R4998" s="273">
        <f t="shared" si="1711"/>
        <v>96.264</v>
      </c>
    </row>
    <row r="4999" ht="14.25" hidden="1" customHeight="1">
      <c r="L4999" s="251"/>
      <c r="M4999" s="272">
        <v>106.5</v>
      </c>
      <c r="N4999" s="273">
        <f t="shared" si="1385"/>
        <v>91.93</v>
      </c>
      <c r="O4999" s="273">
        <f t="shared" ref="O4999:P4999" si="1712">O4998+0.0015</f>
        <v>93.2475</v>
      </c>
      <c r="P4999" s="273">
        <f t="shared" si="1712"/>
        <v>94.4475</v>
      </c>
      <c r="Q4999" s="273">
        <f t="shared" ref="Q4999:R4999" si="1713">Q4998+0.001</f>
        <v>95.365</v>
      </c>
      <c r="R4999" s="273">
        <f t="shared" si="1713"/>
        <v>96.265</v>
      </c>
    </row>
    <row r="5000" ht="14.25" hidden="1" customHeight="1">
      <c r="L5000" s="251"/>
      <c r="M5000" s="272">
        <v>106.6</v>
      </c>
      <c r="N5000" s="273">
        <f t="shared" si="1385"/>
        <v>91.932</v>
      </c>
      <c r="O5000" s="273">
        <f t="shared" ref="O5000:P5000" si="1714">O4999+0.0015</f>
        <v>93.249</v>
      </c>
      <c r="P5000" s="273">
        <f t="shared" si="1714"/>
        <v>94.449</v>
      </c>
      <c r="Q5000" s="273">
        <f t="shared" ref="Q5000:R5000" si="1715">Q4999+0.001</f>
        <v>95.366</v>
      </c>
      <c r="R5000" s="273">
        <f t="shared" si="1715"/>
        <v>96.266</v>
      </c>
    </row>
    <row r="5001" ht="14.25" hidden="1" customHeight="1">
      <c r="L5001" s="251"/>
      <c r="M5001" s="272">
        <v>106.7</v>
      </c>
      <c r="N5001" s="273">
        <f t="shared" si="1385"/>
        <v>91.934</v>
      </c>
      <c r="O5001" s="273">
        <f t="shared" ref="O5001:P5001" si="1716">O5000+0.0015</f>
        <v>93.2505</v>
      </c>
      <c r="P5001" s="273">
        <f t="shared" si="1716"/>
        <v>94.4505</v>
      </c>
      <c r="Q5001" s="273">
        <f t="shared" ref="Q5001:R5001" si="1717">Q5000+0.001</f>
        <v>95.367</v>
      </c>
      <c r="R5001" s="273">
        <f t="shared" si="1717"/>
        <v>96.267</v>
      </c>
    </row>
    <row r="5002" ht="14.25" hidden="1" customHeight="1">
      <c r="L5002" s="251"/>
      <c r="M5002" s="272">
        <v>106.8</v>
      </c>
      <c r="N5002" s="273">
        <f t="shared" si="1385"/>
        <v>91.936</v>
      </c>
      <c r="O5002" s="273">
        <f t="shared" ref="O5002:P5002" si="1718">O5001+0.0015</f>
        <v>93.252</v>
      </c>
      <c r="P5002" s="273">
        <f t="shared" si="1718"/>
        <v>94.452</v>
      </c>
      <c r="Q5002" s="273">
        <f t="shared" ref="Q5002:R5002" si="1719">Q5001+0.001</f>
        <v>95.368</v>
      </c>
      <c r="R5002" s="273">
        <f t="shared" si="1719"/>
        <v>96.268</v>
      </c>
    </row>
    <row r="5003" ht="14.25" hidden="1" customHeight="1">
      <c r="L5003" s="251"/>
      <c r="M5003" s="272">
        <v>106.9</v>
      </c>
      <c r="N5003" s="273">
        <f t="shared" si="1385"/>
        <v>91.938</v>
      </c>
      <c r="O5003" s="273">
        <f t="shared" ref="O5003:P5003" si="1720">O5002+0.0015</f>
        <v>93.2535</v>
      </c>
      <c r="P5003" s="273">
        <f t="shared" si="1720"/>
        <v>94.4535</v>
      </c>
      <c r="Q5003" s="273">
        <f t="shared" ref="Q5003:R5003" si="1721">Q5002+0.001</f>
        <v>95.369</v>
      </c>
      <c r="R5003" s="273">
        <f t="shared" si="1721"/>
        <v>96.269</v>
      </c>
    </row>
    <row r="5004" ht="14.25" hidden="1" customHeight="1">
      <c r="L5004" s="251"/>
      <c r="M5004" s="272">
        <v>107.0</v>
      </c>
      <c r="N5004" s="273">
        <f t="shared" si="1385"/>
        <v>91.94</v>
      </c>
      <c r="O5004" s="273">
        <f t="shared" ref="O5004:P5004" si="1722">O5003+0.0015</f>
        <v>93.255</v>
      </c>
      <c r="P5004" s="273">
        <f t="shared" si="1722"/>
        <v>94.455</v>
      </c>
      <c r="Q5004" s="273">
        <f t="shared" ref="Q5004:R5004" si="1723">Q5003+0.001</f>
        <v>95.37</v>
      </c>
      <c r="R5004" s="273">
        <f t="shared" si="1723"/>
        <v>96.27</v>
      </c>
    </row>
    <row r="5005" ht="14.25" hidden="1" customHeight="1">
      <c r="L5005" s="251"/>
      <c r="M5005" s="272">
        <v>107.1</v>
      </c>
      <c r="N5005" s="273">
        <f t="shared" si="1385"/>
        <v>91.942</v>
      </c>
      <c r="O5005" s="273">
        <f t="shared" ref="O5005:P5005" si="1724">O5004+0.0015</f>
        <v>93.2565</v>
      </c>
      <c r="P5005" s="273">
        <f t="shared" si="1724"/>
        <v>94.4565</v>
      </c>
      <c r="Q5005" s="273">
        <f t="shared" ref="Q5005:R5005" si="1725">Q5004+0.001</f>
        <v>95.371</v>
      </c>
      <c r="R5005" s="273">
        <f t="shared" si="1725"/>
        <v>96.271</v>
      </c>
    </row>
    <row r="5006" ht="14.25" hidden="1" customHeight="1">
      <c r="L5006" s="251"/>
      <c r="M5006" s="272">
        <v>107.2</v>
      </c>
      <c r="N5006" s="273">
        <f t="shared" si="1385"/>
        <v>91.944</v>
      </c>
      <c r="O5006" s="273">
        <f t="shared" ref="O5006:P5006" si="1726">O5005+0.0015</f>
        <v>93.258</v>
      </c>
      <c r="P5006" s="273">
        <f t="shared" si="1726"/>
        <v>94.458</v>
      </c>
      <c r="Q5006" s="273">
        <f t="shared" ref="Q5006:R5006" si="1727">Q5005+0.001</f>
        <v>95.372</v>
      </c>
      <c r="R5006" s="273">
        <f t="shared" si="1727"/>
        <v>96.272</v>
      </c>
    </row>
    <row r="5007" ht="14.25" hidden="1" customHeight="1">
      <c r="L5007" s="251"/>
      <c r="M5007" s="272">
        <v>107.3</v>
      </c>
      <c r="N5007" s="273">
        <f t="shared" si="1385"/>
        <v>91.946</v>
      </c>
      <c r="O5007" s="273">
        <f t="shared" ref="O5007:P5007" si="1728">O5006+0.0015</f>
        <v>93.2595</v>
      </c>
      <c r="P5007" s="273">
        <f t="shared" si="1728"/>
        <v>94.4595</v>
      </c>
      <c r="Q5007" s="273">
        <f t="shared" ref="Q5007:R5007" si="1729">Q5006+0.001</f>
        <v>95.373</v>
      </c>
      <c r="R5007" s="273">
        <f t="shared" si="1729"/>
        <v>96.273</v>
      </c>
    </row>
    <row r="5008" ht="14.25" hidden="1" customHeight="1">
      <c r="L5008" s="251"/>
      <c r="M5008" s="272">
        <v>107.4</v>
      </c>
      <c r="N5008" s="273">
        <f t="shared" si="1385"/>
        <v>91.948</v>
      </c>
      <c r="O5008" s="273">
        <f t="shared" ref="O5008:P5008" si="1730">O5007+0.0015</f>
        <v>93.261</v>
      </c>
      <c r="P5008" s="273">
        <f t="shared" si="1730"/>
        <v>94.461</v>
      </c>
      <c r="Q5008" s="273">
        <f t="shared" ref="Q5008:R5008" si="1731">Q5007+0.001</f>
        <v>95.374</v>
      </c>
      <c r="R5008" s="273">
        <f t="shared" si="1731"/>
        <v>96.274</v>
      </c>
    </row>
    <row r="5009" ht="14.25" hidden="1" customHeight="1">
      <c r="L5009" s="251"/>
      <c r="M5009" s="272">
        <v>107.5</v>
      </c>
      <c r="N5009" s="273">
        <f t="shared" si="1385"/>
        <v>91.95</v>
      </c>
      <c r="O5009" s="273">
        <f t="shared" ref="O5009:P5009" si="1732">O5008+0.0015</f>
        <v>93.2625</v>
      </c>
      <c r="P5009" s="273">
        <f t="shared" si="1732"/>
        <v>94.4625</v>
      </c>
      <c r="Q5009" s="273">
        <f t="shared" ref="Q5009:R5009" si="1733">Q5008+0.001</f>
        <v>95.375</v>
      </c>
      <c r="R5009" s="273">
        <f t="shared" si="1733"/>
        <v>96.275</v>
      </c>
    </row>
    <row r="5010" ht="14.25" hidden="1" customHeight="1">
      <c r="L5010" s="251"/>
      <c r="M5010" s="272">
        <v>107.6</v>
      </c>
      <c r="N5010" s="273">
        <f t="shared" si="1385"/>
        <v>91.952</v>
      </c>
      <c r="O5010" s="273">
        <f t="shared" ref="O5010:P5010" si="1734">O5009+0.0015</f>
        <v>93.264</v>
      </c>
      <c r="P5010" s="273">
        <f t="shared" si="1734"/>
        <v>94.464</v>
      </c>
      <c r="Q5010" s="273">
        <f t="shared" ref="Q5010:R5010" si="1735">Q5009+0.001</f>
        <v>95.376</v>
      </c>
      <c r="R5010" s="273">
        <f t="shared" si="1735"/>
        <v>96.276</v>
      </c>
    </row>
    <row r="5011" ht="14.25" hidden="1" customHeight="1">
      <c r="L5011" s="251"/>
      <c r="M5011" s="272">
        <v>107.7</v>
      </c>
      <c r="N5011" s="273">
        <f t="shared" si="1385"/>
        <v>91.954</v>
      </c>
      <c r="O5011" s="273">
        <f t="shared" ref="O5011:P5011" si="1736">O5010+0.0015</f>
        <v>93.2655</v>
      </c>
      <c r="P5011" s="273">
        <f t="shared" si="1736"/>
        <v>94.4655</v>
      </c>
      <c r="Q5011" s="273">
        <f t="shared" ref="Q5011:R5011" si="1737">Q5010+0.001</f>
        <v>95.377</v>
      </c>
      <c r="R5011" s="273">
        <f t="shared" si="1737"/>
        <v>96.277</v>
      </c>
    </row>
    <row r="5012" ht="14.25" hidden="1" customHeight="1">
      <c r="L5012" s="251"/>
      <c r="M5012" s="272">
        <v>107.8</v>
      </c>
      <c r="N5012" s="273">
        <f t="shared" si="1385"/>
        <v>91.956</v>
      </c>
      <c r="O5012" s="273">
        <f t="shared" ref="O5012:P5012" si="1738">O5011+0.0015</f>
        <v>93.267</v>
      </c>
      <c r="P5012" s="273">
        <f t="shared" si="1738"/>
        <v>94.467</v>
      </c>
      <c r="Q5012" s="273">
        <f t="shared" ref="Q5012:R5012" si="1739">Q5011+0.001</f>
        <v>95.378</v>
      </c>
      <c r="R5012" s="273">
        <f t="shared" si="1739"/>
        <v>96.278</v>
      </c>
    </row>
    <row r="5013" ht="14.25" hidden="1" customHeight="1">
      <c r="L5013" s="251"/>
      <c r="M5013" s="272">
        <v>107.9</v>
      </c>
      <c r="N5013" s="273">
        <f t="shared" si="1385"/>
        <v>91.958</v>
      </c>
      <c r="O5013" s="273">
        <f t="shared" ref="O5013:P5013" si="1740">O5012+0.0015</f>
        <v>93.2685</v>
      </c>
      <c r="P5013" s="273">
        <f t="shared" si="1740"/>
        <v>94.4685</v>
      </c>
      <c r="Q5013" s="273">
        <f t="shared" ref="Q5013:R5013" si="1741">Q5012+0.001</f>
        <v>95.379</v>
      </c>
      <c r="R5013" s="273">
        <f t="shared" si="1741"/>
        <v>96.279</v>
      </c>
    </row>
    <row r="5014" ht="14.25" hidden="1" customHeight="1">
      <c r="L5014" s="251"/>
      <c r="M5014" s="272">
        <v>108.0</v>
      </c>
      <c r="N5014" s="273">
        <f t="shared" si="1385"/>
        <v>91.96</v>
      </c>
      <c r="O5014" s="273">
        <f t="shared" ref="O5014:P5014" si="1742">O5013+0.0015</f>
        <v>93.27</v>
      </c>
      <c r="P5014" s="273">
        <f t="shared" si="1742"/>
        <v>94.47</v>
      </c>
      <c r="Q5014" s="273">
        <f t="shared" ref="Q5014:R5014" si="1743">Q5013+0.001</f>
        <v>95.38</v>
      </c>
      <c r="R5014" s="273">
        <f t="shared" si="1743"/>
        <v>96.28</v>
      </c>
    </row>
    <row r="5015" ht="14.25" hidden="1" customHeight="1">
      <c r="L5015" s="251"/>
      <c r="M5015" s="272">
        <v>108.1</v>
      </c>
      <c r="N5015" s="273">
        <f t="shared" si="1385"/>
        <v>91.962</v>
      </c>
      <c r="O5015" s="273">
        <f t="shared" ref="O5015:P5015" si="1744">O5014+0.0015</f>
        <v>93.2715</v>
      </c>
      <c r="P5015" s="273">
        <f t="shared" si="1744"/>
        <v>94.4715</v>
      </c>
      <c r="Q5015" s="273">
        <f t="shared" ref="Q5015:R5015" si="1745">Q5014+0.001</f>
        <v>95.381</v>
      </c>
      <c r="R5015" s="273">
        <f t="shared" si="1745"/>
        <v>96.281</v>
      </c>
    </row>
    <row r="5016" ht="14.25" hidden="1" customHeight="1">
      <c r="L5016" s="251"/>
      <c r="M5016" s="272">
        <v>108.2</v>
      </c>
      <c r="N5016" s="273">
        <f t="shared" si="1385"/>
        <v>91.964</v>
      </c>
      <c r="O5016" s="273">
        <f t="shared" ref="O5016:P5016" si="1746">O5015+0.0015</f>
        <v>93.273</v>
      </c>
      <c r="P5016" s="273">
        <f t="shared" si="1746"/>
        <v>94.473</v>
      </c>
      <c r="Q5016" s="273">
        <f t="shared" ref="Q5016:R5016" si="1747">Q5015+0.001</f>
        <v>95.382</v>
      </c>
      <c r="R5016" s="273">
        <f t="shared" si="1747"/>
        <v>96.282</v>
      </c>
    </row>
    <row r="5017" ht="14.25" hidden="1" customHeight="1">
      <c r="L5017" s="251"/>
      <c r="M5017" s="272">
        <v>108.3</v>
      </c>
      <c r="N5017" s="273">
        <f t="shared" si="1385"/>
        <v>91.966</v>
      </c>
      <c r="O5017" s="273">
        <f t="shared" ref="O5017:P5017" si="1748">O5016+0.0015</f>
        <v>93.2745</v>
      </c>
      <c r="P5017" s="273">
        <f t="shared" si="1748"/>
        <v>94.4745</v>
      </c>
      <c r="Q5017" s="273">
        <f t="shared" ref="Q5017:R5017" si="1749">Q5016+0.001</f>
        <v>95.383</v>
      </c>
      <c r="R5017" s="273">
        <f t="shared" si="1749"/>
        <v>96.283</v>
      </c>
    </row>
    <row r="5018" ht="14.25" hidden="1" customHeight="1">
      <c r="L5018" s="251"/>
      <c r="M5018" s="272">
        <v>108.4</v>
      </c>
      <c r="N5018" s="273">
        <f t="shared" si="1385"/>
        <v>91.968</v>
      </c>
      <c r="O5018" s="273">
        <f t="shared" ref="O5018:P5018" si="1750">O5017+0.0015</f>
        <v>93.276</v>
      </c>
      <c r="P5018" s="273">
        <f t="shared" si="1750"/>
        <v>94.476</v>
      </c>
      <c r="Q5018" s="273">
        <f t="shared" ref="Q5018:R5018" si="1751">Q5017+0.001</f>
        <v>95.384</v>
      </c>
      <c r="R5018" s="273">
        <f t="shared" si="1751"/>
        <v>96.284</v>
      </c>
    </row>
    <row r="5019" ht="14.25" hidden="1" customHeight="1">
      <c r="L5019" s="251"/>
      <c r="M5019" s="272">
        <v>108.5</v>
      </c>
      <c r="N5019" s="273">
        <f t="shared" si="1385"/>
        <v>91.97</v>
      </c>
      <c r="O5019" s="273">
        <f t="shared" ref="O5019:P5019" si="1752">O5018+0.0015</f>
        <v>93.2775</v>
      </c>
      <c r="P5019" s="273">
        <f t="shared" si="1752"/>
        <v>94.4775</v>
      </c>
      <c r="Q5019" s="273">
        <f t="shared" ref="Q5019:R5019" si="1753">Q5018+0.001</f>
        <v>95.385</v>
      </c>
      <c r="R5019" s="273">
        <f t="shared" si="1753"/>
        <v>96.285</v>
      </c>
    </row>
    <row r="5020" ht="14.25" hidden="1" customHeight="1">
      <c r="L5020" s="251"/>
      <c r="M5020" s="272">
        <v>108.6</v>
      </c>
      <c r="N5020" s="273">
        <f t="shared" si="1385"/>
        <v>91.972</v>
      </c>
      <c r="O5020" s="273">
        <f t="shared" ref="O5020:P5020" si="1754">O5019+0.0015</f>
        <v>93.279</v>
      </c>
      <c r="P5020" s="273">
        <f t="shared" si="1754"/>
        <v>94.479</v>
      </c>
      <c r="Q5020" s="273">
        <f t="shared" ref="Q5020:R5020" si="1755">Q5019+0.001</f>
        <v>95.386</v>
      </c>
      <c r="R5020" s="273">
        <f t="shared" si="1755"/>
        <v>96.286</v>
      </c>
    </row>
    <row r="5021" ht="14.25" hidden="1" customHeight="1">
      <c r="L5021" s="251"/>
      <c r="M5021" s="272">
        <v>108.7</v>
      </c>
      <c r="N5021" s="273">
        <f t="shared" si="1385"/>
        <v>91.974</v>
      </c>
      <c r="O5021" s="273">
        <f t="shared" ref="O5021:P5021" si="1756">O5020+0.0015</f>
        <v>93.2805</v>
      </c>
      <c r="P5021" s="273">
        <f t="shared" si="1756"/>
        <v>94.4805</v>
      </c>
      <c r="Q5021" s="273">
        <f t="shared" ref="Q5021:R5021" si="1757">Q5020+0.001</f>
        <v>95.387</v>
      </c>
      <c r="R5021" s="273">
        <f t="shared" si="1757"/>
        <v>96.287</v>
      </c>
    </row>
    <row r="5022" ht="14.25" hidden="1" customHeight="1">
      <c r="L5022" s="251"/>
      <c r="M5022" s="272">
        <v>108.8</v>
      </c>
      <c r="N5022" s="273">
        <f t="shared" si="1385"/>
        <v>91.976</v>
      </c>
      <c r="O5022" s="273">
        <f t="shared" ref="O5022:P5022" si="1758">O5021+0.0015</f>
        <v>93.282</v>
      </c>
      <c r="P5022" s="273">
        <f t="shared" si="1758"/>
        <v>94.482</v>
      </c>
      <c r="Q5022" s="273">
        <f t="shared" ref="Q5022:R5022" si="1759">Q5021+0.001</f>
        <v>95.388</v>
      </c>
      <c r="R5022" s="273">
        <f t="shared" si="1759"/>
        <v>96.288</v>
      </c>
    </row>
    <row r="5023" ht="14.25" hidden="1" customHeight="1">
      <c r="L5023" s="251"/>
      <c r="M5023" s="272">
        <v>108.9</v>
      </c>
      <c r="N5023" s="273">
        <f t="shared" si="1385"/>
        <v>91.978</v>
      </c>
      <c r="O5023" s="273">
        <f t="shared" ref="O5023:P5023" si="1760">O5022+0.0015</f>
        <v>93.2835</v>
      </c>
      <c r="P5023" s="273">
        <f t="shared" si="1760"/>
        <v>94.4835</v>
      </c>
      <c r="Q5023" s="273">
        <f t="shared" ref="Q5023:R5023" si="1761">Q5022+0.001</f>
        <v>95.389</v>
      </c>
      <c r="R5023" s="273">
        <f t="shared" si="1761"/>
        <v>96.289</v>
      </c>
    </row>
    <row r="5024" ht="14.25" hidden="1" customHeight="1">
      <c r="L5024" s="251"/>
      <c r="M5024" s="272">
        <v>109.0</v>
      </c>
      <c r="N5024" s="273">
        <f t="shared" si="1385"/>
        <v>91.98</v>
      </c>
      <c r="O5024" s="273">
        <f t="shared" ref="O5024:P5024" si="1762">O5023+0.0015</f>
        <v>93.285</v>
      </c>
      <c r="P5024" s="273">
        <f t="shared" si="1762"/>
        <v>94.485</v>
      </c>
      <c r="Q5024" s="273">
        <f t="shared" ref="Q5024:R5024" si="1763">Q5023+0.001</f>
        <v>95.39</v>
      </c>
      <c r="R5024" s="273">
        <f t="shared" si="1763"/>
        <v>96.29</v>
      </c>
    </row>
    <row r="5025" ht="14.25" hidden="1" customHeight="1">
      <c r="L5025" s="251"/>
      <c r="M5025" s="272">
        <v>109.1</v>
      </c>
      <c r="N5025" s="273">
        <f t="shared" si="1385"/>
        <v>91.982</v>
      </c>
      <c r="O5025" s="273">
        <f t="shared" ref="O5025:P5025" si="1764">O5024+0.0015</f>
        <v>93.2865</v>
      </c>
      <c r="P5025" s="273">
        <f t="shared" si="1764"/>
        <v>94.4865</v>
      </c>
      <c r="Q5025" s="273">
        <f t="shared" ref="Q5025:R5025" si="1765">Q5024+0.001</f>
        <v>95.391</v>
      </c>
      <c r="R5025" s="273">
        <f t="shared" si="1765"/>
        <v>96.291</v>
      </c>
    </row>
    <row r="5026" ht="14.25" hidden="1" customHeight="1">
      <c r="L5026" s="251"/>
      <c r="M5026" s="272">
        <v>109.2</v>
      </c>
      <c r="N5026" s="273">
        <f t="shared" si="1385"/>
        <v>91.984</v>
      </c>
      <c r="O5026" s="273">
        <f t="shared" ref="O5026:P5026" si="1766">O5025+0.0015</f>
        <v>93.288</v>
      </c>
      <c r="P5026" s="273">
        <f t="shared" si="1766"/>
        <v>94.488</v>
      </c>
      <c r="Q5026" s="273">
        <f t="shared" ref="Q5026:R5026" si="1767">Q5025+0.001</f>
        <v>95.392</v>
      </c>
      <c r="R5026" s="273">
        <f t="shared" si="1767"/>
        <v>96.292</v>
      </c>
    </row>
    <row r="5027" ht="14.25" hidden="1" customHeight="1">
      <c r="L5027" s="251"/>
      <c r="M5027" s="272">
        <v>109.3</v>
      </c>
      <c r="N5027" s="273">
        <f t="shared" si="1385"/>
        <v>91.986</v>
      </c>
      <c r="O5027" s="273">
        <f t="shared" ref="O5027:P5027" si="1768">O5026+0.0015</f>
        <v>93.2895</v>
      </c>
      <c r="P5027" s="273">
        <f t="shared" si="1768"/>
        <v>94.4895</v>
      </c>
      <c r="Q5027" s="273">
        <f t="shared" ref="Q5027:R5027" si="1769">Q5026+0.001</f>
        <v>95.393</v>
      </c>
      <c r="R5027" s="273">
        <f t="shared" si="1769"/>
        <v>96.293</v>
      </c>
    </row>
    <row r="5028" ht="14.25" hidden="1" customHeight="1">
      <c r="L5028" s="251"/>
      <c r="M5028" s="272">
        <v>109.4</v>
      </c>
      <c r="N5028" s="273">
        <f t="shared" si="1385"/>
        <v>91.988</v>
      </c>
      <c r="O5028" s="273">
        <f t="shared" ref="O5028:P5028" si="1770">O5027+0.0015</f>
        <v>93.291</v>
      </c>
      <c r="P5028" s="273">
        <f t="shared" si="1770"/>
        <v>94.491</v>
      </c>
      <c r="Q5028" s="273">
        <f t="shared" ref="Q5028:R5028" si="1771">Q5027+0.001</f>
        <v>95.394</v>
      </c>
      <c r="R5028" s="273">
        <f t="shared" si="1771"/>
        <v>96.294</v>
      </c>
    </row>
    <row r="5029" ht="14.25" hidden="1" customHeight="1">
      <c r="L5029" s="251"/>
      <c r="M5029" s="272">
        <v>109.5</v>
      </c>
      <c r="N5029" s="273">
        <f t="shared" si="1385"/>
        <v>91.99</v>
      </c>
      <c r="O5029" s="273">
        <f t="shared" ref="O5029:P5029" si="1772">O5028+0.0015</f>
        <v>93.2925</v>
      </c>
      <c r="P5029" s="273">
        <f t="shared" si="1772"/>
        <v>94.4925</v>
      </c>
      <c r="Q5029" s="273">
        <f t="shared" ref="Q5029:R5029" si="1773">Q5028+0.001</f>
        <v>95.395</v>
      </c>
      <c r="R5029" s="273">
        <f t="shared" si="1773"/>
        <v>96.295</v>
      </c>
    </row>
    <row r="5030" ht="14.25" hidden="1" customHeight="1">
      <c r="L5030" s="251"/>
      <c r="M5030" s="272">
        <v>109.6</v>
      </c>
      <c r="N5030" s="273">
        <f t="shared" si="1385"/>
        <v>91.992</v>
      </c>
      <c r="O5030" s="273">
        <f t="shared" ref="O5030:P5030" si="1774">O5029+0.0015</f>
        <v>93.294</v>
      </c>
      <c r="P5030" s="273">
        <f t="shared" si="1774"/>
        <v>94.494</v>
      </c>
      <c r="Q5030" s="273">
        <f t="shared" ref="Q5030:R5030" si="1775">Q5029+0.001</f>
        <v>95.396</v>
      </c>
      <c r="R5030" s="273">
        <f t="shared" si="1775"/>
        <v>96.296</v>
      </c>
    </row>
    <row r="5031" ht="14.25" hidden="1" customHeight="1">
      <c r="L5031" s="251"/>
      <c r="M5031" s="272">
        <v>109.7</v>
      </c>
      <c r="N5031" s="273">
        <f t="shared" si="1385"/>
        <v>91.994</v>
      </c>
      <c r="O5031" s="273">
        <f t="shared" ref="O5031:P5031" si="1776">O5030+0.0015</f>
        <v>93.2955</v>
      </c>
      <c r="P5031" s="273">
        <f t="shared" si="1776"/>
        <v>94.4955</v>
      </c>
      <c r="Q5031" s="273">
        <f t="shared" ref="Q5031:R5031" si="1777">Q5030+0.001</f>
        <v>95.397</v>
      </c>
      <c r="R5031" s="273">
        <f t="shared" si="1777"/>
        <v>96.297</v>
      </c>
    </row>
    <row r="5032" ht="14.25" hidden="1" customHeight="1">
      <c r="L5032" s="251"/>
      <c r="M5032" s="272">
        <v>109.8</v>
      </c>
      <c r="N5032" s="273">
        <f t="shared" si="1385"/>
        <v>91.996</v>
      </c>
      <c r="O5032" s="273">
        <f t="shared" ref="O5032:P5032" si="1778">O5031+0.0015</f>
        <v>93.297</v>
      </c>
      <c r="P5032" s="273">
        <f t="shared" si="1778"/>
        <v>94.497</v>
      </c>
      <c r="Q5032" s="273">
        <f t="shared" ref="Q5032:R5032" si="1779">Q5031+0.001</f>
        <v>95.398</v>
      </c>
      <c r="R5032" s="273">
        <f t="shared" si="1779"/>
        <v>96.298</v>
      </c>
    </row>
    <row r="5033" ht="14.25" hidden="1" customHeight="1">
      <c r="L5033" s="251"/>
      <c r="M5033" s="272">
        <v>109.9</v>
      </c>
      <c r="N5033" s="273">
        <f t="shared" si="1385"/>
        <v>91.998</v>
      </c>
      <c r="O5033" s="273">
        <f t="shared" ref="O5033:P5033" si="1780">O5032+0.0015</f>
        <v>93.2985</v>
      </c>
      <c r="P5033" s="273">
        <f t="shared" si="1780"/>
        <v>94.4985</v>
      </c>
      <c r="Q5033" s="273">
        <f t="shared" ref="Q5033:R5033" si="1781">Q5032+0.001</f>
        <v>95.399</v>
      </c>
      <c r="R5033" s="273">
        <f t="shared" si="1781"/>
        <v>96.299</v>
      </c>
    </row>
    <row r="5034" ht="14.25" hidden="1" customHeight="1">
      <c r="L5034" s="251"/>
      <c r="M5034" s="272">
        <v>110.0</v>
      </c>
      <c r="N5034" s="273">
        <v>92.0</v>
      </c>
      <c r="O5034" s="273">
        <v>93.3</v>
      </c>
      <c r="P5034" s="273">
        <v>94.5</v>
      </c>
      <c r="Q5034" s="273">
        <v>95.4</v>
      </c>
      <c r="R5034" s="273">
        <v>96.3</v>
      </c>
    </row>
    <row r="5035" ht="14.25" hidden="1" customHeight="1">
      <c r="L5035" s="251"/>
      <c r="M5035" s="272">
        <v>110.1</v>
      </c>
      <c r="N5035" s="273">
        <f t="shared" ref="N5035:Q5035" si="1782">N5034+0.000909090909090909</f>
        <v>92.00090909</v>
      </c>
      <c r="O5035" s="273">
        <f t="shared" si="1782"/>
        <v>93.30090909</v>
      </c>
      <c r="P5035" s="273">
        <f t="shared" si="1782"/>
        <v>94.50090909</v>
      </c>
      <c r="Q5035" s="273">
        <f t="shared" si="1782"/>
        <v>95.40090909</v>
      </c>
      <c r="R5035" s="273">
        <f t="shared" ref="R5035:R5253" si="1784">R5034+0.000454545454545454</f>
        <v>96.30045455</v>
      </c>
    </row>
    <row r="5036" ht="14.25" hidden="1" customHeight="1">
      <c r="L5036" s="251"/>
      <c r="M5036" s="272">
        <v>110.2</v>
      </c>
      <c r="N5036" s="273">
        <f t="shared" ref="N5036:Q5036" si="1783">N5035+0.000909090909090909</f>
        <v>92.00181818</v>
      </c>
      <c r="O5036" s="273">
        <f t="shared" si="1783"/>
        <v>93.30181818</v>
      </c>
      <c r="P5036" s="273">
        <f t="shared" si="1783"/>
        <v>94.50181818</v>
      </c>
      <c r="Q5036" s="273">
        <f t="shared" si="1783"/>
        <v>95.40181818</v>
      </c>
      <c r="R5036" s="273">
        <f t="shared" si="1784"/>
        <v>96.30090909</v>
      </c>
    </row>
    <row r="5037" ht="14.25" hidden="1" customHeight="1">
      <c r="L5037" s="251"/>
      <c r="M5037" s="272">
        <v>110.3</v>
      </c>
      <c r="N5037" s="273">
        <f t="shared" ref="N5037:Q5037" si="1785">N5036+0.000909090909090909</f>
        <v>92.00272727</v>
      </c>
      <c r="O5037" s="273">
        <f t="shared" si="1785"/>
        <v>93.30272727</v>
      </c>
      <c r="P5037" s="273">
        <f t="shared" si="1785"/>
        <v>94.50272727</v>
      </c>
      <c r="Q5037" s="273">
        <f t="shared" si="1785"/>
        <v>95.40272727</v>
      </c>
      <c r="R5037" s="273">
        <f t="shared" si="1784"/>
        <v>96.30136364</v>
      </c>
    </row>
    <row r="5038" ht="14.25" hidden="1" customHeight="1">
      <c r="L5038" s="251"/>
      <c r="M5038" s="272">
        <v>110.4</v>
      </c>
      <c r="N5038" s="273">
        <f t="shared" ref="N5038:Q5038" si="1786">N5037+0.000909090909090909</f>
        <v>92.00363636</v>
      </c>
      <c r="O5038" s="273">
        <f t="shared" si="1786"/>
        <v>93.30363636</v>
      </c>
      <c r="P5038" s="273">
        <f t="shared" si="1786"/>
        <v>94.50363636</v>
      </c>
      <c r="Q5038" s="273">
        <f t="shared" si="1786"/>
        <v>95.40363636</v>
      </c>
      <c r="R5038" s="273">
        <f t="shared" si="1784"/>
        <v>96.30181818</v>
      </c>
    </row>
    <row r="5039" ht="14.25" hidden="1" customHeight="1">
      <c r="L5039" s="251"/>
      <c r="M5039" s="272">
        <v>110.5</v>
      </c>
      <c r="N5039" s="273">
        <f t="shared" ref="N5039:Q5039" si="1787">N5038+0.000909090909090909</f>
        <v>92.00454545</v>
      </c>
      <c r="O5039" s="273">
        <f t="shared" si="1787"/>
        <v>93.30454545</v>
      </c>
      <c r="P5039" s="273">
        <f t="shared" si="1787"/>
        <v>94.50454545</v>
      </c>
      <c r="Q5039" s="273">
        <f t="shared" si="1787"/>
        <v>95.40454545</v>
      </c>
      <c r="R5039" s="273">
        <f t="shared" si="1784"/>
        <v>96.30227273</v>
      </c>
    </row>
    <row r="5040" ht="14.25" hidden="1" customHeight="1">
      <c r="L5040" s="251"/>
      <c r="M5040" s="272">
        <v>110.6</v>
      </c>
      <c r="N5040" s="273">
        <f t="shared" ref="N5040:Q5040" si="1788">N5039+0.000909090909090909</f>
        <v>92.00545455</v>
      </c>
      <c r="O5040" s="273">
        <f t="shared" si="1788"/>
        <v>93.30545455</v>
      </c>
      <c r="P5040" s="273">
        <f t="shared" si="1788"/>
        <v>94.50545455</v>
      </c>
      <c r="Q5040" s="273">
        <f t="shared" si="1788"/>
        <v>95.40545455</v>
      </c>
      <c r="R5040" s="273">
        <f t="shared" si="1784"/>
        <v>96.30272727</v>
      </c>
    </row>
    <row r="5041" ht="14.25" hidden="1" customHeight="1">
      <c r="L5041" s="251"/>
      <c r="M5041" s="272">
        <v>110.7</v>
      </c>
      <c r="N5041" s="273">
        <f t="shared" ref="N5041:Q5041" si="1789">N5040+0.000909090909090909</f>
        <v>92.00636364</v>
      </c>
      <c r="O5041" s="273">
        <f t="shared" si="1789"/>
        <v>93.30636364</v>
      </c>
      <c r="P5041" s="273">
        <f t="shared" si="1789"/>
        <v>94.50636364</v>
      </c>
      <c r="Q5041" s="273">
        <f t="shared" si="1789"/>
        <v>95.40636364</v>
      </c>
      <c r="R5041" s="273">
        <f t="shared" si="1784"/>
        <v>96.30318182</v>
      </c>
    </row>
    <row r="5042" ht="14.25" hidden="1" customHeight="1">
      <c r="L5042" s="251"/>
      <c r="M5042" s="272">
        <v>110.8</v>
      </c>
      <c r="N5042" s="273">
        <f t="shared" ref="N5042:Q5042" si="1790">N5041+0.000909090909090909</f>
        <v>92.00727273</v>
      </c>
      <c r="O5042" s="273">
        <f t="shared" si="1790"/>
        <v>93.30727273</v>
      </c>
      <c r="P5042" s="273">
        <f t="shared" si="1790"/>
        <v>94.50727273</v>
      </c>
      <c r="Q5042" s="273">
        <f t="shared" si="1790"/>
        <v>95.40727273</v>
      </c>
      <c r="R5042" s="273">
        <f t="shared" si="1784"/>
        <v>96.30363636</v>
      </c>
    </row>
    <row r="5043" ht="14.25" hidden="1" customHeight="1">
      <c r="L5043" s="251"/>
      <c r="M5043" s="272">
        <v>110.9</v>
      </c>
      <c r="N5043" s="273">
        <f t="shared" ref="N5043:Q5043" si="1791">N5042+0.000909090909090909</f>
        <v>92.00818182</v>
      </c>
      <c r="O5043" s="273">
        <f t="shared" si="1791"/>
        <v>93.30818182</v>
      </c>
      <c r="P5043" s="273">
        <f t="shared" si="1791"/>
        <v>94.50818182</v>
      </c>
      <c r="Q5043" s="273">
        <f t="shared" si="1791"/>
        <v>95.40818182</v>
      </c>
      <c r="R5043" s="273">
        <f t="shared" si="1784"/>
        <v>96.30409091</v>
      </c>
    </row>
    <row r="5044" ht="14.25" hidden="1" customHeight="1">
      <c r="L5044" s="251"/>
      <c r="M5044" s="272">
        <v>111.0</v>
      </c>
      <c r="N5044" s="273">
        <f t="shared" ref="N5044:Q5044" si="1792">N5043+0.000909090909090909</f>
        <v>92.00909091</v>
      </c>
      <c r="O5044" s="273">
        <f t="shared" si="1792"/>
        <v>93.30909091</v>
      </c>
      <c r="P5044" s="273">
        <f t="shared" si="1792"/>
        <v>94.50909091</v>
      </c>
      <c r="Q5044" s="273">
        <f t="shared" si="1792"/>
        <v>95.40909091</v>
      </c>
      <c r="R5044" s="273">
        <f t="shared" si="1784"/>
        <v>96.30454545</v>
      </c>
    </row>
    <row r="5045" ht="14.25" hidden="1" customHeight="1">
      <c r="L5045" s="251"/>
      <c r="M5045" s="272">
        <v>111.1</v>
      </c>
      <c r="N5045" s="273">
        <f t="shared" ref="N5045:Q5045" si="1793">N5044+0.000909090909090909</f>
        <v>92.01</v>
      </c>
      <c r="O5045" s="273">
        <f t="shared" si="1793"/>
        <v>93.31</v>
      </c>
      <c r="P5045" s="273">
        <f t="shared" si="1793"/>
        <v>94.51</v>
      </c>
      <c r="Q5045" s="273">
        <f t="shared" si="1793"/>
        <v>95.41</v>
      </c>
      <c r="R5045" s="273">
        <f t="shared" si="1784"/>
        <v>96.305</v>
      </c>
    </row>
    <row r="5046" ht="14.25" hidden="1" customHeight="1">
      <c r="L5046" s="251"/>
      <c r="M5046" s="272">
        <v>111.2</v>
      </c>
      <c r="N5046" s="273">
        <f t="shared" ref="N5046:Q5046" si="1794">N5045+0.000909090909090909</f>
        <v>92.01090909</v>
      </c>
      <c r="O5046" s="273">
        <f t="shared" si="1794"/>
        <v>93.31090909</v>
      </c>
      <c r="P5046" s="273">
        <f t="shared" si="1794"/>
        <v>94.51090909</v>
      </c>
      <c r="Q5046" s="273">
        <f t="shared" si="1794"/>
        <v>95.41090909</v>
      </c>
      <c r="R5046" s="273">
        <f t="shared" si="1784"/>
        <v>96.30545455</v>
      </c>
    </row>
    <row r="5047" ht="14.25" hidden="1" customHeight="1">
      <c r="L5047" s="251"/>
      <c r="M5047" s="272">
        <v>111.3</v>
      </c>
      <c r="N5047" s="273">
        <f t="shared" ref="N5047:Q5047" si="1795">N5046+0.000909090909090909</f>
        <v>92.01181818</v>
      </c>
      <c r="O5047" s="273">
        <f t="shared" si="1795"/>
        <v>93.31181818</v>
      </c>
      <c r="P5047" s="273">
        <f t="shared" si="1795"/>
        <v>94.51181818</v>
      </c>
      <c r="Q5047" s="273">
        <f t="shared" si="1795"/>
        <v>95.41181818</v>
      </c>
      <c r="R5047" s="273">
        <f t="shared" si="1784"/>
        <v>96.30590909</v>
      </c>
    </row>
    <row r="5048" ht="14.25" hidden="1" customHeight="1">
      <c r="L5048" s="251"/>
      <c r="M5048" s="272">
        <v>111.4</v>
      </c>
      <c r="N5048" s="273">
        <f t="shared" ref="N5048:Q5048" si="1796">N5047+0.000909090909090909</f>
        <v>92.01272727</v>
      </c>
      <c r="O5048" s="273">
        <f t="shared" si="1796"/>
        <v>93.31272727</v>
      </c>
      <c r="P5048" s="273">
        <f t="shared" si="1796"/>
        <v>94.51272727</v>
      </c>
      <c r="Q5048" s="273">
        <f t="shared" si="1796"/>
        <v>95.41272727</v>
      </c>
      <c r="R5048" s="273">
        <f t="shared" si="1784"/>
        <v>96.30636364</v>
      </c>
    </row>
    <row r="5049" ht="14.25" hidden="1" customHeight="1">
      <c r="L5049" s="251"/>
      <c r="M5049" s="272">
        <v>111.5</v>
      </c>
      <c r="N5049" s="273">
        <f t="shared" ref="N5049:Q5049" si="1797">N5048+0.000909090909090909</f>
        <v>92.01363636</v>
      </c>
      <c r="O5049" s="273">
        <f t="shared" si="1797"/>
        <v>93.31363636</v>
      </c>
      <c r="P5049" s="273">
        <f t="shared" si="1797"/>
        <v>94.51363636</v>
      </c>
      <c r="Q5049" s="273">
        <f t="shared" si="1797"/>
        <v>95.41363636</v>
      </c>
      <c r="R5049" s="273">
        <f t="shared" si="1784"/>
        <v>96.30681818</v>
      </c>
    </row>
    <row r="5050" ht="14.25" hidden="1" customHeight="1">
      <c r="L5050" s="251"/>
      <c r="M5050" s="272">
        <v>111.6</v>
      </c>
      <c r="N5050" s="273">
        <f t="shared" ref="N5050:Q5050" si="1798">N5049+0.000909090909090909</f>
        <v>92.01454545</v>
      </c>
      <c r="O5050" s="273">
        <f t="shared" si="1798"/>
        <v>93.31454545</v>
      </c>
      <c r="P5050" s="273">
        <f t="shared" si="1798"/>
        <v>94.51454545</v>
      </c>
      <c r="Q5050" s="273">
        <f t="shared" si="1798"/>
        <v>95.41454545</v>
      </c>
      <c r="R5050" s="273">
        <f t="shared" si="1784"/>
        <v>96.30727273</v>
      </c>
    </row>
    <row r="5051" ht="14.25" hidden="1" customHeight="1">
      <c r="L5051" s="251"/>
      <c r="M5051" s="272">
        <v>111.7</v>
      </c>
      <c r="N5051" s="273">
        <f t="shared" ref="N5051:Q5051" si="1799">N5050+0.000909090909090909</f>
        <v>92.01545455</v>
      </c>
      <c r="O5051" s="273">
        <f t="shared" si="1799"/>
        <v>93.31545455</v>
      </c>
      <c r="P5051" s="273">
        <f t="shared" si="1799"/>
        <v>94.51545455</v>
      </c>
      <c r="Q5051" s="273">
        <f t="shared" si="1799"/>
        <v>95.41545455</v>
      </c>
      <c r="R5051" s="273">
        <f t="shared" si="1784"/>
        <v>96.30772727</v>
      </c>
    </row>
    <row r="5052" ht="14.25" hidden="1" customHeight="1">
      <c r="L5052" s="251"/>
      <c r="M5052" s="272">
        <v>111.8</v>
      </c>
      <c r="N5052" s="273">
        <f t="shared" ref="N5052:Q5052" si="1800">N5051+0.000909090909090909</f>
        <v>92.01636364</v>
      </c>
      <c r="O5052" s="273">
        <f t="shared" si="1800"/>
        <v>93.31636364</v>
      </c>
      <c r="P5052" s="273">
        <f t="shared" si="1800"/>
        <v>94.51636364</v>
      </c>
      <c r="Q5052" s="273">
        <f t="shared" si="1800"/>
        <v>95.41636364</v>
      </c>
      <c r="R5052" s="273">
        <f t="shared" si="1784"/>
        <v>96.30818182</v>
      </c>
    </row>
    <row r="5053" ht="14.25" hidden="1" customHeight="1">
      <c r="L5053" s="251"/>
      <c r="M5053" s="272">
        <v>111.9</v>
      </c>
      <c r="N5053" s="273">
        <f t="shared" ref="N5053:Q5053" si="1801">N5052+0.000909090909090909</f>
        <v>92.01727273</v>
      </c>
      <c r="O5053" s="273">
        <f t="shared" si="1801"/>
        <v>93.31727273</v>
      </c>
      <c r="P5053" s="273">
        <f t="shared" si="1801"/>
        <v>94.51727273</v>
      </c>
      <c r="Q5053" s="273">
        <f t="shared" si="1801"/>
        <v>95.41727273</v>
      </c>
      <c r="R5053" s="273">
        <f t="shared" si="1784"/>
        <v>96.30863636</v>
      </c>
    </row>
    <row r="5054" ht="14.25" hidden="1" customHeight="1">
      <c r="L5054" s="251"/>
      <c r="M5054" s="272">
        <v>112.0</v>
      </c>
      <c r="N5054" s="273">
        <f t="shared" ref="N5054:Q5054" si="1802">N5053+0.000909090909090909</f>
        <v>92.01818182</v>
      </c>
      <c r="O5054" s="273">
        <f t="shared" si="1802"/>
        <v>93.31818182</v>
      </c>
      <c r="P5054" s="273">
        <f t="shared" si="1802"/>
        <v>94.51818182</v>
      </c>
      <c r="Q5054" s="273">
        <f t="shared" si="1802"/>
        <v>95.41818182</v>
      </c>
      <c r="R5054" s="273">
        <f t="shared" si="1784"/>
        <v>96.30909091</v>
      </c>
    </row>
    <row r="5055" ht="14.25" hidden="1" customHeight="1">
      <c r="L5055" s="251"/>
      <c r="M5055" s="272">
        <v>112.1</v>
      </c>
      <c r="N5055" s="273">
        <f t="shared" ref="N5055:Q5055" si="1803">N5054+0.000909090909090909</f>
        <v>92.01909091</v>
      </c>
      <c r="O5055" s="273">
        <f t="shared" si="1803"/>
        <v>93.31909091</v>
      </c>
      <c r="P5055" s="273">
        <f t="shared" si="1803"/>
        <v>94.51909091</v>
      </c>
      <c r="Q5055" s="273">
        <f t="shared" si="1803"/>
        <v>95.41909091</v>
      </c>
      <c r="R5055" s="273">
        <f t="shared" si="1784"/>
        <v>96.30954545</v>
      </c>
    </row>
    <row r="5056" ht="14.25" hidden="1" customHeight="1">
      <c r="L5056" s="251"/>
      <c r="M5056" s="272">
        <v>112.2</v>
      </c>
      <c r="N5056" s="273">
        <f t="shared" ref="N5056:Q5056" si="1804">N5055+0.000909090909090909</f>
        <v>92.02</v>
      </c>
      <c r="O5056" s="273">
        <f t="shared" si="1804"/>
        <v>93.32</v>
      </c>
      <c r="P5056" s="273">
        <f t="shared" si="1804"/>
        <v>94.52</v>
      </c>
      <c r="Q5056" s="273">
        <f t="shared" si="1804"/>
        <v>95.42</v>
      </c>
      <c r="R5056" s="273">
        <f t="shared" si="1784"/>
        <v>96.31</v>
      </c>
    </row>
    <row r="5057" ht="14.25" hidden="1" customHeight="1">
      <c r="L5057" s="251"/>
      <c r="M5057" s="272">
        <v>112.3</v>
      </c>
      <c r="N5057" s="273">
        <f t="shared" ref="N5057:Q5057" si="1805">N5056+0.000909090909090909</f>
        <v>92.02090909</v>
      </c>
      <c r="O5057" s="273">
        <f t="shared" si="1805"/>
        <v>93.32090909</v>
      </c>
      <c r="P5057" s="273">
        <f t="shared" si="1805"/>
        <v>94.52090909</v>
      </c>
      <c r="Q5057" s="273">
        <f t="shared" si="1805"/>
        <v>95.42090909</v>
      </c>
      <c r="R5057" s="273">
        <f t="shared" si="1784"/>
        <v>96.31045455</v>
      </c>
    </row>
    <row r="5058" ht="14.25" hidden="1" customHeight="1">
      <c r="L5058" s="251"/>
      <c r="M5058" s="272">
        <v>112.4</v>
      </c>
      <c r="N5058" s="273">
        <f t="shared" ref="N5058:Q5058" si="1806">N5057+0.000909090909090909</f>
        <v>92.02181818</v>
      </c>
      <c r="O5058" s="273">
        <f t="shared" si="1806"/>
        <v>93.32181818</v>
      </c>
      <c r="P5058" s="273">
        <f t="shared" si="1806"/>
        <v>94.52181818</v>
      </c>
      <c r="Q5058" s="273">
        <f t="shared" si="1806"/>
        <v>95.42181818</v>
      </c>
      <c r="R5058" s="273">
        <f t="shared" si="1784"/>
        <v>96.31090909</v>
      </c>
    </row>
    <row r="5059" ht="14.25" hidden="1" customHeight="1">
      <c r="L5059" s="251"/>
      <c r="M5059" s="272">
        <v>112.5</v>
      </c>
      <c r="N5059" s="273">
        <f t="shared" ref="N5059:Q5059" si="1807">N5058+0.000909090909090909</f>
        <v>92.02272727</v>
      </c>
      <c r="O5059" s="273">
        <f t="shared" si="1807"/>
        <v>93.32272727</v>
      </c>
      <c r="P5059" s="273">
        <f t="shared" si="1807"/>
        <v>94.52272727</v>
      </c>
      <c r="Q5059" s="273">
        <f t="shared" si="1807"/>
        <v>95.42272727</v>
      </c>
      <c r="R5059" s="273">
        <f t="shared" si="1784"/>
        <v>96.31136364</v>
      </c>
    </row>
    <row r="5060" ht="14.25" hidden="1" customHeight="1">
      <c r="L5060" s="251"/>
      <c r="M5060" s="272">
        <v>112.6</v>
      </c>
      <c r="N5060" s="273">
        <f t="shared" ref="N5060:Q5060" si="1808">N5059+0.000909090909090909</f>
        <v>92.02363636</v>
      </c>
      <c r="O5060" s="273">
        <f t="shared" si="1808"/>
        <v>93.32363636</v>
      </c>
      <c r="P5060" s="273">
        <f t="shared" si="1808"/>
        <v>94.52363636</v>
      </c>
      <c r="Q5060" s="273">
        <f t="shared" si="1808"/>
        <v>95.42363636</v>
      </c>
      <c r="R5060" s="273">
        <f t="shared" si="1784"/>
        <v>96.31181818</v>
      </c>
    </row>
    <row r="5061" ht="14.25" hidden="1" customHeight="1">
      <c r="L5061" s="251"/>
      <c r="M5061" s="272">
        <v>112.7</v>
      </c>
      <c r="N5061" s="273">
        <f t="shared" ref="N5061:Q5061" si="1809">N5060+0.000909090909090909</f>
        <v>92.02454545</v>
      </c>
      <c r="O5061" s="273">
        <f t="shared" si="1809"/>
        <v>93.32454545</v>
      </c>
      <c r="P5061" s="273">
        <f t="shared" si="1809"/>
        <v>94.52454545</v>
      </c>
      <c r="Q5061" s="273">
        <f t="shared" si="1809"/>
        <v>95.42454545</v>
      </c>
      <c r="R5061" s="273">
        <f t="shared" si="1784"/>
        <v>96.31227273</v>
      </c>
    </row>
    <row r="5062" ht="14.25" hidden="1" customHeight="1">
      <c r="L5062" s="251"/>
      <c r="M5062" s="272">
        <v>112.8</v>
      </c>
      <c r="N5062" s="273">
        <f t="shared" ref="N5062:Q5062" si="1810">N5061+0.000909090909090909</f>
        <v>92.02545455</v>
      </c>
      <c r="O5062" s="273">
        <f t="shared" si="1810"/>
        <v>93.32545455</v>
      </c>
      <c r="P5062" s="273">
        <f t="shared" si="1810"/>
        <v>94.52545455</v>
      </c>
      <c r="Q5062" s="273">
        <f t="shared" si="1810"/>
        <v>95.42545455</v>
      </c>
      <c r="R5062" s="273">
        <f t="shared" si="1784"/>
        <v>96.31272727</v>
      </c>
    </row>
    <row r="5063" ht="14.25" hidden="1" customHeight="1">
      <c r="L5063" s="251"/>
      <c r="M5063" s="272">
        <v>112.9</v>
      </c>
      <c r="N5063" s="273">
        <f t="shared" ref="N5063:Q5063" si="1811">N5062+0.000909090909090909</f>
        <v>92.02636364</v>
      </c>
      <c r="O5063" s="273">
        <f t="shared" si="1811"/>
        <v>93.32636364</v>
      </c>
      <c r="P5063" s="273">
        <f t="shared" si="1811"/>
        <v>94.52636364</v>
      </c>
      <c r="Q5063" s="273">
        <f t="shared" si="1811"/>
        <v>95.42636364</v>
      </c>
      <c r="R5063" s="273">
        <f t="shared" si="1784"/>
        <v>96.31318182</v>
      </c>
    </row>
    <row r="5064" ht="14.25" hidden="1" customHeight="1">
      <c r="L5064" s="251"/>
      <c r="M5064" s="272">
        <v>113.0</v>
      </c>
      <c r="N5064" s="273">
        <f t="shared" ref="N5064:Q5064" si="1812">N5063+0.000909090909090909</f>
        <v>92.02727273</v>
      </c>
      <c r="O5064" s="273">
        <f t="shared" si="1812"/>
        <v>93.32727273</v>
      </c>
      <c r="P5064" s="273">
        <f t="shared" si="1812"/>
        <v>94.52727273</v>
      </c>
      <c r="Q5064" s="273">
        <f t="shared" si="1812"/>
        <v>95.42727273</v>
      </c>
      <c r="R5064" s="273">
        <f t="shared" si="1784"/>
        <v>96.31363636</v>
      </c>
    </row>
    <row r="5065" ht="14.25" hidden="1" customHeight="1">
      <c r="L5065" s="251"/>
      <c r="M5065" s="272">
        <v>113.1</v>
      </c>
      <c r="N5065" s="273">
        <f t="shared" ref="N5065:Q5065" si="1813">N5064+0.000909090909090909</f>
        <v>92.02818182</v>
      </c>
      <c r="O5065" s="273">
        <f t="shared" si="1813"/>
        <v>93.32818182</v>
      </c>
      <c r="P5065" s="273">
        <f t="shared" si="1813"/>
        <v>94.52818182</v>
      </c>
      <c r="Q5065" s="273">
        <f t="shared" si="1813"/>
        <v>95.42818182</v>
      </c>
      <c r="R5065" s="273">
        <f t="shared" si="1784"/>
        <v>96.31409091</v>
      </c>
    </row>
    <row r="5066" ht="14.25" hidden="1" customHeight="1">
      <c r="L5066" s="251"/>
      <c r="M5066" s="272">
        <v>113.2</v>
      </c>
      <c r="N5066" s="273">
        <f t="shared" ref="N5066:Q5066" si="1814">N5065+0.000909090909090909</f>
        <v>92.02909091</v>
      </c>
      <c r="O5066" s="273">
        <f t="shared" si="1814"/>
        <v>93.32909091</v>
      </c>
      <c r="P5066" s="273">
        <f t="shared" si="1814"/>
        <v>94.52909091</v>
      </c>
      <c r="Q5066" s="273">
        <f t="shared" si="1814"/>
        <v>95.42909091</v>
      </c>
      <c r="R5066" s="273">
        <f t="shared" si="1784"/>
        <v>96.31454545</v>
      </c>
    </row>
    <row r="5067" ht="14.25" hidden="1" customHeight="1">
      <c r="L5067" s="251"/>
      <c r="M5067" s="272">
        <v>113.3</v>
      </c>
      <c r="N5067" s="273">
        <f t="shared" ref="N5067:Q5067" si="1815">N5066+0.000909090909090909</f>
        <v>92.03</v>
      </c>
      <c r="O5067" s="273">
        <f t="shared" si="1815"/>
        <v>93.33</v>
      </c>
      <c r="P5067" s="273">
        <f t="shared" si="1815"/>
        <v>94.53</v>
      </c>
      <c r="Q5067" s="273">
        <f t="shared" si="1815"/>
        <v>95.43</v>
      </c>
      <c r="R5067" s="273">
        <f t="shared" si="1784"/>
        <v>96.315</v>
      </c>
    </row>
    <row r="5068" ht="14.25" hidden="1" customHeight="1">
      <c r="L5068" s="251"/>
      <c r="M5068" s="272">
        <v>113.4</v>
      </c>
      <c r="N5068" s="273">
        <f t="shared" ref="N5068:Q5068" si="1816">N5067+0.000909090909090909</f>
        <v>92.03090909</v>
      </c>
      <c r="O5068" s="273">
        <f t="shared" si="1816"/>
        <v>93.33090909</v>
      </c>
      <c r="P5068" s="273">
        <f t="shared" si="1816"/>
        <v>94.53090909</v>
      </c>
      <c r="Q5068" s="273">
        <f t="shared" si="1816"/>
        <v>95.43090909</v>
      </c>
      <c r="R5068" s="273">
        <f t="shared" si="1784"/>
        <v>96.31545455</v>
      </c>
    </row>
    <row r="5069" ht="14.25" hidden="1" customHeight="1">
      <c r="L5069" s="251"/>
      <c r="M5069" s="272">
        <v>113.5</v>
      </c>
      <c r="N5069" s="273">
        <f t="shared" ref="N5069:Q5069" si="1817">N5068+0.000909090909090909</f>
        <v>92.03181818</v>
      </c>
      <c r="O5069" s="273">
        <f t="shared" si="1817"/>
        <v>93.33181818</v>
      </c>
      <c r="P5069" s="273">
        <f t="shared" si="1817"/>
        <v>94.53181818</v>
      </c>
      <c r="Q5069" s="273">
        <f t="shared" si="1817"/>
        <v>95.43181818</v>
      </c>
      <c r="R5069" s="273">
        <f t="shared" si="1784"/>
        <v>96.31590909</v>
      </c>
    </row>
    <row r="5070" ht="14.25" hidden="1" customHeight="1">
      <c r="L5070" s="251"/>
      <c r="M5070" s="272">
        <v>113.6</v>
      </c>
      <c r="N5070" s="273">
        <f t="shared" ref="N5070:Q5070" si="1818">N5069+0.000909090909090909</f>
        <v>92.03272727</v>
      </c>
      <c r="O5070" s="273">
        <f t="shared" si="1818"/>
        <v>93.33272727</v>
      </c>
      <c r="P5070" s="273">
        <f t="shared" si="1818"/>
        <v>94.53272727</v>
      </c>
      <c r="Q5070" s="273">
        <f t="shared" si="1818"/>
        <v>95.43272727</v>
      </c>
      <c r="R5070" s="273">
        <f t="shared" si="1784"/>
        <v>96.31636364</v>
      </c>
    </row>
    <row r="5071" ht="14.25" hidden="1" customHeight="1">
      <c r="L5071" s="251"/>
      <c r="M5071" s="272">
        <v>113.7</v>
      </c>
      <c r="N5071" s="273">
        <f t="shared" ref="N5071:Q5071" si="1819">N5070+0.000909090909090909</f>
        <v>92.03363636</v>
      </c>
      <c r="O5071" s="273">
        <f t="shared" si="1819"/>
        <v>93.33363636</v>
      </c>
      <c r="P5071" s="273">
        <f t="shared" si="1819"/>
        <v>94.53363636</v>
      </c>
      <c r="Q5071" s="273">
        <f t="shared" si="1819"/>
        <v>95.43363636</v>
      </c>
      <c r="R5071" s="273">
        <f t="shared" si="1784"/>
        <v>96.31681818</v>
      </c>
    </row>
    <row r="5072" ht="14.25" hidden="1" customHeight="1">
      <c r="L5072" s="251"/>
      <c r="M5072" s="272">
        <v>113.8</v>
      </c>
      <c r="N5072" s="273">
        <f t="shared" ref="N5072:Q5072" si="1820">N5071+0.000909090909090909</f>
        <v>92.03454545</v>
      </c>
      <c r="O5072" s="273">
        <f t="shared" si="1820"/>
        <v>93.33454545</v>
      </c>
      <c r="P5072" s="273">
        <f t="shared" si="1820"/>
        <v>94.53454545</v>
      </c>
      <c r="Q5072" s="273">
        <f t="shared" si="1820"/>
        <v>95.43454545</v>
      </c>
      <c r="R5072" s="273">
        <f t="shared" si="1784"/>
        <v>96.31727273</v>
      </c>
    </row>
    <row r="5073" ht="14.25" hidden="1" customHeight="1">
      <c r="L5073" s="251"/>
      <c r="M5073" s="272">
        <v>113.9</v>
      </c>
      <c r="N5073" s="273">
        <f t="shared" ref="N5073:Q5073" si="1821">N5072+0.000909090909090909</f>
        <v>92.03545455</v>
      </c>
      <c r="O5073" s="273">
        <f t="shared" si="1821"/>
        <v>93.33545455</v>
      </c>
      <c r="P5073" s="273">
        <f t="shared" si="1821"/>
        <v>94.53545455</v>
      </c>
      <c r="Q5073" s="273">
        <f t="shared" si="1821"/>
        <v>95.43545455</v>
      </c>
      <c r="R5073" s="273">
        <f t="shared" si="1784"/>
        <v>96.31772727</v>
      </c>
    </row>
    <row r="5074" ht="14.25" hidden="1" customHeight="1">
      <c r="L5074" s="251"/>
      <c r="M5074" s="272">
        <v>114.0</v>
      </c>
      <c r="N5074" s="273">
        <f t="shared" ref="N5074:Q5074" si="1822">N5073+0.000909090909090909</f>
        <v>92.03636364</v>
      </c>
      <c r="O5074" s="273">
        <f t="shared" si="1822"/>
        <v>93.33636364</v>
      </c>
      <c r="P5074" s="273">
        <f t="shared" si="1822"/>
        <v>94.53636364</v>
      </c>
      <c r="Q5074" s="273">
        <f t="shared" si="1822"/>
        <v>95.43636364</v>
      </c>
      <c r="R5074" s="273">
        <f t="shared" si="1784"/>
        <v>96.31818182</v>
      </c>
    </row>
    <row r="5075" ht="14.25" hidden="1" customHeight="1">
      <c r="L5075" s="251"/>
      <c r="M5075" s="272">
        <v>114.1</v>
      </c>
      <c r="N5075" s="273">
        <f t="shared" ref="N5075:Q5075" si="1823">N5074+0.000909090909090909</f>
        <v>92.03727273</v>
      </c>
      <c r="O5075" s="273">
        <f t="shared" si="1823"/>
        <v>93.33727273</v>
      </c>
      <c r="P5075" s="273">
        <f t="shared" si="1823"/>
        <v>94.53727273</v>
      </c>
      <c r="Q5075" s="273">
        <f t="shared" si="1823"/>
        <v>95.43727273</v>
      </c>
      <c r="R5075" s="273">
        <f t="shared" si="1784"/>
        <v>96.31863636</v>
      </c>
    </row>
    <row r="5076" ht="14.25" hidden="1" customHeight="1">
      <c r="L5076" s="251"/>
      <c r="M5076" s="272">
        <v>114.2</v>
      </c>
      <c r="N5076" s="273">
        <f t="shared" ref="N5076:Q5076" si="1824">N5075+0.000909090909090909</f>
        <v>92.03818182</v>
      </c>
      <c r="O5076" s="273">
        <f t="shared" si="1824"/>
        <v>93.33818182</v>
      </c>
      <c r="P5076" s="273">
        <f t="shared" si="1824"/>
        <v>94.53818182</v>
      </c>
      <c r="Q5076" s="273">
        <f t="shared" si="1824"/>
        <v>95.43818182</v>
      </c>
      <c r="R5076" s="273">
        <f t="shared" si="1784"/>
        <v>96.31909091</v>
      </c>
    </row>
    <row r="5077" ht="14.25" hidden="1" customHeight="1">
      <c r="L5077" s="251"/>
      <c r="M5077" s="272">
        <v>114.3</v>
      </c>
      <c r="N5077" s="273">
        <f t="shared" ref="N5077:Q5077" si="1825">N5076+0.000909090909090909</f>
        <v>92.03909091</v>
      </c>
      <c r="O5077" s="273">
        <f t="shared" si="1825"/>
        <v>93.33909091</v>
      </c>
      <c r="P5077" s="273">
        <f t="shared" si="1825"/>
        <v>94.53909091</v>
      </c>
      <c r="Q5077" s="273">
        <f t="shared" si="1825"/>
        <v>95.43909091</v>
      </c>
      <c r="R5077" s="273">
        <f t="shared" si="1784"/>
        <v>96.31954545</v>
      </c>
    </row>
    <row r="5078" ht="14.25" hidden="1" customHeight="1">
      <c r="L5078" s="251"/>
      <c r="M5078" s="272">
        <v>114.4</v>
      </c>
      <c r="N5078" s="273">
        <f t="shared" ref="N5078:Q5078" si="1826">N5077+0.000909090909090909</f>
        <v>92.04</v>
      </c>
      <c r="O5078" s="273">
        <f t="shared" si="1826"/>
        <v>93.34</v>
      </c>
      <c r="P5078" s="273">
        <f t="shared" si="1826"/>
        <v>94.54</v>
      </c>
      <c r="Q5078" s="273">
        <f t="shared" si="1826"/>
        <v>95.44</v>
      </c>
      <c r="R5078" s="273">
        <f t="shared" si="1784"/>
        <v>96.32</v>
      </c>
    </row>
    <row r="5079" ht="14.25" hidden="1" customHeight="1">
      <c r="L5079" s="251"/>
      <c r="M5079" s="272">
        <v>114.5</v>
      </c>
      <c r="N5079" s="273">
        <f t="shared" ref="N5079:Q5079" si="1827">N5078+0.000909090909090909</f>
        <v>92.04090909</v>
      </c>
      <c r="O5079" s="273">
        <f t="shared" si="1827"/>
        <v>93.34090909</v>
      </c>
      <c r="P5079" s="273">
        <f t="shared" si="1827"/>
        <v>94.54090909</v>
      </c>
      <c r="Q5079" s="273">
        <f t="shared" si="1827"/>
        <v>95.44090909</v>
      </c>
      <c r="R5079" s="273">
        <f t="shared" si="1784"/>
        <v>96.32045455</v>
      </c>
    </row>
    <row r="5080" ht="14.25" hidden="1" customHeight="1">
      <c r="L5080" s="251"/>
      <c r="M5080" s="272">
        <v>114.6</v>
      </c>
      <c r="N5080" s="273">
        <f t="shared" ref="N5080:Q5080" si="1828">N5079+0.000909090909090909</f>
        <v>92.04181818</v>
      </c>
      <c r="O5080" s="273">
        <f t="shared" si="1828"/>
        <v>93.34181818</v>
      </c>
      <c r="P5080" s="273">
        <f t="shared" si="1828"/>
        <v>94.54181818</v>
      </c>
      <c r="Q5080" s="273">
        <f t="shared" si="1828"/>
        <v>95.44181818</v>
      </c>
      <c r="R5080" s="273">
        <f t="shared" si="1784"/>
        <v>96.32090909</v>
      </c>
    </row>
    <row r="5081" ht="14.25" hidden="1" customHeight="1">
      <c r="L5081" s="251"/>
      <c r="M5081" s="272">
        <v>114.7</v>
      </c>
      <c r="N5081" s="273">
        <f t="shared" ref="N5081:Q5081" si="1829">N5080+0.000909090909090909</f>
        <v>92.04272727</v>
      </c>
      <c r="O5081" s="273">
        <f t="shared" si="1829"/>
        <v>93.34272727</v>
      </c>
      <c r="P5081" s="273">
        <f t="shared" si="1829"/>
        <v>94.54272727</v>
      </c>
      <c r="Q5081" s="273">
        <f t="shared" si="1829"/>
        <v>95.44272727</v>
      </c>
      <c r="R5081" s="273">
        <f t="shared" si="1784"/>
        <v>96.32136364</v>
      </c>
    </row>
    <row r="5082" ht="14.25" hidden="1" customHeight="1">
      <c r="L5082" s="251"/>
      <c r="M5082" s="272">
        <v>114.8</v>
      </c>
      <c r="N5082" s="273">
        <f t="shared" ref="N5082:Q5082" si="1830">N5081+0.000909090909090909</f>
        <v>92.04363636</v>
      </c>
      <c r="O5082" s="273">
        <f t="shared" si="1830"/>
        <v>93.34363636</v>
      </c>
      <c r="P5082" s="273">
        <f t="shared" si="1830"/>
        <v>94.54363636</v>
      </c>
      <c r="Q5082" s="273">
        <f t="shared" si="1830"/>
        <v>95.44363636</v>
      </c>
      <c r="R5082" s="273">
        <f t="shared" si="1784"/>
        <v>96.32181818</v>
      </c>
    </row>
    <row r="5083" ht="14.25" hidden="1" customHeight="1">
      <c r="L5083" s="251"/>
      <c r="M5083" s="272">
        <v>114.9</v>
      </c>
      <c r="N5083" s="273">
        <f t="shared" ref="N5083:Q5083" si="1831">N5082+0.000909090909090909</f>
        <v>92.04454545</v>
      </c>
      <c r="O5083" s="273">
        <f t="shared" si="1831"/>
        <v>93.34454545</v>
      </c>
      <c r="P5083" s="273">
        <f t="shared" si="1831"/>
        <v>94.54454545</v>
      </c>
      <c r="Q5083" s="273">
        <f t="shared" si="1831"/>
        <v>95.44454545</v>
      </c>
      <c r="R5083" s="273">
        <f t="shared" si="1784"/>
        <v>96.32227273</v>
      </c>
    </row>
    <row r="5084" ht="14.25" hidden="1" customHeight="1">
      <c r="L5084" s="251"/>
      <c r="M5084" s="272">
        <v>115.0</v>
      </c>
      <c r="N5084" s="273">
        <f t="shared" ref="N5084:Q5084" si="1832">N5083+0.000909090909090909</f>
        <v>92.04545455</v>
      </c>
      <c r="O5084" s="273">
        <f t="shared" si="1832"/>
        <v>93.34545455</v>
      </c>
      <c r="P5084" s="273">
        <f t="shared" si="1832"/>
        <v>94.54545455</v>
      </c>
      <c r="Q5084" s="273">
        <f t="shared" si="1832"/>
        <v>95.44545455</v>
      </c>
      <c r="R5084" s="273">
        <f t="shared" si="1784"/>
        <v>96.32272727</v>
      </c>
    </row>
    <row r="5085" ht="14.25" hidden="1" customHeight="1">
      <c r="L5085" s="251"/>
      <c r="M5085" s="272">
        <v>115.1</v>
      </c>
      <c r="N5085" s="273">
        <f t="shared" ref="N5085:Q5085" si="1833">N5084+0.000909090909090909</f>
        <v>92.04636364</v>
      </c>
      <c r="O5085" s="273">
        <f t="shared" si="1833"/>
        <v>93.34636364</v>
      </c>
      <c r="P5085" s="273">
        <f t="shared" si="1833"/>
        <v>94.54636364</v>
      </c>
      <c r="Q5085" s="273">
        <f t="shared" si="1833"/>
        <v>95.44636364</v>
      </c>
      <c r="R5085" s="273">
        <f t="shared" si="1784"/>
        <v>96.32318182</v>
      </c>
    </row>
    <row r="5086" ht="14.25" hidden="1" customHeight="1">
      <c r="L5086" s="251"/>
      <c r="M5086" s="272">
        <v>115.2</v>
      </c>
      <c r="N5086" s="273">
        <f t="shared" ref="N5086:Q5086" si="1834">N5085+0.000909090909090909</f>
        <v>92.04727273</v>
      </c>
      <c r="O5086" s="273">
        <f t="shared" si="1834"/>
        <v>93.34727273</v>
      </c>
      <c r="P5086" s="273">
        <f t="shared" si="1834"/>
        <v>94.54727273</v>
      </c>
      <c r="Q5086" s="273">
        <f t="shared" si="1834"/>
        <v>95.44727273</v>
      </c>
      <c r="R5086" s="273">
        <f t="shared" si="1784"/>
        <v>96.32363636</v>
      </c>
    </row>
    <row r="5087" ht="14.25" hidden="1" customHeight="1">
      <c r="L5087" s="251"/>
      <c r="M5087" s="272">
        <v>115.3</v>
      </c>
      <c r="N5087" s="273">
        <f t="shared" ref="N5087:Q5087" si="1835">N5086+0.000909090909090909</f>
        <v>92.04818182</v>
      </c>
      <c r="O5087" s="273">
        <f t="shared" si="1835"/>
        <v>93.34818182</v>
      </c>
      <c r="P5087" s="273">
        <f t="shared" si="1835"/>
        <v>94.54818182</v>
      </c>
      <c r="Q5087" s="273">
        <f t="shared" si="1835"/>
        <v>95.44818182</v>
      </c>
      <c r="R5087" s="273">
        <f t="shared" si="1784"/>
        <v>96.32409091</v>
      </c>
    </row>
    <row r="5088" ht="14.25" hidden="1" customHeight="1">
      <c r="L5088" s="251"/>
      <c r="M5088" s="272">
        <v>115.4</v>
      </c>
      <c r="N5088" s="273">
        <f t="shared" ref="N5088:Q5088" si="1836">N5087+0.000909090909090909</f>
        <v>92.04909091</v>
      </c>
      <c r="O5088" s="273">
        <f t="shared" si="1836"/>
        <v>93.34909091</v>
      </c>
      <c r="P5088" s="273">
        <f t="shared" si="1836"/>
        <v>94.54909091</v>
      </c>
      <c r="Q5088" s="273">
        <f t="shared" si="1836"/>
        <v>95.44909091</v>
      </c>
      <c r="R5088" s="273">
        <f t="shared" si="1784"/>
        <v>96.32454545</v>
      </c>
    </row>
    <row r="5089" ht="14.25" hidden="1" customHeight="1">
      <c r="L5089" s="251"/>
      <c r="M5089" s="272">
        <v>115.5</v>
      </c>
      <c r="N5089" s="273">
        <f t="shared" ref="N5089:Q5089" si="1837">N5088+0.000909090909090909</f>
        <v>92.05</v>
      </c>
      <c r="O5089" s="273">
        <f t="shared" si="1837"/>
        <v>93.35</v>
      </c>
      <c r="P5089" s="273">
        <f t="shared" si="1837"/>
        <v>94.55</v>
      </c>
      <c r="Q5089" s="273">
        <f t="shared" si="1837"/>
        <v>95.45</v>
      </c>
      <c r="R5089" s="273">
        <f t="shared" si="1784"/>
        <v>96.325</v>
      </c>
    </row>
    <row r="5090" ht="14.25" hidden="1" customHeight="1">
      <c r="L5090" s="251"/>
      <c r="M5090" s="272">
        <v>115.6</v>
      </c>
      <c r="N5090" s="273">
        <f t="shared" ref="N5090:Q5090" si="1838">N5089+0.000909090909090909</f>
        <v>92.05090909</v>
      </c>
      <c r="O5090" s="273">
        <f t="shared" si="1838"/>
        <v>93.35090909</v>
      </c>
      <c r="P5090" s="273">
        <f t="shared" si="1838"/>
        <v>94.55090909</v>
      </c>
      <c r="Q5090" s="273">
        <f t="shared" si="1838"/>
        <v>95.45090909</v>
      </c>
      <c r="R5090" s="273">
        <f t="shared" si="1784"/>
        <v>96.32545455</v>
      </c>
    </row>
    <row r="5091" ht="14.25" hidden="1" customHeight="1">
      <c r="L5091" s="251"/>
      <c r="M5091" s="272">
        <v>115.7</v>
      </c>
      <c r="N5091" s="273">
        <f t="shared" ref="N5091:Q5091" si="1839">N5090+0.000909090909090909</f>
        <v>92.05181818</v>
      </c>
      <c r="O5091" s="273">
        <f t="shared" si="1839"/>
        <v>93.35181818</v>
      </c>
      <c r="P5091" s="273">
        <f t="shared" si="1839"/>
        <v>94.55181818</v>
      </c>
      <c r="Q5091" s="273">
        <f t="shared" si="1839"/>
        <v>95.45181818</v>
      </c>
      <c r="R5091" s="273">
        <f t="shared" si="1784"/>
        <v>96.32590909</v>
      </c>
    </row>
    <row r="5092" ht="14.25" hidden="1" customHeight="1">
      <c r="L5092" s="251"/>
      <c r="M5092" s="272">
        <v>115.8</v>
      </c>
      <c r="N5092" s="273">
        <f t="shared" ref="N5092:Q5092" si="1840">N5091+0.000909090909090909</f>
        <v>92.05272727</v>
      </c>
      <c r="O5092" s="273">
        <f t="shared" si="1840"/>
        <v>93.35272727</v>
      </c>
      <c r="P5092" s="273">
        <f t="shared" si="1840"/>
        <v>94.55272727</v>
      </c>
      <c r="Q5092" s="273">
        <f t="shared" si="1840"/>
        <v>95.45272727</v>
      </c>
      <c r="R5092" s="273">
        <f t="shared" si="1784"/>
        <v>96.32636364</v>
      </c>
    </row>
    <row r="5093" ht="14.25" hidden="1" customHeight="1">
      <c r="L5093" s="251"/>
      <c r="M5093" s="272">
        <v>115.9</v>
      </c>
      <c r="N5093" s="273">
        <f t="shared" ref="N5093:Q5093" si="1841">N5092+0.000909090909090909</f>
        <v>92.05363636</v>
      </c>
      <c r="O5093" s="273">
        <f t="shared" si="1841"/>
        <v>93.35363636</v>
      </c>
      <c r="P5093" s="273">
        <f t="shared" si="1841"/>
        <v>94.55363636</v>
      </c>
      <c r="Q5093" s="273">
        <f t="shared" si="1841"/>
        <v>95.45363636</v>
      </c>
      <c r="R5093" s="273">
        <f t="shared" si="1784"/>
        <v>96.32681818</v>
      </c>
    </row>
    <row r="5094" ht="14.25" hidden="1" customHeight="1">
      <c r="L5094" s="251"/>
      <c r="M5094" s="272">
        <v>116.0</v>
      </c>
      <c r="N5094" s="273">
        <f t="shared" ref="N5094:Q5094" si="1842">N5093+0.000909090909090909</f>
        <v>92.05454545</v>
      </c>
      <c r="O5094" s="273">
        <f t="shared" si="1842"/>
        <v>93.35454545</v>
      </c>
      <c r="P5094" s="273">
        <f t="shared" si="1842"/>
        <v>94.55454545</v>
      </c>
      <c r="Q5094" s="273">
        <f t="shared" si="1842"/>
        <v>95.45454545</v>
      </c>
      <c r="R5094" s="273">
        <f t="shared" si="1784"/>
        <v>96.32727273</v>
      </c>
    </row>
    <row r="5095" ht="14.25" hidden="1" customHeight="1">
      <c r="L5095" s="251"/>
      <c r="M5095" s="272">
        <v>116.1</v>
      </c>
      <c r="N5095" s="273">
        <f t="shared" ref="N5095:Q5095" si="1843">N5094+0.000909090909090909</f>
        <v>92.05545455</v>
      </c>
      <c r="O5095" s="273">
        <f t="shared" si="1843"/>
        <v>93.35545455</v>
      </c>
      <c r="P5095" s="273">
        <f t="shared" si="1843"/>
        <v>94.55545455</v>
      </c>
      <c r="Q5095" s="273">
        <f t="shared" si="1843"/>
        <v>95.45545455</v>
      </c>
      <c r="R5095" s="273">
        <f t="shared" si="1784"/>
        <v>96.32772727</v>
      </c>
    </row>
    <row r="5096" ht="14.25" hidden="1" customHeight="1">
      <c r="L5096" s="251"/>
      <c r="M5096" s="272">
        <v>116.2</v>
      </c>
      <c r="N5096" s="273">
        <f t="shared" ref="N5096:Q5096" si="1844">N5095+0.000909090909090909</f>
        <v>92.05636364</v>
      </c>
      <c r="O5096" s="273">
        <f t="shared" si="1844"/>
        <v>93.35636364</v>
      </c>
      <c r="P5096" s="273">
        <f t="shared" si="1844"/>
        <v>94.55636364</v>
      </c>
      <c r="Q5096" s="273">
        <f t="shared" si="1844"/>
        <v>95.45636364</v>
      </c>
      <c r="R5096" s="273">
        <f t="shared" si="1784"/>
        <v>96.32818182</v>
      </c>
    </row>
    <row r="5097" ht="14.25" hidden="1" customHeight="1">
      <c r="L5097" s="251"/>
      <c r="M5097" s="272">
        <v>116.3</v>
      </c>
      <c r="N5097" s="273">
        <f t="shared" ref="N5097:Q5097" si="1845">N5096+0.000909090909090909</f>
        <v>92.05727273</v>
      </c>
      <c r="O5097" s="273">
        <f t="shared" si="1845"/>
        <v>93.35727273</v>
      </c>
      <c r="P5097" s="273">
        <f t="shared" si="1845"/>
        <v>94.55727273</v>
      </c>
      <c r="Q5097" s="273">
        <f t="shared" si="1845"/>
        <v>95.45727273</v>
      </c>
      <c r="R5097" s="273">
        <f t="shared" si="1784"/>
        <v>96.32863636</v>
      </c>
    </row>
    <row r="5098" ht="14.25" hidden="1" customHeight="1">
      <c r="L5098" s="251"/>
      <c r="M5098" s="272">
        <v>116.4</v>
      </c>
      <c r="N5098" s="273">
        <f t="shared" ref="N5098:Q5098" si="1846">N5097+0.000909090909090909</f>
        <v>92.05818182</v>
      </c>
      <c r="O5098" s="273">
        <f t="shared" si="1846"/>
        <v>93.35818182</v>
      </c>
      <c r="P5098" s="273">
        <f t="shared" si="1846"/>
        <v>94.55818182</v>
      </c>
      <c r="Q5098" s="273">
        <f t="shared" si="1846"/>
        <v>95.45818182</v>
      </c>
      <c r="R5098" s="273">
        <f t="shared" si="1784"/>
        <v>96.32909091</v>
      </c>
    </row>
    <row r="5099" ht="14.25" hidden="1" customHeight="1">
      <c r="L5099" s="251"/>
      <c r="M5099" s="272">
        <v>116.5</v>
      </c>
      <c r="N5099" s="273">
        <f t="shared" ref="N5099:Q5099" si="1847">N5098+0.000909090909090909</f>
        <v>92.05909091</v>
      </c>
      <c r="O5099" s="273">
        <f t="shared" si="1847"/>
        <v>93.35909091</v>
      </c>
      <c r="P5099" s="273">
        <f t="shared" si="1847"/>
        <v>94.55909091</v>
      </c>
      <c r="Q5099" s="273">
        <f t="shared" si="1847"/>
        <v>95.45909091</v>
      </c>
      <c r="R5099" s="273">
        <f t="shared" si="1784"/>
        <v>96.32954545</v>
      </c>
    </row>
    <row r="5100" ht="14.25" hidden="1" customHeight="1">
      <c r="L5100" s="251"/>
      <c r="M5100" s="272">
        <v>116.6</v>
      </c>
      <c r="N5100" s="273">
        <f t="shared" ref="N5100:Q5100" si="1848">N5099+0.000909090909090909</f>
        <v>92.06</v>
      </c>
      <c r="O5100" s="273">
        <f t="shared" si="1848"/>
        <v>93.36</v>
      </c>
      <c r="P5100" s="273">
        <f t="shared" si="1848"/>
        <v>94.56</v>
      </c>
      <c r="Q5100" s="273">
        <f t="shared" si="1848"/>
        <v>95.46</v>
      </c>
      <c r="R5100" s="273">
        <f t="shared" si="1784"/>
        <v>96.33</v>
      </c>
    </row>
    <row r="5101" ht="14.25" hidden="1" customHeight="1">
      <c r="L5101" s="251"/>
      <c r="M5101" s="272">
        <v>116.7</v>
      </c>
      <c r="N5101" s="273">
        <f t="shared" ref="N5101:Q5101" si="1849">N5100+0.000909090909090909</f>
        <v>92.06090909</v>
      </c>
      <c r="O5101" s="273">
        <f t="shared" si="1849"/>
        <v>93.36090909</v>
      </c>
      <c r="P5101" s="273">
        <f t="shared" si="1849"/>
        <v>94.56090909</v>
      </c>
      <c r="Q5101" s="273">
        <f t="shared" si="1849"/>
        <v>95.46090909</v>
      </c>
      <c r="R5101" s="273">
        <f t="shared" si="1784"/>
        <v>96.33045455</v>
      </c>
    </row>
    <row r="5102" ht="14.25" hidden="1" customHeight="1">
      <c r="L5102" s="251"/>
      <c r="M5102" s="272">
        <v>116.8</v>
      </c>
      <c r="N5102" s="273">
        <f t="shared" ref="N5102:Q5102" si="1850">N5101+0.000909090909090909</f>
        <v>92.06181818</v>
      </c>
      <c r="O5102" s="273">
        <f t="shared" si="1850"/>
        <v>93.36181818</v>
      </c>
      <c r="P5102" s="273">
        <f t="shared" si="1850"/>
        <v>94.56181818</v>
      </c>
      <c r="Q5102" s="273">
        <f t="shared" si="1850"/>
        <v>95.46181818</v>
      </c>
      <c r="R5102" s="273">
        <f t="shared" si="1784"/>
        <v>96.33090909</v>
      </c>
    </row>
    <row r="5103" ht="14.25" hidden="1" customHeight="1">
      <c r="L5103" s="251"/>
      <c r="M5103" s="272">
        <v>116.9</v>
      </c>
      <c r="N5103" s="273">
        <f t="shared" ref="N5103:Q5103" si="1851">N5102+0.000909090909090909</f>
        <v>92.06272727</v>
      </c>
      <c r="O5103" s="273">
        <f t="shared" si="1851"/>
        <v>93.36272727</v>
      </c>
      <c r="P5103" s="273">
        <f t="shared" si="1851"/>
        <v>94.56272727</v>
      </c>
      <c r="Q5103" s="273">
        <f t="shared" si="1851"/>
        <v>95.46272727</v>
      </c>
      <c r="R5103" s="273">
        <f t="shared" si="1784"/>
        <v>96.33136364</v>
      </c>
    </row>
    <row r="5104" ht="14.25" hidden="1" customHeight="1">
      <c r="L5104" s="251"/>
      <c r="M5104" s="272">
        <v>117.0</v>
      </c>
      <c r="N5104" s="273">
        <f t="shared" ref="N5104:Q5104" si="1852">N5103+0.000909090909090909</f>
        <v>92.06363636</v>
      </c>
      <c r="O5104" s="273">
        <f t="shared" si="1852"/>
        <v>93.36363636</v>
      </c>
      <c r="P5104" s="273">
        <f t="shared" si="1852"/>
        <v>94.56363636</v>
      </c>
      <c r="Q5104" s="273">
        <f t="shared" si="1852"/>
        <v>95.46363636</v>
      </c>
      <c r="R5104" s="273">
        <f t="shared" si="1784"/>
        <v>96.33181818</v>
      </c>
    </row>
    <row r="5105" ht="14.25" hidden="1" customHeight="1">
      <c r="L5105" s="251"/>
      <c r="M5105" s="272">
        <v>117.1</v>
      </c>
      <c r="N5105" s="273">
        <f t="shared" ref="N5105:Q5105" si="1853">N5104+0.000909090909090909</f>
        <v>92.06454545</v>
      </c>
      <c r="O5105" s="273">
        <f t="shared" si="1853"/>
        <v>93.36454545</v>
      </c>
      <c r="P5105" s="273">
        <f t="shared" si="1853"/>
        <v>94.56454545</v>
      </c>
      <c r="Q5105" s="273">
        <f t="shared" si="1853"/>
        <v>95.46454545</v>
      </c>
      <c r="R5105" s="273">
        <f t="shared" si="1784"/>
        <v>96.33227273</v>
      </c>
    </row>
    <row r="5106" ht="14.25" hidden="1" customHeight="1">
      <c r="L5106" s="251"/>
      <c r="M5106" s="272">
        <v>117.2</v>
      </c>
      <c r="N5106" s="273">
        <f t="shared" ref="N5106:Q5106" si="1854">N5105+0.000909090909090909</f>
        <v>92.06545455</v>
      </c>
      <c r="O5106" s="273">
        <f t="shared" si="1854"/>
        <v>93.36545455</v>
      </c>
      <c r="P5106" s="273">
        <f t="shared" si="1854"/>
        <v>94.56545455</v>
      </c>
      <c r="Q5106" s="273">
        <f t="shared" si="1854"/>
        <v>95.46545455</v>
      </c>
      <c r="R5106" s="273">
        <f t="shared" si="1784"/>
        <v>96.33272727</v>
      </c>
    </row>
    <row r="5107" ht="14.25" hidden="1" customHeight="1">
      <c r="L5107" s="251"/>
      <c r="M5107" s="272">
        <v>117.3</v>
      </c>
      <c r="N5107" s="273">
        <f t="shared" ref="N5107:Q5107" si="1855">N5106+0.000909090909090909</f>
        <v>92.06636364</v>
      </c>
      <c r="O5107" s="273">
        <f t="shared" si="1855"/>
        <v>93.36636364</v>
      </c>
      <c r="P5107" s="273">
        <f t="shared" si="1855"/>
        <v>94.56636364</v>
      </c>
      <c r="Q5107" s="273">
        <f t="shared" si="1855"/>
        <v>95.46636364</v>
      </c>
      <c r="R5107" s="273">
        <f t="shared" si="1784"/>
        <v>96.33318182</v>
      </c>
    </row>
    <row r="5108" ht="14.25" hidden="1" customHeight="1">
      <c r="L5108" s="251"/>
      <c r="M5108" s="272">
        <v>117.4</v>
      </c>
      <c r="N5108" s="273">
        <f t="shared" ref="N5108:Q5108" si="1856">N5107+0.000909090909090909</f>
        <v>92.06727273</v>
      </c>
      <c r="O5108" s="273">
        <f t="shared" si="1856"/>
        <v>93.36727273</v>
      </c>
      <c r="P5108" s="273">
        <f t="shared" si="1856"/>
        <v>94.56727273</v>
      </c>
      <c r="Q5108" s="273">
        <f t="shared" si="1856"/>
        <v>95.46727273</v>
      </c>
      <c r="R5108" s="273">
        <f t="shared" si="1784"/>
        <v>96.33363636</v>
      </c>
    </row>
    <row r="5109" ht="14.25" hidden="1" customHeight="1">
      <c r="L5109" s="251"/>
      <c r="M5109" s="272">
        <v>117.5</v>
      </c>
      <c r="N5109" s="273">
        <f t="shared" ref="N5109:Q5109" si="1857">N5108+0.000909090909090909</f>
        <v>92.06818182</v>
      </c>
      <c r="O5109" s="273">
        <f t="shared" si="1857"/>
        <v>93.36818182</v>
      </c>
      <c r="P5109" s="273">
        <f t="shared" si="1857"/>
        <v>94.56818182</v>
      </c>
      <c r="Q5109" s="273">
        <f t="shared" si="1857"/>
        <v>95.46818182</v>
      </c>
      <c r="R5109" s="273">
        <f t="shared" si="1784"/>
        <v>96.33409091</v>
      </c>
    </row>
    <row r="5110" ht="14.25" hidden="1" customHeight="1">
      <c r="L5110" s="251"/>
      <c r="M5110" s="272">
        <v>117.6</v>
      </c>
      <c r="N5110" s="273">
        <f t="shared" ref="N5110:Q5110" si="1858">N5109+0.000909090909090909</f>
        <v>92.06909091</v>
      </c>
      <c r="O5110" s="273">
        <f t="shared" si="1858"/>
        <v>93.36909091</v>
      </c>
      <c r="P5110" s="273">
        <f t="shared" si="1858"/>
        <v>94.56909091</v>
      </c>
      <c r="Q5110" s="273">
        <f t="shared" si="1858"/>
        <v>95.46909091</v>
      </c>
      <c r="R5110" s="273">
        <f t="shared" si="1784"/>
        <v>96.33454545</v>
      </c>
    </row>
    <row r="5111" ht="14.25" hidden="1" customHeight="1">
      <c r="L5111" s="251"/>
      <c r="M5111" s="272">
        <v>117.7</v>
      </c>
      <c r="N5111" s="273">
        <f t="shared" ref="N5111:Q5111" si="1859">N5110+0.000909090909090909</f>
        <v>92.07</v>
      </c>
      <c r="O5111" s="273">
        <f t="shared" si="1859"/>
        <v>93.37</v>
      </c>
      <c r="P5111" s="273">
        <f t="shared" si="1859"/>
        <v>94.57</v>
      </c>
      <c r="Q5111" s="273">
        <f t="shared" si="1859"/>
        <v>95.47</v>
      </c>
      <c r="R5111" s="273">
        <f t="shared" si="1784"/>
        <v>96.335</v>
      </c>
    </row>
    <row r="5112" ht="14.25" hidden="1" customHeight="1">
      <c r="L5112" s="251"/>
      <c r="M5112" s="272">
        <v>117.8</v>
      </c>
      <c r="N5112" s="273">
        <f t="shared" ref="N5112:Q5112" si="1860">N5111+0.000909090909090909</f>
        <v>92.07090909</v>
      </c>
      <c r="O5112" s="273">
        <f t="shared" si="1860"/>
        <v>93.37090909</v>
      </c>
      <c r="P5112" s="273">
        <f t="shared" si="1860"/>
        <v>94.57090909</v>
      </c>
      <c r="Q5112" s="273">
        <f t="shared" si="1860"/>
        <v>95.47090909</v>
      </c>
      <c r="R5112" s="273">
        <f t="shared" si="1784"/>
        <v>96.33545455</v>
      </c>
    </row>
    <row r="5113" ht="14.25" hidden="1" customHeight="1">
      <c r="L5113" s="251"/>
      <c r="M5113" s="272">
        <v>117.9</v>
      </c>
      <c r="N5113" s="273">
        <f t="shared" ref="N5113:Q5113" si="1861">N5112+0.000909090909090909</f>
        <v>92.07181818</v>
      </c>
      <c r="O5113" s="273">
        <f t="shared" si="1861"/>
        <v>93.37181818</v>
      </c>
      <c r="P5113" s="273">
        <f t="shared" si="1861"/>
        <v>94.57181818</v>
      </c>
      <c r="Q5113" s="273">
        <f t="shared" si="1861"/>
        <v>95.47181818</v>
      </c>
      <c r="R5113" s="273">
        <f t="shared" si="1784"/>
        <v>96.33590909</v>
      </c>
    </row>
    <row r="5114" ht="14.25" hidden="1" customHeight="1">
      <c r="L5114" s="251"/>
      <c r="M5114" s="272">
        <v>118.0</v>
      </c>
      <c r="N5114" s="273">
        <f t="shared" ref="N5114:Q5114" si="1862">N5113+0.000909090909090909</f>
        <v>92.07272727</v>
      </c>
      <c r="O5114" s="273">
        <f t="shared" si="1862"/>
        <v>93.37272727</v>
      </c>
      <c r="P5114" s="273">
        <f t="shared" si="1862"/>
        <v>94.57272727</v>
      </c>
      <c r="Q5114" s="273">
        <f t="shared" si="1862"/>
        <v>95.47272727</v>
      </c>
      <c r="R5114" s="273">
        <f t="shared" si="1784"/>
        <v>96.33636364</v>
      </c>
    </row>
    <row r="5115" ht="14.25" hidden="1" customHeight="1">
      <c r="L5115" s="251"/>
      <c r="M5115" s="272">
        <v>118.1</v>
      </c>
      <c r="N5115" s="273">
        <f t="shared" ref="N5115:Q5115" si="1863">N5114+0.000909090909090909</f>
        <v>92.07363636</v>
      </c>
      <c r="O5115" s="273">
        <f t="shared" si="1863"/>
        <v>93.37363636</v>
      </c>
      <c r="P5115" s="273">
        <f t="shared" si="1863"/>
        <v>94.57363636</v>
      </c>
      <c r="Q5115" s="273">
        <f t="shared" si="1863"/>
        <v>95.47363636</v>
      </c>
      <c r="R5115" s="273">
        <f t="shared" si="1784"/>
        <v>96.33681818</v>
      </c>
    </row>
    <row r="5116" ht="14.25" hidden="1" customHeight="1">
      <c r="L5116" s="251"/>
      <c r="M5116" s="272">
        <v>118.2</v>
      </c>
      <c r="N5116" s="273">
        <f t="shared" ref="N5116:Q5116" si="1864">N5115+0.000909090909090909</f>
        <v>92.07454545</v>
      </c>
      <c r="O5116" s="273">
        <f t="shared" si="1864"/>
        <v>93.37454545</v>
      </c>
      <c r="P5116" s="273">
        <f t="shared" si="1864"/>
        <v>94.57454545</v>
      </c>
      <c r="Q5116" s="273">
        <f t="shared" si="1864"/>
        <v>95.47454545</v>
      </c>
      <c r="R5116" s="273">
        <f t="shared" si="1784"/>
        <v>96.33727273</v>
      </c>
    </row>
    <row r="5117" ht="14.25" hidden="1" customHeight="1">
      <c r="L5117" s="251"/>
      <c r="M5117" s="272">
        <v>118.3</v>
      </c>
      <c r="N5117" s="273">
        <f t="shared" ref="N5117:Q5117" si="1865">N5116+0.000909090909090909</f>
        <v>92.07545455</v>
      </c>
      <c r="O5117" s="273">
        <f t="shared" si="1865"/>
        <v>93.37545455</v>
      </c>
      <c r="P5117" s="273">
        <f t="shared" si="1865"/>
        <v>94.57545455</v>
      </c>
      <c r="Q5117" s="273">
        <f t="shared" si="1865"/>
        <v>95.47545455</v>
      </c>
      <c r="R5117" s="273">
        <f t="shared" si="1784"/>
        <v>96.33772727</v>
      </c>
    </row>
    <row r="5118" ht="14.25" hidden="1" customHeight="1">
      <c r="L5118" s="251"/>
      <c r="M5118" s="272">
        <v>118.4</v>
      </c>
      <c r="N5118" s="273">
        <f t="shared" ref="N5118:Q5118" si="1866">N5117+0.000909090909090909</f>
        <v>92.07636364</v>
      </c>
      <c r="O5118" s="273">
        <f t="shared" si="1866"/>
        <v>93.37636364</v>
      </c>
      <c r="P5118" s="273">
        <f t="shared" si="1866"/>
        <v>94.57636364</v>
      </c>
      <c r="Q5118" s="273">
        <f t="shared" si="1866"/>
        <v>95.47636364</v>
      </c>
      <c r="R5118" s="273">
        <f t="shared" si="1784"/>
        <v>96.33818182</v>
      </c>
    </row>
    <row r="5119" ht="14.25" hidden="1" customHeight="1">
      <c r="L5119" s="251"/>
      <c r="M5119" s="272">
        <v>118.5</v>
      </c>
      <c r="N5119" s="273">
        <f t="shared" ref="N5119:Q5119" si="1867">N5118+0.000909090909090909</f>
        <v>92.07727273</v>
      </c>
      <c r="O5119" s="273">
        <f t="shared" si="1867"/>
        <v>93.37727273</v>
      </c>
      <c r="P5119" s="273">
        <f t="shared" si="1867"/>
        <v>94.57727273</v>
      </c>
      <c r="Q5119" s="273">
        <f t="shared" si="1867"/>
        <v>95.47727273</v>
      </c>
      <c r="R5119" s="273">
        <f t="shared" si="1784"/>
        <v>96.33863636</v>
      </c>
    </row>
    <row r="5120" ht="14.25" hidden="1" customHeight="1">
      <c r="L5120" s="251"/>
      <c r="M5120" s="272">
        <v>118.6</v>
      </c>
      <c r="N5120" s="273">
        <f t="shared" ref="N5120:Q5120" si="1868">N5119+0.000909090909090909</f>
        <v>92.07818182</v>
      </c>
      <c r="O5120" s="273">
        <f t="shared" si="1868"/>
        <v>93.37818182</v>
      </c>
      <c r="P5120" s="273">
        <f t="shared" si="1868"/>
        <v>94.57818182</v>
      </c>
      <c r="Q5120" s="273">
        <f t="shared" si="1868"/>
        <v>95.47818182</v>
      </c>
      <c r="R5120" s="273">
        <f t="shared" si="1784"/>
        <v>96.33909091</v>
      </c>
    </row>
    <row r="5121" ht="14.25" hidden="1" customHeight="1">
      <c r="L5121" s="251"/>
      <c r="M5121" s="272">
        <v>118.7</v>
      </c>
      <c r="N5121" s="273">
        <f t="shared" ref="N5121:Q5121" si="1869">N5120+0.000909090909090909</f>
        <v>92.07909091</v>
      </c>
      <c r="O5121" s="273">
        <f t="shared" si="1869"/>
        <v>93.37909091</v>
      </c>
      <c r="P5121" s="273">
        <f t="shared" si="1869"/>
        <v>94.57909091</v>
      </c>
      <c r="Q5121" s="273">
        <f t="shared" si="1869"/>
        <v>95.47909091</v>
      </c>
      <c r="R5121" s="273">
        <f t="shared" si="1784"/>
        <v>96.33954545</v>
      </c>
    </row>
    <row r="5122" ht="14.25" hidden="1" customHeight="1">
      <c r="L5122" s="251"/>
      <c r="M5122" s="272">
        <v>118.8</v>
      </c>
      <c r="N5122" s="273">
        <f t="shared" ref="N5122:Q5122" si="1870">N5121+0.000909090909090909</f>
        <v>92.08</v>
      </c>
      <c r="O5122" s="273">
        <f t="shared" si="1870"/>
        <v>93.38</v>
      </c>
      <c r="P5122" s="273">
        <f t="shared" si="1870"/>
        <v>94.58</v>
      </c>
      <c r="Q5122" s="273">
        <f t="shared" si="1870"/>
        <v>95.48</v>
      </c>
      <c r="R5122" s="273">
        <f t="shared" si="1784"/>
        <v>96.34</v>
      </c>
    </row>
    <row r="5123" ht="14.25" hidden="1" customHeight="1">
      <c r="L5123" s="251"/>
      <c r="M5123" s="272">
        <v>118.9</v>
      </c>
      <c r="N5123" s="273">
        <f t="shared" ref="N5123:Q5123" si="1871">N5122+0.000909090909090909</f>
        <v>92.08090909</v>
      </c>
      <c r="O5123" s="273">
        <f t="shared" si="1871"/>
        <v>93.38090909</v>
      </c>
      <c r="P5123" s="273">
        <f t="shared" si="1871"/>
        <v>94.58090909</v>
      </c>
      <c r="Q5123" s="273">
        <f t="shared" si="1871"/>
        <v>95.48090909</v>
      </c>
      <c r="R5123" s="273">
        <f t="shared" si="1784"/>
        <v>96.34045455</v>
      </c>
    </row>
    <row r="5124" ht="14.25" hidden="1" customHeight="1">
      <c r="L5124" s="251"/>
      <c r="M5124" s="272">
        <v>119.0</v>
      </c>
      <c r="N5124" s="273">
        <f t="shared" ref="N5124:Q5124" si="1872">N5123+0.000909090909090909</f>
        <v>92.08181818</v>
      </c>
      <c r="O5124" s="273">
        <f t="shared" si="1872"/>
        <v>93.38181818</v>
      </c>
      <c r="P5124" s="273">
        <f t="shared" si="1872"/>
        <v>94.58181818</v>
      </c>
      <c r="Q5124" s="273">
        <f t="shared" si="1872"/>
        <v>95.48181818</v>
      </c>
      <c r="R5124" s="273">
        <f t="shared" si="1784"/>
        <v>96.34090909</v>
      </c>
    </row>
    <row r="5125" ht="14.25" hidden="1" customHeight="1">
      <c r="L5125" s="251"/>
      <c r="M5125" s="272">
        <v>119.1</v>
      </c>
      <c r="N5125" s="273">
        <f t="shared" ref="N5125:Q5125" si="1873">N5124+0.000909090909090909</f>
        <v>92.08272727</v>
      </c>
      <c r="O5125" s="273">
        <f t="shared" si="1873"/>
        <v>93.38272727</v>
      </c>
      <c r="P5125" s="273">
        <f t="shared" si="1873"/>
        <v>94.58272727</v>
      </c>
      <c r="Q5125" s="273">
        <f t="shared" si="1873"/>
        <v>95.48272727</v>
      </c>
      <c r="R5125" s="273">
        <f t="shared" si="1784"/>
        <v>96.34136364</v>
      </c>
    </row>
    <row r="5126" ht="14.25" hidden="1" customHeight="1">
      <c r="L5126" s="251"/>
      <c r="M5126" s="272">
        <v>119.2</v>
      </c>
      <c r="N5126" s="273">
        <f t="shared" ref="N5126:Q5126" si="1874">N5125+0.000909090909090909</f>
        <v>92.08363636</v>
      </c>
      <c r="O5126" s="273">
        <f t="shared" si="1874"/>
        <v>93.38363636</v>
      </c>
      <c r="P5126" s="273">
        <f t="shared" si="1874"/>
        <v>94.58363636</v>
      </c>
      <c r="Q5126" s="273">
        <f t="shared" si="1874"/>
        <v>95.48363636</v>
      </c>
      <c r="R5126" s="273">
        <f t="shared" si="1784"/>
        <v>96.34181818</v>
      </c>
    </row>
    <row r="5127" ht="14.25" hidden="1" customHeight="1">
      <c r="L5127" s="251"/>
      <c r="M5127" s="272">
        <v>119.3</v>
      </c>
      <c r="N5127" s="273">
        <f t="shared" ref="N5127:Q5127" si="1875">N5126+0.000909090909090909</f>
        <v>92.08454545</v>
      </c>
      <c r="O5127" s="273">
        <f t="shared" si="1875"/>
        <v>93.38454545</v>
      </c>
      <c r="P5127" s="273">
        <f t="shared" si="1875"/>
        <v>94.58454545</v>
      </c>
      <c r="Q5127" s="273">
        <f t="shared" si="1875"/>
        <v>95.48454545</v>
      </c>
      <c r="R5127" s="273">
        <f t="shared" si="1784"/>
        <v>96.34227273</v>
      </c>
    </row>
    <row r="5128" ht="14.25" hidden="1" customHeight="1">
      <c r="L5128" s="251"/>
      <c r="M5128" s="272">
        <v>119.4</v>
      </c>
      <c r="N5128" s="273">
        <f t="shared" ref="N5128:Q5128" si="1876">N5127+0.000909090909090909</f>
        <v>92.08545455</v>
      </c>
      <c r="O5128" s="273">
        <f t="shared" si="1876"/>
        <v>93.38545455</v>
      </c>
      <c r="P5128" s="273">
        <f t="shared" si="1876"/>
        <v>94.58545455</v>
      </c>
      <c r="Q5128" s="273">
        <f t="shared" si="1876"/>
        <v>95.48545455</v>
      </c>
      <c r="R5128" s="273">
        <f t="shared" si="1784"/>
        <v>96.34272727</v>
      </c>
    </row>
    <row r="5129" ht="14.25" hidden="1" customHeight="1">
      <c r="L5129" s="251"/>
      <c r="M5129" s="272">
        <v>119.5</v>
      </c>
      <c r="N5129" s="273">
        <f t="shared" ref="N5129:Q5129" si="1877">N5128+0.000909090909090909</f>
        <v>92.08636364</v>
      </c>
      <c r="O5129" s="273">
        <f t="shared" si="1877"/>
        <v>93.38636364</v>
      </c>
      <c r="P5129" s="273">
        <f t="shared" si="1877"/>
        <v>94.58636364</v>
      </c>
      <c r="Q5129" s="273">
        <f t="shared" si="1877"/>
        <v>95.48636364</v>
      </c>
      <c r="R5129" s="273">
        <f t="shared" si="1784"/>
        <v>96.34318182</v>
      </c>
    </row>
    <row r="5130" ht="14.25" hidden="1" customHeight="1">
      <c r="L5130" s="251"/>
      <c r="M5130" s="272">
        <v>119.6</v>
      </c>
      <c r="N5130" s="273">
        <f t="shared" ref="N5130:Q5130" si="1878">N5129+0.000909090909090909</f>
        <v>92.08727273</v>
      </c>
      <c r="O5130" s="273">
        <f t="shared" si="1878"/>
        <v>93.38727273</v>
      </c>
      <c r="P5130" s="273">
        <f t="shared" si="1878"/>
        <v>94.58727273</v>
      </c>
      <c r="Q5130" s="273">
        <f t="shared" si="1878"/>
        <v>95.48727273</v>
      </c>
      <c r="R5130" s="273">
        <f t="shared" si="1784"/>
        <v>96.34363636</v>
      </c>
    </row>
    <row r="5131" ht="14.25" hidden="1" customHeight="1">
      <c r="L5131" s="251"/>
      <c r="M5131" s="272">
        <v>119.7</v>
      </c>
      <c r="N5131" s="273">
        <f t="shared" ref="N5131:Q5131" si="1879">N5130+0.000909090909090909</f>
        <v>92.08818182</v>
      </c>
      <c r="O5131" s="273">
        <f t="shared" si="1879"/>
        <v>93.38818182</v>
      </c>
      <c r="P5131" s="273">
        <f t="shared" si="1879"/>
        <v>94.58818182</v>
      </c>
      <c r="Q5131" s="273">
        <f t="shared" si="1879"/>
        <v>95.48818182</v>
      </c>
      <c r="R5131" s="273">
        <f t="shared" si="1784"/>
        <v>96.34409091</v>
      </c>
    </row>
    <row r="5132" ht="14.25" hidden="1" customHeight="1">
      <c r="L5132" s="251"/>
      <c r="M5132" s="272">
        <v>119.8</v>
      </c>
      <c r="N5132" s="273">
        <f t="shared" ref="N5132:Q5132" si="1880">N5131+0.000909090909090909</f>
        <v>92.08909091</v>
      </c>
      <c r="O5132" s="273">
        <f t="shared" si="1880"/>
        <v>93.38909091</v>
      </c>
      <c r="P5132" s="273">
        <f t="shared" si="1880"/>
        <v>94.58909091</v>
      </c>
      <c r="Q5132" s="273">
        <f t="shared" si="1880"/>
        <v>95.48909091</v>
      </c>
      <c r="R5132" s="273">
        <f t="shared" si="1784"/>
        <v>96.34454545</v>
      </c>
    </row>
    <row r="5133" ht="14.25" hidden="1" customHeight="1">
      <c r="L5133" s="251"/>
      <c r="M5133" s="272">
        <v>119.9</v>
      </c>
      <c r="N5133" s="273">
        <f t="shared" ref="N5133:Q5133" si="1881">N5132+0.000909090909090909</f>
        <v>92.09</v>
      </c>
      <c r="O5133" s="273">
        <f t="shared" si="1881"/>
        <v>93.39</v>
      </c>
      <c r="P5133" s="273">
        <f t="shared" si="1881"/>
        <v>94.59</v>
      </c>
      <c r="Q5133" s="273">
        <f t="shared" si="1881"/>
        <v>95.49</v>
      </c>
      <c r="R5133" s="273">
        <f t="shared" si="1784"/>
        <v>96.345</v>
      </c>
    </row>
    <row r="5134" ht="14.25" hidden="1" customHeight="1">
      <c r="L5134" s="251"/>
      <c r="M5134" s="272">
        <v>120.0</v>
      </c>
      <c r="N5134" s="273">
        <f t="shared" ref="N5134:Q5134" si="1882">N5133+0.000909090909090909</f>
        <v>92.09090909</v>
      </c>
      <c r="O5134" s="273">
        <f t="shared" si="1882"/>
        <v>93.39090909</v>
      </c>
      <c r="P5134" s="273">
        <f t="shared" si="1882"/>
        <v>94.59090909</v>
      </c>
      <c r="Q5134" s="273">
        <f t="shared" si="1882"/>
        <v>95.49090909</v>
      </c>
      <c r="R5134" s="273">
        <f t="shared" si="1784"/>
        <v>96.34545455</v>
      </c>
    </row>
    <row r="5135" ht="14.25" hidden="1" customHeight="1">
      <c r="L5135" s="251"/>
      <c r="M5135" s="272">
        <v>120.1</v>
      </c>
      <c r="N5135" s="273">
        <f t="shared" ref="N5135:Q5135" si="1883">N5134+0.000909090909090909</f>
        <v>92.09181818</v>
      </c>
      <c r="O5135" s="273">
        <f t="shared" si="1883"/>
        <v>93.39181818</v>
      </c>
      <c r="P5135" s="273">
        <f t="shared" si="1883"/>
        <v>94.59181818</v>
      </c>
      <c r="Q5135" s="273">
        <f t="shared" si="1883"/>
        <v>95.49181818</v>
      </c>
      <c r="R5135" s="273">
        <f t="shared" si="1784"/>
        <v>96.34590909</v>
      </c>
    </row>
    <row r="5136" ht="14.25" hidden="1" customHeight="1">
      <c r="L5136" s="251"/>
      <c r="M5136" s="272">
        <v>120.2</v>
      </c>
      <c r="N5136" s="273">
        <f t="shared" ref="N5136:Q5136" si="1884">N5135+0.000909090909090909</f>
        <v>92.09272727</v>
      </c>
      <c r="O5136" s="273">
        <f t="shared" si="1884"/>
        <v>93.39272727</v>
      </c>
      <c r="P5136" s="273">
        <f t="shared" si="1884"/>
        <v>94.59272727</v>
      </c>
      <c r="Q5136" s="273">
        <f t="shared" si="1884"/>
        <v>95.49272727</v>
      </c>
      <c r="R5136" s="273">
        <f t="shared" si="1784"/>
        <v>96.34636364</v>
      </c>
    </row>
    <row r="5137" ht="14.25" hidden="1" customHeight="1">
      <c r="L5137" s="251"/>
      <c r="M5137" s="272">
        <v>120.3</v>
      </c>
      <c r="N5137" s="273">
        <f t="shared" ref="N5137:Q5137" si="1885">N5136+0.000909090909090909</f>
        <v>92.09363636</v>
      </c>
      <c r="O5137" s="273">
        <f t="shared" si="1885"/>
        <v>93.39363636</v>
      </c>
      <c r="P5137" s="273">
        <f t="shared" si="1885"/>
        <v>94.59363636</v>
      </c>
      <c r="Q5137" s="273">
        <f t="shared" si="1885"/>
        <v>95.49363636</v>
      </c>
      <c r="R5137" s="273">
        <f t="shared" si="1784"/>
        <v>96.34681818</v>
      </c>
    </row>
    <row r="5138" ht="14.25" hidden="1" customHeight="1">
      <c r="L5138" s="251"/>
      <c r="M5138" s="272">
        <v>120.4</v>
      </c>
      <c r="N5138" s="273">
        <f t="shared" ref="N5138:Q5138" si="1886">N5137+0.000909090909090909</f>
        <v>92.09454545</v>
      </c>
      <c r="O5138" s="273">
        <f t="shared" si="1886"/>
        <v>93.39454545</v>
      </c>
      <c r="P5138" s="273">
        <f t="shared" si="1886"/>
        <v>94.59454545</v>
      </c>
      <c r="Q5138" s="273">
        <f t="shared" si="1886"/>
        <v>95.49454545</v>
      </c>
      <c r="R5138" s="273">
        <f t="shared" si="1784"/>
        <v>96.34727273</v>
      </c>
    </row>
    <row r="5139" ht="14.25" hidden="1" customHeight="1">
      <c r="L5139" s="251"/>
      <c r="M5139" s="272">
        <v>120.5</v>
      </c>
      <c r="N5139" s="273">
        <f t="shared" ref="N5139:Q5139" si="1887">N5138+0.000909090909090909</f>
        <v>92.09545455</v>
      </c>
      <c r="O5139" s="273">
        <f t="shared" si="1887"/>
        <v>93.39545455</v>
      </c>
      <c r="P5139" s="273">
        <f t="shared" si="1887"/>
        <v>94.59545455</v>
      </c>
      <c r="Q5139" s="273">
        <f t="shared" si="1887"/>
        <v>95.49545455</v>
      </c>
      <c r="R5139" s="273">
        <f t="shared" si="1784"/>
        <v>96.34772727</v>
      </c>
    </row>
    <row r="5140" ht="14.25" hidden="1" customHeight="1">
      <c r="L5140" s="251"/>
      <c r="M5140" s="272">
        <v>120.6</v>
      </c>
      <c r="N5140" s="273">
        <f t="shared" ref="N5140:Q5140" si="1888">N5139+0.000909090909090909</f>
        <v>92.09636364</v>
      </c>
      <c r="O5140" s="273">
        <f t="shared" si="1888"/>
        <v>93.39636364</v>
      </c>
      <c r="P5140" s="273">
        <f t="shared" si="1888"/>
        <v>94.59636364</v>
      </c>
      <c r="Q5140" s="273">
        <f t="shared" si="1888"/>
        <v>95.49636364</v>
      </c>
      <c r="R5140" s="273">
        <f t="shared" si="1784"/>
        <v>96.34818182</v>
      </c>
    </row>
    <row r="5141" ht="14.25" hidden="1" customHeight="1">
      <c r="L5141" s="251"/>
      <c r="M5141" s="272">
        <v>120.7</v>
      </c>
      <c r="N5141" s="273">
        <f t="shared" ref="N5141:Q5141" si="1889">N5140+0.000909090909090909</f>
        <v>92.09727273</v>
      </c>
      <c r="O5141" s="273">
        <f t="shared" si="1889"/>
        <v>93.39727273</v>
      </c>
      <c r="P5141" s="273">
        <f t="shared" si="1889"/>
        <v>94.59727273</v>
      </c>
      <c r="Q5141" s="273">
        <f t="shared" si="1889"/>
        <v>95.49727273</v>
      </c>
      <c r="R5141" s="273">
        <f t="shared" si="1784"/>
        <v>96.34863636</v>
      </c>
    </row>
    <row r="5142" ht="14.25" hidden="1" customHeight="1">
      <c r="L5142" s="251"/>
      <c r="M5142" s="272">
        <v>120.8</v>
      </c>
      <c r="N5142" s="273">
        <f t="shared" ref="N5142:Q5142" si="1890">N5141+0.000909090909090909</f>
        <v>92.09818182</v>
      </c>
      <c r="O5142" s="273">
        <f t="shared" si="1890"/>
        <v>93.39818182</v>
      </c>
      <c r="P5142" s="273">
        <f t="shared" si="1890"/>
        <v>94.59818182</v>
      </c>
      <c r="Q5142" s="273">
        <f t="shared" si="1890"/>
        <v>95.49818182</v>
      </c>
      <c r="R5142" s="273">
        <f t="shared" si="1784"/>
        <v>96.34909091</v>
      </c>
    </row>
    <row r="5143" ht="14.25" hidden="1" customHeight="1">
      <c r="L5143" s="251"/>
      <c r="M5143" s="272">
        <v>120.9</v>
      </c>
      <c r="N5143" s="273">
        <f t="shared" ref="N5143:Q5143" si="1891">N5142+0.000909090909090909</f>
        <v>92.09909091</v>
      </c>
      <c r="O5143" s="273">
        <f t="shared" si="1891"/>
        <v>93.39909091</v>
      </c>
      <c r="P5143" s="273">
        <f t="shared" si="1891"/>
        <v>94.59909091</v>
      </c>
      <c r="Q5143" s="273">
        <f t="shared" si="1891"/>
        <v>95.49909091</v>
      </c>
      <c r="R5143" s="273">
        <f t="shared" si="1784"/>
        <v>96.34954545</v>
      </c>
    </row>
    <row r="5144" ht="14.25" hidden="1" customHeight="1">
      <c r="L5144" s="251"/>
      <c r="M5144" s="272">
        <v>121.0</v>
      </c>
      <c r="N5144" s="273">
        <f t="shared" ref="N5144:Q5144" si="1892">N5143+0.000909090909090909</f>
        <v>92.1</v>
      </c>
      <c r="O5144" s="273">
        <f t="shared" si="1892"/>
        <v>93.4</v>
      </c>
      <c r="P5144" s="273">
        <f t="shared" si="1892"/>
        <v>94.6</v>
      </c>
      <c r="Q5144" s="273">
        <f t="shared" si="1892"/>
        <v>95.5</v>
      </c>
      <c r="R5144" s="273">
        <f t="shared" si="1784"/>
        <v>96.35</v>
      </c>
    </row>
    <row r="5145" ht="14.25" hidden="1" customHeight="1">
      <c r="L5145" s="251"/>
      <c r="M5145" s="272">
        <v>121.1</v>
      </c>
      <c r="N5145" s="273">
        <f t="shared" ref="N5145:Q5145" si="1893">N5144+0.000909090909090909</f>
        <v>92.10090909</v>
      </c>
      <c r="O5145" s="273">
        <f t="shared" si="1893"/>
        <v>93.40090909</v>
      </c>
      <c r="P5145" s="273">
        <f t="shared" si="1893"/>
        <v>94.60090909</v>
      </c>
      <c r="Q5145" s="273">
        <f t="shared" si="1893"/>
        <v>95.50090909</v>
      </c>
      <c r="R5145" s="273">
        <f t="shared" si="1784"/>
        <v>96.35045455</v>
      </c>
    </row>
    <row r="5146" ht="14.25" hidden="1" customHeight="1">
      <c r="L5146" s="251"/>
      <c r="M5146" s="272">
        <v>121.2</v>
      </c>
      <c r="N5146" s="273">
        <f t="shared" ref="N5146:Q5146" si="1894">N5145+0.000909090909090909</f>
        <v>92.10181818</v>
      </c>
      <c r="O5146" s="273">
        <f t="shared" si="1894"/>
        <v>93.40181818</v>
      </c>
      <c r="P5146" s="273">
        <f t="shared" si="1894"/>
        <v>94.60181818</v>
      </c>
      <c r="Q5146" s="273">
        <f t="shared" si="1894"/>
        <v>95.50181818</v>
      </c>
      <c r="R5146" s="273">
        <f t="shared" si="1784"/>
        <v>96.35090909</v>
      </c>
    </row>
    <row r="5147" ht="14.25" hidden="1" customHeight="1">
      <c r="L5147" s="251"/>
      <c r="M5147" s="272">
        <v>121.3</v>
      </c>
      <c r="N5147" s="273">
        <f t="shared" ref="N5147:Q5147" si="1895">N5146+0.000909090909090909</f>
        <v>92.10272727</v>
      </c>
      <c r="O5147" s="273">
        <f t="shared" si="1895"/>
        <v>93.40272727</v>
      </c>
      <c r="P5147" s="273">
        <f t="shared" si="1895"/>
        <v>94.60272727</v>
      </c>
      <c r="Q5147" s="273">
        <f t="shared" si="1895"/>
        <v>95.50272727</v>
      </c>
      <c r="R5147" s="273">
        <f t="shared" si="1784"/>
        <v>96.35136364</v>
      </c>
    </row>
    <row r="5148" ht="14.25" hidden="1" customHeight="1">
      <c r="L5148" s="251"/>
      <c r="M5148" s="272">
        <v>121.4</v>
      </c>
      <c r="N5148" s="273">
        <f t="shared" ref="N5148:Q5148" si="1896">N5147+0.000909090909090909</f>
        <v>92.10363636</v>
      </c>
      <c r="O5148" s="273">
        <f t="shared" si="1896"/>
        <v>93.40363636</v>
      </c>
      <c r="P5148" s="273">
        <f t="shared" si="1896"/>
        <v>94.60363636</v>
      </c>
      <c r="Q5148" s="273">
        <f t="shared" si="1896"/>
        <v>95.50363636</v>
      </c>
      <c r="R5148" s="273">
        <f t="shared" si="1784"/>
        <v>96.35181818</v>
      </c>
    </row>
    <row r="5149" ht="14.25" hidden="1" customHeight="1">
      <c r="L5149" s="251"/>
      <c r="M5149" s="272">
        <v>121.5</v>
      </c>
      <c r="N5149" s="273">
        <f t="shared" ref="N5149:Q5149" si="1897">N5148+0.000909090909090909</f>
        <v>92.10454545</v>
      </c>
      <c r="O5149" s="273">
        <f t="shared" si="1897"/>
        <v>93.40454545</v>
      </c>
      <c r="P5149" s="273">
        <f t="shared" si="1897"/>
        <v>94.60454545</v>
      </c>
      <c r="Q5149" s="273">
        <f t="shared" si="1897"/>
        <v>95.50454545</v>
      </c>
      <c r="R5149" s="273">
        <f t="shared" si="1784"/>
        <v>96.35227273</v>
      </c>
    </row>
    <row r="5150" ht="14.25" hidden="1" customHeight="1">
      <c r="L5150" s="251"/>
      <c r="M5150" s="272">
        <v>121.6</v>
      </c>
      <c r="N5150" s="273">
        <f t="shared" ref="N5150:Q5150" si="1898">N5149+0.000909090909090909</f>
        <v>92.10545455</v>
      </c>
      <c r="O5150" s="273">
        <f t="shared" si="1898"/>
        <v>93.40545455</v>
      </c>
      <c r="P5150" s="273">
        <f t="shared" si="1898"/>
        <v>94.60545455</v>
      </c>
      <c r="Q5150" s="273">
        <f t="shared" si="1898"/>
        <v>95.50545455</v>
      </c>
      <c r="R5150" s="273">
        <f t="shared" si="1784"/>
        <v>96.35272727</v>
      </c>
    </row>
    <row r="5151" ht="14.25" hidden="1" customHeight="1">
      <c r="L5151" s="251"/>
      <c r="M5151" s="272">
        <v>121.7</v>
      </c>
      <c r="N5151" s="273">
        <f t="shared" ref="N5151:Q5151" si="1899">N5150+0.000909090909090909</f>
        <v>92.10636364</v>
      </c>
      <c r="O5151" s="273">
        <f t="shared" si="1899"/>
        <v>93.40636364</v>
      </c>
      <c r="P5151" s="273">
        <f t="shared" si="1899"/>
        <v>94.60636364</v>
      </c>
      <c r="Q5151" s="273">
        <f t="shared" si="1899"/>
        <v>95.50636364</v>
      </c>
      <c r="R5151" s="273">
        <f t="shared" si="1784"/>
        <v>96.35318182</v>
      </c>
    </row>
    <row r="5152" ht="14.25" hidden="1" customHeight="1">
      <c r="L5152" s="251"/>
      <c r="M5152" s="272">
        <v>121.8</v>
      </c>
      <c r="N5152" s="273">
        <f t="shared" ref="N5152:Q5152" si="1900">N5151+0.000909090909090909</f>
        <v>92.10727273</v>
      </c>
      <c r="O5152" s="273">
        <f t="shared" si="1900"/>
        <v>93.40727273</v>
      </c>
      <c r="P5152" s="273">
        <f t="shared" si="1900"/>
        <v>94.60727273</v>
      </c>
      <c r="Q5152" s="273">
        <f t="shared" si="1900"/>
        <v>95.50727273</v>
      </c>
      <c r="R5152" s="273">
        <f t="shared" si="1784"/>
        <v>96.35363636</v>
      </c>
    </row>
    <row r="5153" ht="14.25" hidden="1" customHeight="1">
      <c r="L5153" s="251"/>
      <c r="M5153" s="272">
        <v>121.9</v>
      </c>
      <c r="N5153" s="273">
        <f t="shared" ref="N5153:Q5153" si="1901">N5152+0.000909090909090909</f>
        <v>92.10818182</v>
      </c>
      <c r="O5153" s="273">
        <f t="shared" si="1901"/>
        <v>93.40818182</v>
      </c>
      <c r="P5153" s="273">
        <f t="shared" si="1901"/>
        <v>94.60818182</v>
      </c>
      <c r="Q5153" s="273">
        <f t="shared" si="1901"/>
        <v>95.50818182</v>
      </c>
      <c r="R5153" s="273">
        <f t="shared" si="1784"/>
        <v>96.35409091</v>
      </c>
    </row>
    <row r="5154" ht="14.25" hidden="1" customHeight="1">
      <c r="L5154" s="251"/>
      <c r="M5154" s="272">
        <v>122.0</v>
      </c>
      <c r="N5154" s="273">
        <f t="shared" ref="N5154:Q5154" si="1902">N5153+0.000909090909090909</f>
        <v>92.10909091</v>
      </c>
      <c r="O5154" s="273">
        <f t="shared" si="1902"/>
        <v>93.40909091</v>
      </c>
      <c r="P5154" s="273">
        <f t="shared" si="1902"/>
        <v>94.60909091</v>
      </c>
      <c r="Q5154" s="273">
        <f t="shared" si="1902"/>
        <v>95.50909091</v>
      </c>
      <c r="R5154" s="273">
        <f t="shared" si="1784"/>
        <v>96.35454545</v>
      </c>
    </row>
    <row r="5155" ht="14.25" hidden="1" customHeight="1">
      <c r="L5155" s="251"/>
      <c r="M5155" s="272">
        <v>122.1</v>
      </c>
      <c r="N5155" s="273">
        <f t="shared" ref="N5155:Q5155" si="1903">N5154+0.000909090909090909</f>
        <v>92.11</v>
      </c>
      <c r="O5155" s="273">
        <f t="shared" si="1903"/>
        <v>93.41</v>
      </c>
      <c r="P5155" s="273">
        <f t="shared" si="1903"/>
        <v>94.61</v>
      </c>
      <c r="Q5155" s="273">
        <f t="shared" si="1903"/>
        <v>95.51</v>
      </c>
      <c r="R5155" s="273">
        <f t="shared" si="1784"/>
        <v>96.355</v>
      </c>
    </row>
    <row r="5156" ht="14.25" hidden="1" customHeight="1">
      <c r="L5156" s="251"/>
      <c r="M5156" s="272">
        <v>122.2</v>
      </c>
      <c r="N5156" s="273">
        <f t="shared" ref="N5156:Q5156" si="1904">N5155+0.000909090909090909</f>
        <v>92.11090909</v>
      </c>
      <c r="O5156" s="273">
        <f t="shared" si="1904"/>
        <v>93.41090909</v>
      </c>
      <c r="P5156" s="273">
        <f t="shared" si="1904"/>
        <v>94.61090909</v>
      </c>
      <c r="Q5156" s="273">
        <f t="shared" si="1904"/>
        <v>95.51090909</v>
      </c>
      <c r="R5156" s="273">
        <f t="shared" si="1784"/>
        <v>96.35545455</v>
      </c>
    </row>
    <row r="5157" ht="14.25" hidden="1" customHeight="1">
      <c r="L5157" s="251"/>
      <c r="M5157" s="272">
        <v>122.3</v>
      </c>
      <c r="N5157" s="273">
        <f t="shared" ref="N5157:Q5157" si="1905">N5156+0.000909090909090909</f>
        <v>92.11181818</v>
      </c>
      <c r="O5157" s="273">
        <f t="shared" si="1905"/>
        <v>93.41181818</v>
      </c>
      <c r="P5157" s="273">
        <f t="shared" si="1905"/>
        <v>94.61181818</v>
      </c>
      <c r="Q5157" s="273">
        <f t="shared" si="1905"/>
        <v>95.51181818</v>
      </c>
      <c r="R5157" s="273">
        <f t="shared" si="1784"/>
        <v>96.35590909</v>
      </c>
    </row>
    <row r="5158" ht="14.25" hidden="1" customHeight="1">
      <c r="L5158" s="251"/>
      <c r="M5158" s="272">
        <v>122.4</v>
      </c>
      <c r="N5158" s="273">
        <f t="shared" ref="N5158:Q5158" si="1906">N5157+0.000909090909090909</f>
        <v>92.11272727</v>
      </c>
      <c r="O5158" s="273">
        <f t="shared" si="1906"/>
        <v>93.41272727</v>
      </c>
      <c r="P5158" s="273">
        <f t="shared" si="1906"/>
        <v>94.61272727</v>
      </c>
      <c r="Q5158" s="273">
        <f t="shared" si="1906"/>
        <v>95.51272727</v>
      </c>
      <c r="R5158" s="273">
        <f t="shared" si="1784"/>
        <v>96.35636364</v>
      </c>
    </row>
    <row r="5159" ht="14.25" hidden="1" customHeight="1">
      <c r="L5159" s="251"/>
      <c r="M5159" s="272">
        <v>122.5</v>
      </c>
      <c r="N5159" s="273">
        <f t="shared" ref="N5159:Q5159" si="1907">N5158+0.000909090909090909</f>
        <v>92.11363636</v>
      </c>
      <c r="O5159" s="273">
        <f t="shared" si="1907"/>
        <v>93.41363636</v>
      </c>
      <c r="P5159" s="273">
        <f t="shared" si="1907"/>
        <v>94.61363636</v>
      </c>
      <c r="Q5159" s="273">
        <f t="shared" si="1907"/>
        <v>95.51363636</v>
      </c>
      <c r="R5159" s="273">
        <f t="shared" si="1784"/>
        <v>96.35681818</v>
      </c>
    </row>
    <row r="5160" ht="14.25" hidden="1" customHeight="1">
      <c r="L5160" s="251"/>
      <c r="M5160" s="272">
        <v>122.6</v>
      </c>
      <c r="N5160" s="273">
        <f t="shared" ref="N5160:Q5160" si="1908">N5159+0.000909090909090909</f>
        <v>92.11454545</v>
      </c>
      <c r="O5160" s="273">
        <f t="shared" si="1908"/>
        <v>93.41454545</v>
      </c>
      <c r="P5160" s="273">
        <f t="shared" si="1908"/>
        <v>94.61454545</v>
      </c>
      <c r="Q5160" s="273">
        <f t="shared" si="1908"/>
        <v>95.51454545</v>
      </c>
      <c r="R5160" s="273">
        <f t="shared" si="1784"/>
        <v>96.35727273</v>
      </c>
    </row>
    <row r="5161" ht="14.25" hidden="1" customHeight="1">
      <c r="L5161" s="251"/>
      <c r="M5161" s="272">
        <v>122.7</v>
      </c>
      <c r="N5161" s="273">
        <f t="shared" ref="N5161:Q5161" si="1909">N5160+0.000909090909090909</f>
        <v>92.11545455</v>
      </c>
      <c r="O5161" s="273">
        <f t="shared" si="1909"/>
        <v>93.41545455</v>
      </c>
      <c r="P5161" s="273">
        <f t="shared" si="1909"/>
        <v>94.61545455</v>
      </c>
      <c r="Q5161" s="273">
        <f t="shared" si="1909"/>
        <v>95.51545455</v>
      </c>
      <c r="R5161" s="273">
        <f t="shared" si="1784"/>
        <v>96.35772727</v>
      </c>
    </row>
    <row r="5162" ht="14.25" hidden="1" customHeight="1">
      <c r="L5162" s="251"/>
      <c r="M5162" s="272">
        <v>122.8</v>
      </c>
      <c r="N5162" s="273">
        <f t="shared" ref="N5162:Q5162" si="1910">N5161+0.000909090909090909</f>
        <v>92.11636364</v>
      </c>
      <c r="O5162" s="273">
        <f t="shared" si="1910"/>
        <v>93.41636364</v>
      </c>
      <c r="P5162" s="273">
        <f t="shared" si="1910"/>
        <v>94.61636364</v>
      </c>
      <c r="Q5162" s="273">
        <f t="shared" si="1910"/>
        <v>95.51636364</v>
      </c>
      <c r="R5162" s="273">
        <f t="shared" si="1784"/>
        <v>96.35818182</v>
      </c>
    </row>
    <row r="5163" ht="14.25" hidden="1" customHeight="1">
      <c r="L5163" s="251"/>
      <c r="M5163" s="272">
        <v>122.9</v>
      </c>
      <c r="N5163" s="273">
        <f t="shared" ref="N5163:Q5163" si="1911">N5162+0.000909090909090909</f>
        <v>92.11727273</v>
      </c>
      <c r="O5163" s="273">
        <f t="shared" si="1911"/>
        <v>93.41727273</v>
      </c>
      <c r="P5163" s="273">
        <f t="shared" si="1911"/>
        <v>94.61727273</v>
      </c>
      <c r="Q5163" s="273">
        <f t="shared" si="1911"/>
        <v>95.51727273</v>
      </c>
      <c r="R5163" s="273">
        <f t="shared" si="1784"/>
        <v>96.35863636</v>
      </c>
    </row>
    <row r="5164" ht="14.25" hidden="1" customHeight="1">
      <c r="L5164" s="251"/>
      <c r="M5164" s="272">
        <v>123.0</v>
      </c>
      <c r="N5164" s="273">
        <f t="shared" ref="N5164:Q5164" si="1912">N5163+0.000909090909090909</f>
        <v>92.11818182</v>
      </c>
      <c r="O5164" s="273">
        <f t="shared" si="1912"/>
        <v>93.41818182</v>
      </c>
      <c r="P5164" s="273">
        <f t="shared" si="1912"/>
        <v>94.61818182</v>
      </c>
      <c r="Q5164" s="273">
        <f t="shared" si="1912"/>
        <v>95.51818182</v>
      </c>
      <c r="R5164" s="273">
        <f t="shared" si="1784"/>
        <v>96.35909091</v>
      </c>
    </row>
    <row r="5165" ht="14.25" hidden="1" customHeight="1">
      <c r="L5165" s="251"/>
      <c r="M5165" s="272">
        <v>123.1</v>
      </c>
      <c r="N5165" s="273">
        <f t="shared" ref="N5165:Q5165" si="1913">N5164+0.000909090909090909</f>
        <v>92.11909091</v>
      </c>
      <c r="O5165" s="273">
        <f t="shared" si="1913"/>
        <v>93.41909091</v>
      </c>
      <c r="P5165" s="273">
        <f t="shared" si="1913"/>
        <v>94.61909091</v>
      </c>
      <c r="Q5165" s="273">
        <f t="shared" si="1913"/>
        <v>95.51909091</v>
      </c>
      <c r="R5165" s="273">
        <f t="shared" si="1784"/>
        <v>96.35954545</v>
      </c>
    </row>
    <row r="5166" ht="14.25" hidden="1" customHeight="1">
      <c r="L5166" s="251"/>
      <c r="M5166" s="272">
        <v>123.2</v>
      </c>
      <c r="N5166" s="273">
        <f t="shared" ref="N5166:Q5166" si="1914">N5165+0.000909090909090909</f>
        <v>92.12</v>
      </c>
      <c r="O5166" s="273">
        <f t="shared" si="1914"/>
        <v>93.42</v>
      </c>
      <c r="P5166" s="273">
        <f t="shared" si="1914"/>
        <v>94.62</v>
      </c>
      <c r="Q5166" s="273">
        <f t="shared" si="1914"/>
        <v>95.52</v>
      </c>
      <c r="R5166" s="273">
        <f t="shared" si="1784"/>
        <v>96.36</v>
      </c>
    </row>
    <row r="5167" ht="14.25" hidden="1" customHeight="1">
      <c r="L5167" s="251"/>
      <c r="M5167" s="272">
        <v>123.3</v>
      </c>
      <c r="N5167" s="273">
        <f t="shared" ref="N5167:Q5167" si="1915">N5166+0.000909090909090909</f>
        <v>92.12090909</v>
      </c>
      <c r="O5167" s="273">
        <f t="shared" si="1915"/>
        <v>93.42090909</v>
      </c>
      <c r="P5167" s="273">
        <f t="shared" si="1915"/>
        <v>94.62090909</v>
      </c>
      <c r="Q5167" s="273">
        <f t="shared" si="1915"/>
        <v>95.52090909</v>
      </c>
      <c r="R5167" s="273">
        <f t="shared" si="1784"/>
        <v>96.36045455</v>
      </c>
    </row>
    <row r="5168" ht="14.25" hidden="1" customHeight="1">
      <c r="L5168" s="251"/>
      <c r="M5168" s="272">
        <v>123.4</v>
      </c>
      <c r="N5168" s="273">
        <f t="shared" ref="N5168:Q5168" si="1916">N5167+0.000909090909090909</f>
        <v>92.12181818</v>
      </c>
      <c r="O5168" s="273">
        <f t="shared" si="1916"/>
        <v>93.42181818</v>
      </c>
      <c r="P5168" s="273">
        <f t="shared" si="1916"/>
        <v>94.62181818</v>
      </c>
      <c r="Q5168" s="273">
        <f t="shared" si="1916"/>
        <v>95.52181818</v>
      </c>
      <c r="R5168" s="273">
        <f t="shared" si="1784"/>
        <v>96.36090909</v>
      </c>
    </row>
    <row r="5169" ht="14.25" hidden="1" customHeight="1">
      <c r="L5169" s="251"/>
      <c r="M5169" s="272">
        <v>123.5</v>
      </c>
      <c r="N5169" s="273">
        <f t="shared" ref="N5169:Q5169" si="1917">N5168+0.000909090909090909</f>
        <v>92.12272727</v>
      </c>
      <c r="O5169" s="273">
        <f t="shared" si="1917"/>
        <v>93.42272727</v>
      </c>
      <c r="P5169" s="273">
        <f t="shared" si="1917"/>
        <v>94.62272727</v>
      </c>
      <c r="Q5169" s="273">
        <f t="shared" si="1917"/>
        <v>95.52272727</v>
      </c>
      <c r="R5169" s="273">
        <f t="shared" si="1784"/>
        <v>96.36136364</v>
      </c>
    </row>
    <row r="5170" ht="14.25" hidden="1" customHeight="1">
      <c r="L5170" s="251"/>
      <c r="M5170" s="272">
        <v>123.6</v>
      </c>
      <c r="N5170" s="273">
        <f t="shared" ref="N5170:Q5170" si="1918">N5169+0.000909090909090909</f>
        <v>92.12363636</v>
      </c>
      <c r="O5170" s="273">
        <f t="shared" si="1918"/>
        <v>93.42363636</v>
      </c>
      <c r="P5170" s="273">
        <f t="shared" si="1918"/>
        <v>94.62363636</v>
      </c>
      <c r="Q5170" s="273">
        <f t="shared" si="1918"/>
        <v>95.52363636</v>
      </c>
      <c r="R5170" s="273">
        <f t="shared" si="1784"/>
        <v>96.36181818</v>
      </c>
    </row>
    <row r="5171" ht="14.25" hidden="1" customHeight="1">
      <c r="L5171" s="251"/>
      <c r="M5171" s="272">
        <v>123.7</v>
      </c>
      <c r="N5171" s="273">
        <f t="shared" ref="N5171:Q5171" si="1919">N5170+0.000909090909090909</f>
        <v>92.12454545</v>
      </c>
      <c r="O5171" s="273">
        <f t="shared" si="1919"/>
        <v>93.42454545</v>
      </c>
      <c r="P5171" s="273">
        <f t="shared" si="1919"/>
        <v>94.62454545</v>
      </c>
      <c r="Q5171" s="273">
        <f t="shared" si="1919"/>
        <v>95.52454545</v>
      </c>
      <c r="R5171" s="273">
        <f t="shared" si="1784"/>
        <v>96.36227273</v>
      </c>
    </row>
    <row r="5172" ht="14.25" hidden="1" customHeight="1">
      <c r="L5172" s="251"/>
      <c r="M5172" s="272">
        <v>123.8</v>
      </c>
      <c r="N5172" s="273">
        <f t="shared" ref="N5172:Q5172" si="1920">N5171+0.000909090909090909</f>
        <v>92.12545455</v>
      </c>
      <c r="O5172" s="273">
        <f t="shared" si="1920"/>
        <v>93.42545455</v>
      </c>
      <c r="P5172" s="273">
        <f t="shared" si="1920"/>
        <v>94.62545455</v>
      </c>
      <c r="Q5172" s="273">
        <f t="shared" si="1920"/>
        <v>95.52545455</v>
      </c>
      <c r="R5172" s="273">
        <f t="shared" si="1784"/>
        <v>96.36272727</v>
      </c>
    </row>
    <row r="5173" ht="14.25" hidden="1" customHeight="1">
      <c r="L5173" s="251"/>
      <c r="M5173" s="272">
        <v>123.9</v>
      </c>
      <c r="N5173" s="273">
        <f t="shared" ref="N5173:Q5173" si="1921">N5172+0.000909090909090909</f>
        <v>92.12636364</v>
      </c>
      <c r="O5173" s="273">
        <f t="shared" si="1921"/>
        <v>93.42636364</v>
      </c>
      <c r="P5173" s="273">
        <f t="shared" si="1921"/>
        <v>94.62636364</v>
      </c>
      <c r="Q5173" s="273">
        <f t="shared" si="1921"/>
        <v>95.52636364</v>
      </c>
      <c r="R5173" s="273">
        <f t="shared" si="1784"/>
        <v>96.36318182</v>
      </c>
    </row>
    <row r="5174" ht="14.25" hidden="1" customHeight="1">
      <c r="L5174" s="251"/>
      <c r="M5174" s="272">
        <v>124.0</v>
      </c>
      <c r="N5174" s="273">
        <f t="shared" ref="N5174:Q5174" si="1922">N5173+0.000909090909090909</f>
        <v>92.12727273</v>
      </c>
      <c r="O5174" s="273">
        <f t="shared" si="1922"/>
        <v>93.42727273</v>
      </c>
      <c r="P5174" s="273">
        <f t="shared" si="1922"/>
        <v>94.62727273</v>
      </c>
      <c r="Q5174" s="273">
        <f t="shared" si="1922"/>
        <v>95.52727273</v>
      </c>
      <c r="R5174" s="273">
        <f t="shared" si="1784"/>
        <v>96.36363636</v>
      </c>
    </row>
    <row r="5175" ht="14.25" hidden="1" customHeight="1">
      <c r="L5175" s="251"/>
      <c r="M5175" s="272">
        <v>124.1</v>
      </c>
      <c r="N5175" s="273">
        <f t="shared" ref="N5175:Q5175" si="1923">N5174+0.000909090909090909</f>
        <v>92.12818182</v>
      </c>
      <c r="O5175" s="273">
        <f t="shared" si="1923"/>
        <v>93.42818182</v>
      </c>
      <c r="P5175" s="273">
        <f t="shared" si="1923"/>
        <v>94.62818182</v>
      </c>
      <c r="Q5175" s="273">
        <f t="shared" si="1923"/>
        <v>95.52818182</v>
      </c>
      <c r="R5175" s="273">
        <f t="shared" si="1784"/>
        <v>96.36409091</v>
      </c>
    </row>
    <row r="5176" ht="14.25" hidden="1" customHeight="1">
      <c r="L5176" s="251"/>
      <c r="M5176" s="272">
        <v>124.2</v>
      </c>
      <c r="N5176" s="273">
        <f t="shared" ref="N5176:Q5176" si="1924">N5175+0.000909090909090909</f>
        <v>92.12909091</v>
      </c>
      <c r="O5176" s="273">
        <f t="shared" si="1924"/>
        <v>93.42909091</v>
      </c>
      <c r="P5176" s="273">
        <f t="shared" si="1924"/>
        <v>94.62909091</v>
      </c>
      <c r="Q5176" s="273">
        <f t="shared" si="1924"/>
        <v>95.52909091</v>
      </c>
      <c r="R5176" s="273">
        <f t="shared" si="1784"/>
        <v>96.36454545</v>
      </c>
    </row>
    <row r="5177" ht="14.25" hidden="1" customHeight="1">
      <c r="L5177" s="251"/>
      <c r="M5177" s="272">
        <v>124.3</v>
      </c>
      <c r="N5177" s="273">
        <f t="shared" ref="N5177:Q5177" si="1925">N5176+0.000909090909090909</f>
        <v>92.13</v>
      </c>
      <c r="O5177" s="273">
        <f t="shared" si="1925"/>
        <v>93.43</v>
      </c>
      <c r="P5177" s="273">
        <f t="shared" si="1925"/>
        <v>94.63</v>
      </c>
      <c r="Q5177" s="273">
        <f t="shared" si="1925"/>
        <v>95.53</v>
      </c>
      <c r="R5177" s="273">
        <f t="shared" si="1784"/>
        <v>96.365</v>
      </c>
    </row>
    <row r="5178" ht="14.25" hidden="1" customHeight="1">
      <c r="L5178" s="251"/>
      <c r="M5178" s="272">
        <v>124.4</v>
      </c>
      <c r="N5178" s="273">
        <f t="shared" ref="N5178:Q5178" si="1926">N5177+0.000909090909090909</f>
        <v>92.13090909</v>
      </c>
      <c r="O5178" s="273">
        <f t="shared" si="1926"/>
        <v>93.43090909</v>
      </c>
      <c r="P5178" s="273">
        <f t="shared" si="1926"/>
        <v>94.63090909</v>
      </c>
      <c r="Q5178" s="273">
        <f t="shared" si="1926"/>
        <v>95.53090909</v>
      </c>
      <c r="R5178" s="273">
        <f t="shared" si="1784"/>
        <v>96.36545455</v>
      </c>
    </row>
    <row r="5179" ht="14.25" hidden="1" customHeight="1">
      <c r="L5179" s="251"/>
      <c r="M5179" s="272">
        <v>124.5</v>
      </c>
      <c r="N5179" s="273">
        <f t="shared" ref="N5179:Q5179" si="1927">N5178+0.000909090909090909</f>
        <v>92.13181818</v>
      </c>
      <c r="O5179" s="273">
        <f t="shared" si="1927"/>
        <v>93.43181818</v>
      </c>
      <c r="P5179" s="273">
        <f t="shared" si="1927"/>
        <v>94.63181818</v>
      </c>
      <c r="Q5179" s="273">
        <f t="shared" si="1927"/>
        <v>95.53181818</v>
      </c>
      <c r="R5179" s="273">
        <f t="shared" si="1784"/>
        <v>96.36590909</v>
      </c>
    </row>
    <row r="5180" ht="14.25" hidden="1" customHeight="1">
      <c r="L5180" s="251"/>
      <c r="M5180" s="272">
        <v>124.6</v>
      </c>
      <c r="N5180" s="273">
        <f t="shared" ref="N5180:Q5180" si="1928">N5179+0.000909090909090909</f>
        <v>92.13272727</v>
      </c>
      <c r="O5180" s="273">
        <f t="shared" si="1928"/>
        <v>93.43272727</v>
      </c>
      <c r="P5180" s="273">
        <f t="shared" si="1928"/>
        <v>94.63272727</v>
      </c>
      <c r="Q5180" s="273">
        <f t="shared" si="1928"/>
        <v>95.53272727</v>
      </c>
      <c r="R5180" s="273">
        <f t="shared" si="1784"/>
        <v>96.36636364</v>
      </c>
    </row>
    <row r="5181" ht="14.25" hidden="1" customHeight="1">
      <c r="L5181" s="251"/>
      <c r="M5181" s="272">
        <v>124.7</v>
      </c>
      <c r="N5181" s="273">
        <f t="shared" ref="N5181:Q5181" si="1929">N5180+0.000909090909090909</f>
        <v>92.13363636</v>
      </c>
      <c r="O5181" s="273">
        <f t="shared" si="1929"/>
        <v>93.43363636</v>
      </c>
      <c r="P5181" s="273">
        <f t="shared" si="1929"/>
        <v>94.63363636</v>
      </c>
      <c r="Q5181" s="273">
        <f t="shared" si="1929"/>
        <v>95.53363636</v>
      </c>
      <c r="R5181" s="273">
        <f t="shared" si="1784"/>
        <v>96.36681818</v>
      </c>
    </row>
    <row r="5182" ht="14.25" hidden="1" customHeight="1">
      <c r="L5182" s="251"/>
      <c r="M5182" s="272">
        <v>124.8</v>
      </c>
      <c r="N5182" s="273">
        <f t="shared" ref="N5182:Q5182" si="1930">N5181+0.000909090909090909</f>
        <v>92.13454545</v>
      </c>
      <c r="O5182" s="273">
        <f t="shared" si="1930"/>
        <v>93.43454545</v>
      </c>
      <c r="P5182" s="273">
        <f t="shared" si="1930"/>
        <v>94.63454545</v>
      </c>
      <c r="Q5182" s="273">
        <f t="shared" si="1930"/>
        <v>95.53454545</v>
      </c>
      <c r="R5182" s="273">
        <f t="shared" si="1784"/>
        <v>96.36727273</v>
      </c>
    </row>
    <row r="5183" ht="14.25" hidden="1" customHeight="1">
      <c r="L5183" s="251"/>
      <c r="M5183" s="272">
        <v>124.9</v>
      </c>
      <c r="N5183" s="273">
        <f t="shared" ref="N5183:Q5183" si="1931">N5182+0.000909090909090909</f>
        <v>92.13545455</v>
      </c>
      <c r="O5183" s="273">
        <f t="shared" si="1931"/>
        <v>93.43545455</v>
      </c>
      <c r="P5183" s="273">
        <f t="shared" si="1931"/>
        <v>94.63545455</v>
      </c>
      <c r="Q5183" s="273">
        <f t="shared" si="1931"/>
        <v>95.53545455</v>
      </c>
      <c r="R5183" s="273">
        <f t="shared" si="1784"/>
        <v>96.36772727</v>
      </c>
    </row>
    <row r="5184" ht="14.25" hidden="1" customHeight="1">
      <c r="L5184" s="251"/>
      <c r="M5184" s="272">
        <v>125.0</v>
      </c>
      <c r="N5184" s="273">
        <f t="shared" ref="N5184:Q5184" si="1932">N5183+0.000909090909090909</f>
        <v>92.13636364</v>
      </c>
      <c r="O5184" s="273">
        <f t="shared" si="1932"/>
        <v>93.43636364</v>
      </c>
      <c r="P5184" s="273">
        <f t="shared" si="1932"/>
        <v>94.63636364</v>
      </c>
      <c r="Q5184" s="273">
        <f t="shared" si="1932"/>
        <v>95.53636364</v>
      </c>
      <c r="R5184" s="273">
        <f t="shared" si="1784"/>
        <v>96.36818182</v>
      </c>
    </row>
    <row r="5185" ht="14.25" hidden="1" customHeight="1">
      <c r="L5185" s="251"/>
      <c r="M5185" s="272">
        <v>125.1</v>
      </c>
      <c r="N5185" s="273">
        <f t="shared" ref="N5185:Q5185" si="1933">N5184+0.000909090909090909</f>
        <v>92.13727273</v>
      </c>
      <c r="O5185" s="273">
        <f t="shared" si="1933"/>
        <v>93.43727273</v>
      </c>
      <c r="P5185" s="273">
        <f t="shared" si="1933"/>
        <v>94.63727273</v>
      </c>
      <c r="Q5185" s="273">
        <f t="shared" si="1933"/>
        <v>95.53727273</v>
      </c>
      <c r="R5185" s="273">
        <f t="shared" si="1784"/>
        <v>96.36863636</v>
      </c>
    </row>
    <row r="5186" ht="14.25" hidden="1" customHeight="1">
      <c r="L5186" s="251"/>
      <c r="M5186" s="272">
        <v>125.2</v>
      </c>
      <c r="N5186" s="273">
        <f t="shared" ref="N5186:Q5186" si="1934">N5185+0.000909090909090909</f>
        <v>92.13818182</v>
      </c>
      <c r="O5186" s="273">
        <f t="shared" si="1934"/>
        <v>93.43818182</v>
      </c>
      <c r="P5186" s="273">
        <f t="shared" si="1934"/>
        <v>94.63818182</v>
      </c>
      <c r="Q5186" s="273">
        <f t="shared" si="1934"/>
        <v>95.53818182</v>
      </c>
      <c r="R5186" s="273">
        <f t="shared" si="1784"/>
        <v>96.36909091</v>
      </c>
    </row>
    <row r="5187" ht="14.25" hidden="1" customHeight="1">
      <c r="L5187" s="251"/>
      <c r="M5187" s="272">
        <v>125.3</v>
      </c>
      <c r="N5187" s="273">
        <f t="shared" ref="N5187:Q5187" si="1935">N5186+0.000909090909090909</f>
        <v>92.13909091</v>
      </c>
      <c r="O5187" s="273">
        <f t="shared" si="1935"/>
        <v>93.43909091</v>
      </c>
      <c r="P5187" s="273">
        <f t="shared" si="1935"/>
        <v>94.63909091</v>
      </c>
      <c r="Q5187" s="273">
        <f t="shared" si="1935"/>
        <v>95.53909091</v>
      </c>
      <c r="R5187" s="273">
        <f t="shared" si="1784"/>
        <v>96.36954545</v>
      </c>
    </row>
    <row r="5188" ht="14.25" hidden="1" customHeight="1">
      <c r="L5188" s="251"/>
      <c r="M5188" s="272">
        <v>125.4</v>
      </c>
      <c r="N5188" s="273">
        <f t="shared" ref="N5188:Q5188" si="1936">N5187+0.000909090909090909</f>
        <v>92.14</v>
      </c>
      <c r="O5188" s="273">
        <f t="shared" si="1936"/>
        <v>93.44</v>
      </c>
      <c r="P5188" s="273">
        <f t="shared" si="1936"/>
        <v>94.64</v>
      </c>
      <c r="Q5188" s="273">
        <f t="shared" si="1936"/>
        <v>95.54</v>
      </c>
      <c r="R5188" s="273">
        <f t="shared" si="1784"/>
        <v>96.37</v>
      </c>
    </row>
    <row r="5189" ht="14.25" hidden="1" customHeight="1">
      <c r="L5189" s="251"/>
      <c r="M5189" s="272">
        <v>125.5</v>
      </c>
      <c r="N5189" s="273">
        <f t="shared" ref="N5189:Q5189" si="1937">N5188+0.000909090909090909</f>
        <v>92.14090909</v>
      </c>
      <c r="O5189" s="273">
        <f t="shared" si="1937"/>
        <v>93.44090909</v>
      </c>
      <c r="P5189" s="273">
        <f t="shared" si="1937"/>
        <v>94.64090909</v>
      </c>
      <c r="Q5189" s="273">
        <f t="shared" si="1937"/>
        <v>95.54090909</v>
      </c>
      <c r="R5189" s="273">
        <f t="shared" si="1784"/>
        <v>96.37045455</v>
      </c>
    </row>
    <row r="5190" ht="14.25" hidden="1" customHeight="1">
      <c r="L5190" s="251"/>
      <c r="M5190" s="272">
        <v>125.6</v>
      </c>
      <c r="N5190" s="273">
        <f t="shared" ref="N5190:Q5190" si="1938">N5189+0.000909090909090909</f>
        <v>92.14181818</v>
      </c>
      <c r="O5190" s="273">
        <f t="shared" si="1938"/>
        <v>93.44181818</v>
      </c>
      <c r="P5190" s="273">
        <f t="shared" si="1938"/>
        <v>94.64181818</v>
      </c>
      <c r="Q5190" s="273">
        <f t="shared" si="1938"/>
        <v>95.54181818</v>
      </c>
      <c r="R5190" s="273">
        <f t="shared" si="1784"/>
        <v>96.37090909</v>
      </c>
    </row>
    <row r="5191" ht="14.25" hidden="1" customHeight="1">
      <c r="L5191" s="251"/>
      <c r="M5191" s="272">
        <v>125.7</v>
      </c>
      <c r="N5191" s="273">
        <f t="shared" ref="N5191:Q5191" si="1939">N5190+0.000909090909090909</f>
        <v>92.14272727</v>
      </c>
      <c r="O5191" s="273">
        <f t="shared" si="1939"/>
        <v>93.44272727</v>
      </c>
      <c r="P5191" s="273">
        <f t="shared" si="1939"/>
        <v>94.64272727</v>
      </c>
      <c r="Q5191" s="273">
        <f t="shared" si="1939"/>
        <v>95.54272727</v>
      </c>
      <c r="R5191" s="273">
        <f t="shared" si="1784"/>
        <v>96.37136364</v>
      </c>
    </row>
    <row r="5192" ht="14.25" hidden="1" customHeight="1">
      <c r="L5192" s="251"/>
      <c r="M5192" s="272">
        <v>125.8</v>
      </c>
      <c r="N5192" s="273">
        <f t="shared" ref="N5192:Q5192" si="1940">N5191+0.000909090909090909</f>
        <v>92.14363636</v>
      </c>
      <c r="O5192" s="273">
        <f t="shared" si="1940"/>
        <v>93.44363636</v>
      </c>
      <c r="P5192" s="273">
        <f t="shared" si="1940"/>
        <v>94.64363636</v>
      </c>
      <c r="Q5192" s="273">
        <f t="shared" si="1940"/>
        <v>95.54363636</v>
      </c>
      <c r="R5192" s="273">
        <f t="shared" si="1784"/>
        <v>96.37181818</v>
      </c>
    </row>
    <row r="5193" ht="14.25" hidden="1" customHeight="1">
      <c r="L5193" s="251"/>
      <c r="M5193" s="272">
        <v>125.9</v>
      </c>
      <c r="N5193" s="273">
        <f t="shared" ref="N5193:Q5193" si="1941">N5192+0.000909090909090909</f>
        <v>92.14454545</v>
      </c>
      <c r="O5193" s="273">
        <f t="shared" si="1941"/>
        <v>93.44454545</v>
      </c>
      <c r="P5193" s="273">
        <f t="shared" si="1941"/>
        <v>94.64454545</v>
      </c>
      <c r="Q5193" s="273">
        <f t="shared" si="1941"/>
        <v>95.54454545</v>
      </c>
      <c r="R5193" s="273">
        <f t="shared" si="1784"/>
        <v>96.37227273</v>
      </c>
    </row>
    <row r="5194" ht="14.25" hidden="1" customHeight="1">
      <c r="L5194" s="251"/>
      <c r="M5194" s="272">
        <v>126.0</v>
      </c>
      <c r="N5194" s="273">
        <f t="shared" ref="N5194:Q5194" si="1942">N5193+0.000909090909090909</f>
        <v>92.14545455</v>
      </c>
      <c r="O5194" s="273">
        <f t="shared" si="1942"/>
        <v>93.44545455</v>
      </c>
      <c r="P5194" s="273">
        <f t="shared" si="1942"/>
        <v>94.64545455</v>
      </c>
      <c r="Q5194" s="273">
        <f t="shared" si="1942"/>
        <v>95.54545455</v>
      </c>
      <c r="R5194" s="273">
        <f t="shared" si="1784"/>
        <v>96.37272727</v>
      </c>
    </row>
    <row r="5195" ht="14.25" hidden="1" customHeight="1">
      <c r="L5195" s="251"/>
      <c r="M5195" s="272">
        <v>126.1</v>
      </c>
      <c r="N5195" s="273">
        <f t="shared" ref="N5195:Q5195" si="1943">N5194+0.000909090909090909</f>
        <v>92.14636364</v>
      </c>
      <c r="O5195" s="273">
        <f t="shared" si="1943"/>
        <v>93.44636364</v>
      </c>
      <c r="P5195" s="273">
        <f t="shared" si="1943"/>
        <v>94.64636364</v>
      </c>
      <c r="Q5195" s="273">
        <f t="shared" si="1943"/>
        <v>95.54636364</v>
      </c>
      <c r="R5195" s="273">
        <f t="shared" si="1784"/>
        <v>96.37318182</v>
      </c>
    </row>
    <row r="5196" ht="14.25" hidden="1" customHeight="1">
      <c r="L5196" s="251"/>
      <c r="M5196" s="272">
        <v>126.2</v>
      </c>
      <c r="N5196" s="273">
        <f t="shared" ref="N5196:Q5196" si="1944">N5195+0.000909090909090909</f>
        <v>92.14727273</v>
      </c>
      <c r="O5196" s="273">
        <f t="shared" si="1944"/>
        <v>93.44727273</v>
      </c>
      <c r="P5196" s="273">
        <f t="shared" si="1944"/>
        <v>94.64727273</v>
      </c>
      <c r="Q5196" s="273">
        <f t="shared" si="1944"/>
        <v>95.54727273</v>
      </c>
      <c r="R5196" s="273">
        <f t="shared" si="1784"/>
        <v>96.37363636</v>
      </c>
    </row>
    <row r="5197" ht="14.25" hidden="1" customHeight="1">
      <c r="L5197" s="251"/>
      <c r="M5197" s="272">
        <v>126.3</v>
      </c>
      <c r="N5197" s="273">
        <f t="shared" ref="N5197:Q5197" si="1945">N5196+0.000909090909090909</f>
        <v>92.14818182</v>
      </c>
      <c r="O5197" s="273">
        <f t="shared" si="1945"/>
        <v>93.44818182</v>
      </c>
      <c r="P5197" s="273">
        <f t="shared" si="1945"/>
        <v>94.64818182</v>
      </c>
      <c r="Q5197" s="273">
        <f t="shared" si="1945"/>
        <v>95.54818182</v>
      </c>
      <c r="R5197" s="273">
        <f t="shared" si="1784"/>
        <v>96.37409091</v>
      </c>
    </row>
    <row r="5198" ht="14.25" hidden="1" customHeight="1">
      <c r="L5198" s="251"/>
      <c r="M5198" s="272">
        <v>126.4</v>
      </c>
      <c r="N5198" s="273">
        <f t="shared" ref="N5198:Q5198" si="1946">N5197+0.000909090909090909</f>
        <v>92.14909091</v>
      </c>
      <c r="O5198" s="273">
        <f t="shared" si="1946"/>
        <v>93.44909091</v>
      </c>
      <c r="P5198" s="273">
        <f t="shared" si="1946"/>
        <v>94.64909091</v>
      </c>
      <c r="Q5198" s="273">
        <f t="shared" si="1946"/>
        <v>95.54909091</v>
      </c>
      <c r="R5198" s="273">
        <f t="shared" si="1784"/>
        <v>96.37454545</v>
      </c>
    </row>
    <row r="5199" ht="14.25" hidden="1" customHeight="1">
      <c r="L5199" s="251"/>
      <c r="M5199" s="272">
        <v>126.5</v>
      </c>
      <c r="N5199" s="273">
        <f t="shared" ref="N5199:Q5199" si="1947">N5198+0.000909090909090909</f>
        <v>92.15</v>
      </c>
      <c r="O5199" s="273">
        <f t="shared" si="1947"/>
        <v>93.45</v>
      </c>
      <c r="P5199" s="273">
        <f t="shared" si="1947"/>
        <v>94.65</v>
      </c>
      <c r="Q5199" s="273">
        <f t="shared" si="1947"/>
        <v>95.55</v>
      </c>
      <c r="R5199" s="273">
        <f t="shared" si="1784"/>
        <v>96.375</v>
      </c>
    </row>
    <row r="5200" ht="14.25" hidden="1" customHeight="1">
      <c r="L5200" s="251"/>
      <c r="M5200" s="272">
        <v>126.6</v>
      </c>
      <c r="N5200" s="273">
        <f t="shared" ref="N5200:Q5200" si="1948">N5199+0.000909090909090909</f>
        <v>92.15090909</v>
      </c>
      <c r="O5200" s="273">
        <f t="shared" si="1948"/>
        <v>93.45090909</v>
      </c>
      <c r="P5200" s="273">
        <f t="shared" si="1948"/>
        <v>94.65090909</v>
      </c>
      <c r="Q5200" s="273">
        <f t="shared" si="1948"/>
        <v>95.55090909</v>
      </c>
      <c r="R5200" s="273">
        <f t="shared" si="1784"/>
        <v>96.37545455</v>
      </c>
    </row>
    <row r="5201" ht="14.25" hidden="1" customHeight="1">
      <c r="L5201" s="251"/>
      <c r="M5201" s="272">
        <v>126.7</v>
      </c>
      <c r="N5201" s="273">
        <f t="shared" ref="N5201:Q5201" si="1949">N5200+0.000909090909090909</f>
        <v>92.15181818</v>
      </c>
      <c r="O5201" s="273">
        <f t="shared" si="1949"/>
        <v>93.45181818</v>
      </c>
      <c r="P5201" s="273">
        <f t="shared" si="1949"/>
        <v>94.65181818</v>
      </c>
      <c r="Q5201" s="273">
        <f t="shared" si="1949"/>
        <v>95.55181818</v>
      </c>
      <c r="R5201" s="273">
        <f t="shared" si="1784"/>
        <v>96.37590909</v>
      </c>
    </row>
    <row r="5202" ht="14.25" hidden="1" customHeight="1">
      <c r="L5202" s="251"/>
      <c r="M5202" s="272">
        <v>126.8</v>
      </c>
      <c r="N5202" s="273">
        <f t="shared" ref="N5202:Q5202" si="1950">N5201+0.000909090909090909</f>
        <v>92.15272727</v>
      </c>
      <c r="O5202" s="273">
        <f t="shared" si="1950"/>
        <v>93.45272727</v>
      </c>
      <c r="P5202" s="273">
        <f t="shared" si="1950"/>
        <v>94.65272727</v>
      </c>
      <c r="Q5202" s="273">
        <f t="shared" si="1950"/>
        <v>95.55272727</v>
      </c>
      <c r="R5202" s="273">
        <f t="shared" si="1784"/>
        <v>96.37636364</v>
      </c>
    </row>
    <row r="5203" ht="14.25" hidden="1" customHeight="1">
      <c r="L5203" s="251"/>
      <c r="M5203" s="272">
        <v>126.9</v>
      </c>
      <c r="N5203" s="273">
        <f t="shared" ref="N5203:Q5203" si="1951">N5202+0.000909090909090909</f>
        <v>92.15363636</v>
      </c>
      <c r="O5203" s="273">
        <f t="shared" si="1951"/>
        <v>93.45363636</v>
      </c>
      <c r="P5203" s="273">
        <f t="shared" si="1951"/>
        <v>94.65363636</v>
      </c>
      <c r="Q5203" s="273">
        <f t="shared" si="1951"/>
        <v>95.55363636</v>
      </c>
      <c r="R5203" s="273">
        <f t="shared" si="1784"/>
        <v>96.37681818</v>
      </c>
    </row>
    <row r="5204" ht="14.25" hidden="1" customHeight="1">
      <c r="L5204" s="251"/>
      <c r="M5204" s="272">
        <v>127.0</v>
      </c>
      <c r="N5204" s="273">
        <f t="shared" ref="N5204:Q5204" si="1952">N5203+0.000909090909090909</f>
        <v>92.15454545</v>
      </c>
      <c r="O5204" s="273">
        <f t="shared" si="1952"/>
        <v>93.45454545</v>
      </c>
      <c r="P5204" s="273">
        <f t="shared" si="1952"/>
        <v>94.65454545</v>
      </c>
      <c r="Q5204" s="273">
        <f t="shared" si="1952"/>
        <v>95.55454545</v>
      </c>
      <c r="R5204" s="273">
        <f t="shared" si="1784"/>
        <v>96.37727273</v>
      </c>
    </row>
    <row r="5205" ht="14.25" hidden="1" customHeight="1">
      <c r="L5205" s="251"/>
      <c r="M5205" s="272">
        <v>127.1</v>
      </c>
      <c r="N5205" s="273">
        <f t="shared" ref="N5205:Q5205" si="1953">N5204+0.000909090909090909</f>
        <v>92.15545455</v>
      </c>
      <c r="O5205" s="273">
        <f t="shared" si="1953"/>
        <v>93.45545455</v>
      </c>
      <c r="P5205" s="273">
        <f t="shared" si="1953"/>
        <v>94.65545455</v>
      </c>
      <c r="Q5205" s="273">
        <f t="shared" si="1953"/>
        <v>95.55545455</v>
      </c>
      <c r="R5205" s="273">
        <f t="shared" si="1784"/>
        <v>96.37772727</v>
      </c>
    </row>
    <row r="5206" ht="14.25" hidden="1" customHeight="1">
      <c r="L5206" s="251"/>
      <c r="M5206" s="272">
        <v>127.2</v>
      </c>
      <c r="N5206" s="273">
        <f t="shared" ref="N5206:Q5206" si="1954">N5205+0.000909090909090909</f>
        <v>92.15636364</v>
      </c>
      <c r="O5206" s="273">
        <f t="shared" si="1954"/>
        <v>93.45636364</v>
      </c>
      <c r="P5206" s="273">
        <f t="shared" si="1954"/>
        <v>94.65636364</v>
      </c>
      <c r="Q5206" s="273">
        <f t="shared" si="1954"/>
        <v>95.55636364</v>
      </c>
      <c r="R5206" s="273">
        <f t="shared" si="1784"/>
        <v>96.37818182</v>
      </c>
    </row>
    <row r="5207" ht="14.25" hidden="1" customHeight="1">
      <c r="L5207" s="251"/>
      <c r="M5207" s="272">
        <v>127.3</v>
      </c>
      <c r="N5207" s="273">
        <f t="shared" ref="N5207:Q5207" si="1955">N5206+0.000909090909090909</f>
        <v>92.15727273</v>
      </c>
      <c r="O5207" s="273">
        <f t="shared" si="1955"/>
        <v>93.45727273</v>
      </c>
      <c r="P5207" s="273">
        <f t="shared" si="1955"/>
        <v>94.65727273</v>
      </c>
      <c r="Q5207" s="273">
        <f t="shared" si="1955"/>
        <v>95.55727273</v>
      </c>
      <c r="R5207" s="273">
        <f t="shared" si="1784"/>
        <v>96.37863636</v>
      </c>
    </row>
    <row r="5208" ht="14.25" hidden="1" customHeight="1">
      <c r="L5208" s="251"/>
      <c r="M5208" s="272">
        <v>127.4</v>
      </c>
      <c r="N5208" s="273">
        <f t="shared" ref="N5208:Q5208" si="1956">N5207+0.000909090909090909</f>
        <v>92.15818182</v>
      </c>
      <c r="O5208" s="273">
        <f t="shared" si="1956"/>
        <v>93.45818182</v>
      </c>
      <c r="P5208" s="273">
        <f t="shared" si="1956"/>
        <v>94.65818182</v>
      </c>
      <c r="Q5208" s="273">
        <f t="shared" si="1956"/>
        <v>95.55818182</v>
      </c>
      <c r="R5208" s="273">
        <f t="shared" si="1784"/>
        <v>96.37909091</v>
      </c>
    </row>
    <row r="5209" ht="14.25" hidden="1" customHeight="1">
      <c r="L5209" s="251"/>
      <c r="M5209" s="272">
        <v>127.5</v>
      </c>
      <c r="N5209" s="273">
        <f t="shared" ref="N5209:Q5209" si="1957">N5208+0.000909090909090909</f>
        <v>92.15909091</v>
      </c>
      <c r="O5209" s="273">
        <f t="shared" si="1957"/>
        <v>93.45909091</v>
      </c>
      <c r="P5209" s="273">
        <f t="shared" si="1957"/>
        <v>94.65909091</v>
      </c>
      <c r="Q5209" s="273">
        <f t="shared" si="1957"/>
        <v>95.55909091</v>
      </c>
      <c r="R5209" s="273">
        <f t="shared" si="1784"/>
        <v>96.37954545</v>
      </c>
    </row>
    <row r="5210" ht="14.25" hidden="1" customHeight="1">
      <c r="L5210" s="251"/>
      <c r="M5210" s="272">
        <v>127.6</v>
      </c>
      <c r="N5210" s="273">
        <f t="shared" ref="N5210:Q5210" si="1958">N5209+0.000909090909090909</f>
        <v>92.16</v>
      </c>
      <c r="O5210" s="273">
        <f t="shared" si="1958"/>
        <v>93.46</v>
      </c>
      <c r="P5210" s="273">
        <f t="shared" si="1958"/>
        <v>94.66</v>
      </c>
      <c r="Q5210" s="273">
        <f t="shared" si="1958"/>
        <v>95.56</v>
      </c>
      <c r="R5210" s="273">
        <f t="shared" si="1784"/>
        <v>96.38</v>
      </c>
    </row>
    <row r="5211" ht="14.25" hidden="1" customHeight="1">
      <c r="L5211" s="251"/>
      <c r="M5211" s="272">
        <v>127.7</v>
      </c>
      <c r="N5211" s="273">
        <f t="shared" ref="N5211:Q5211" si="1959">N5210+0.000909090909090909</f>
        <v>92.16090909</v>
      </c>
      <c r="O5211" s="273">
        <f t="shared" si="1959"/>
        <v>93.46090909</v>
      </c>
      <c r="P5211" s="273">
        <f t="shared" si="1959"/>
        <v>94.66090909</v>
      </c>
      <c r="Q5211" s="273">
        <f t="shared" si="1959"/>
        <v>95.56090909</v>
      </c>
      <c r="R5211" s="273">
        <f t="shared" si="1784"/>
        <v>96.38045455</v>
      </c>
    </row>
    <row r="5212" ht="14.25" hidden="1" customHeight="1">
      <c r="L5212" s="251"/>
      <c r="M5212" s="272">
        <v>127.8</v>
      </c>
      <c r="N5212" s="273">
        <f t="shared" ref="N5212:Q5212" si="1960">N5211+0.000909090909090909</f>
        <v>92.16181818</v>
      </c>
      <c r="O5212" s="273">
        <f t="shared" si="1960"/>
        <v>93.46181818</v>
      </c>
      <c r="P5212" s="273">
        <f t="shared" si="1960"/>
        <v>94.66181818</v>
      </c>
      <c r="Q5212" s="273">
        <f t="shared" si="1960"/>
        <v>95.56181818</v>
      </c>
      <c r="R5212" s="273">
        <f t="shared" si="1784"/>
        <v>96.38090909</v>
      </c>
    </row>
    <row r="5213" ht="14.25" hidden="1" customHeight="1">
      <c r="L5213" s="251"/>
      <c r="M5213" s="272">
        <v>127.9</v>
      </c>
      <c r="N5213" s="273">
        <f t="shared" ref="N5213:Q5213" si="1961">N5212+0.000909090909090909</f>
        <v>92.16272727</v>
      </c>
      <c r="O5213" s="273">
        <f t="shared" si="1961"/>
        <v>93.46272727</v>
      </c>
      <c r="P5213" s="273">
        <f t="shared" si="1961"/>
        <v>94.66272727</v>
      </c>
      <c r="Q5213" s="273">
        <f t="shared" si="1961"/>
        <v>95.56272727</v>
      </c>
      <c r="R5213" s="273">
        <f t="shared" si="1784"/>
        <v>96.38136364</v>
      </c>
    </row>
    <row r="5214" ht="14.25" hidden="1" customHeight="1">
      <c r="L5214" s="251"/>
      <c r="M5214" s="272">
        <v>128.0</v>
      </c>
      <c r="N5214" s="273">
        <f t="shared" ref="N5214:Q5214" si="1962">N5213+0.000909090909090909</f>
        <v>92.16363636</v>
      </c>
      <c r="O5214" s="273">
        <f t="shared" si="1962"/>
        <v>93.46363636</v>
      </c>
      <c r="P5214" s="273">
        <f t="shared" si="1962"/>
        <v>94.66363636</v>
      </c>
      <c r="Q5214" s="273">
        <f t="shared" si="1962"/>
        <v>95.56363636</v>
      </c>
      <c r="R5214" s="273">
        <f t="shared" si="1784"/>
        <v>96.38181818</v>
      </c>
    </row>
    <row r="5215" ht="14.25" hidden="1" customHeight="1">
      <c r="L5215" s="251"/>
      <c r="M5215" s="272">
        <v>128.1</v>
      </c>
      <c r="N5215" s="273">
        <f t="shared" ref="N5215:Q5215" si="1963">N5214+0.000909090909090909</f>
        <v>92.16454545</v>
      </c>
      <c r="O5215" s="273">
        <f t="shared" si="1963"/>
        <v>93.46454545</v>
      </c>
      <c r="P5215" s="273">
        <f t="shared" si="1963"/>
        <v>94.66454545</v>
      </c>
      <c r="Q5215" s="273">
        <f t="shared" si="1963"/>
        <v>95.56454545</v>
      </c>
      <c r="R5215" s="273">
        <f t="shared" si="1784"/>
        <v>96.38227273</v>
      </c>
    </row>
    <row r="5216" ht="14.25" hidden="1" customHeight="1">
      <c r="L5216" s="251"/>
      <c r="M5216" s="272">
        <v>128.2</v>
      </c>
      <c r="N5216" s="273">
        <f t="shared" ref="N5216:Q5216" si="1964">N5215+0.000909090909090909</f>
        <v>92.16545455</v>
      </c>
      <c r="O5216" s="273">
        <f t="shared" si="1964"/>
        <v>93.46545455</v>
      </c>
      <c r="P5216" s="273">
        <f t="shared" si="1964"/>
        <v>94.66545455</v>
      </c>
      <c r="Q5216" s="273">
        <f t="shared" si="1964"/>
        <v>95.56545455</v>
      </c>
      <c r="R5216" s="273">
        <f t="shared" si="1784"/>
        <v>96.38272727</v>
      </c>
    </row>
    <row r="5217" ht="14.25" hidden="1" customHeight="1">
      <c r="L5217" s="251"/>
      <c r="M5217" s="272">
        <v>128.3</v>
      </c>
      <c r="N5217" s="273">
        <f t="shared" ref="N5217:Q5217" si="1965">N5216+0.000909090909090909</f>
        <v>92.16636364</v>
      </c>
      <c r="O5217" s="273">
        <f t="shared" si="1965"/>
        <v>93.46636364</v>
      </c>
      <c r="P5217" s="273">
        <f t="shared" si="1965"/>
        <v>94.66636364</v>
      </c>
      <c r="Q5217" s="273">
        <f t="shared" si="1965"/>
        <v>95.56636364</v>
      </c>
      <c r="R5217" s="273">
        <f t="shared" si="1784"/>
        <v>96.38318182</v>
      </c>
    </row>
    <row r="5218" ht="14.25" hidden="1" customHeight="1">
      <c r="L5218" s="251"/>
      <c r="M5218" s="272">
        <v>128.4</v>
      </c>
      <c r="N5218" s="273">
        <f t="shared" ref="N5218:Q5218" si="1966">N5217+0.000909090909090909</f>
        <v>92.16727273</v>
      </c>
      <c r="O5218" s="273">
        <f t="shared" si="1966"/>
        <v>93.46727273</v>
      </c>
      <c r="P5218" s="273">
        <f t="shared" si="1966"/>
        <v>94.66727273</v>
      </c>
      <c r="Q5218" s="273">
        <f t="shared" si="1966"/>
        <v>95.56727273</v>
      </c>
      <c r="R5218" s="273">
        <f t="shared" si="1784"/>
        <v>96.38363636</v>
      </c>
    </row>
    <row r="5219" ht="14.25" hidden="1" customHeight="1">
      <c r="L5219" s="251"/>
      <c r="M5219" s="272">
        <v>128.5</v>
      </c>
      <c r="N5219" s="273">
        <f t="shared" ref="N5219:Q5219" si="1967">N5218+0.000909090909090909</f>
        <v>92.16818182</v>
      </c>
      <c r="O5219" s="273">
        <f t="shared" si="1967"/>
        <v>93.46818182</v>
      </c>
      <c r="P5219" s="273">
        <f t="shared" si="1967"/>
        <v>94.66818182</v>
      </c>
      <c r="Q5219" s="273">
        <f t="shared" si="1967"/>
        <v>95.56818182</v>
      </c>
      <c r="R5219" s="273">
        <f t="shared" si="1784"/>
        <v>96.38409091</v>
      </c>
    </row>
    <row r="5220" ht="14.25" hidden="1" customHeight="1">
      <c r="L5220" s="251"/>
      <c r="M5220" s="272">
        <v>128.6</v>
      </c>
      <c r="N5220" s="273">
        <f t="shared" ref="N5220:Q5220" si="1968">N5219+0.000909090909090909</f>
        <v>92.16909091</v>
      </c>
      <c r="O5220" s="273">
        <f t="shared" si="1968"/>
        <v>93.46909091</v>
      </c>
      <c r="P5220" s="273">
        <f t="shared" si="1968"/>
        <v>94.66909091</v>
      </c>
      <c r="Q5220" s="273">
        <f t="shared" si="1968"/>
        <v>95.56909091</v>
      </c>
      <c r="R5220" s="273">
        <f t="shared" si="1784"/>
        <v>96.38454545</v>
      </c>
    </row>
    <row r="5221" ht="14.25" hidden="1" customHeight="1">
      <c r="L5221" s="251"/>
      <c r="M5221" s="272">
        <v>128.7</v>
      </c>
      <c r="N5221" s="273">
        <f t="shared" ref="N5221:Q5221" si="1969">N5220+0.000909090909090909</f>
        <v>92.17</v>
      </c>
      <c r="O5221" s="273">
        <f t="shared" si="1969"/>
        <v>93.47</v>
      </c>
      <c r="P5221" s="273">
        <f t="shared" si="1969"/>
        <v>94.67</v>
      </c>
      <c r="Q5221" s="273">
        <f t="shared" si="1969"/>
        <v>95.57</v>
      </c>
      <c r="R5221" s="273">
        <f t="shared" si="1784"/>
        <v>96.385</v>
      </c>
    </row>
    <row r="5222" ht="14.25" hidden="1" customHeight="1">
      <c r="L5222" s="251"/>
      <c r="M5222" s="272">
        <v>128.8</v>
      </c>
      <c r="N5222" s="273">
        <f t="shared" ref="N5222:Q5222" si="1970">N5221+0.000909090909090909</f>
        <v>92.17090909</v>
      </c>
      <c r="O5222" s="273">
        <f t="shared" si="1970"/>
        <v>93.47090909</v>
      </c>
      <c r="P5222" s="273">
        <f t="shared" si="1970"/>
        <v>94.67090909</v>
      </c>
      <c r="Q5222" s="273">
        <f t="shared" si="1970"/>
        <v>95.57090909</v>
      </c>
      <c r="R5222" s="273">
        <f t="shared" si="1784"/>
        <v>96.38545455</v>
      </c>
    </row>
    <row r="5223" ht="14.25" hidden="1" customHeight="1">
      <c r="L5223" s="251"/>
      <c r="M5223" s="272">
        <v>128.9</v>
      </c>
      <c r="N5223" s="273">
        <f t="shared" ref="N5223:Q5223" si="1971">N5222+0.000909090909090909</f>
        <v>92.17181818</v>
      </c>
      <c r="O5223" s="273">
        <f t="shared" si="1971"/>
        <v>93.47181818</v>
      </c>
      <c r="P5223" s="273">
        <f t="shared" si="1971"/>
        <v>94.67181818</v>
      </c>
      <c r="Q5223" s="273">
        <f t="shared" si="1971"/>
        <v>95.57181818</v>
      </c>
      <c r="R5223" s="273">
        <f t="shared" si="1784"/>
        <v>96.38590909</v>
      </c>
    </row>
    <row r="5224" ht="14.25" hidden="1" customHeight="1">
      <c r="L5224" s="251"/>
      <c r="M5224" s="272">
        <v>129.0</v>
      </c>
      <c r="N5224" s="273">
        <f t="shared" ref="N5224:Q5224" si="1972">N5223+0.000909090909090909</f>
        <v>92.17272727</v>
      </c>
      <c r="O5224" s="273">
        <f t="shared" si="1972"/>
        <v>93.47272727</v>
      </c>
      <c r="P5224" s="273">
        <f t="shared" si="1972"/>
        <v>94.67272727</v>
      </c>
      <c r="Q5224" s="273">
        <f t="shared" si="1972"/>
        <v>95.57272727</v>
      </c>
      <c r="R5224" s="273">
        <f t="shared" si="1784"/>
        <v>96.38636364</v>
      </c>
    </row>
    <row r="5225" ht="14.25" hidden="1" customHeight="1">
      <c r="L5225" s="251"/>
      <c r="M5225" s="272">
        <v>129.1</v>
      </c>
      <c r="N5225" s="273">
        <f t="shared" ref="N5225:Q5225" si="1973">N5224+0.000909090909090909</f>
        <v>92.17363636</v>
      </c>
      <c r="O5225" s="273">
        <f t="shared" si="1973"/>
        <v>93.47363636</v>
      </c>
      <c r="P5225" s="273">
        <f t="shared" si="1973"/>
        <v>94.67363636</v>
      </c>
      <c r="Q5225" s="273">
        <f t="shared" si="1973"/>
        <v>95.57363636</v>
      </c>
      <c r="R5225" s="273">
        <f t="shared" si="1784"/>
        <v>96.38681818</v>
      </c>
    </row>
    <row r="5226" ht="14.25" hidden="1" customHeight="1">
      <c r="L5226" s="251"/>
      <c r="M5226" s="272">
        <v>129.2</v>
      </c>
      <c r="N5226" s="273">
        <f t="shared" ref="N5226:Q5226" si="1974">N5225+0.000909090909090909</f>
        <v>92.17454545</v>
      </c>
      <c r="O5226" s="273">
        <f t="shared" si="1974"/>
        <v>93.47454545</v>
      </c>
      <c r="P5226" s="273">
        <f t="shared" si="1974"/>
        <v>94.67454545</v>
      </c>
      <c r="Q5226" s="273">
        <f t="shared" si="1974"/>
        <v>95.57454545</v>
      </c>
      <c r="R5226" s="273">
        <f t="shared" si="1784"/>
        <v>96.38727273</v>
      </c>
    </row>
    <row r="5227" ht="14.25" hidden="1" customHeight="1">
      <c r="L5227" s="251"/>
      <c r="M5227" s="272">
        <v>129.3</v>
      </c>
      <c r="N5227" s="273">
        <f t="shared" ref="N5227:Q5227" si="1975">N5226+0.000909090909090909</f>
        <v>92.17545455</v>
      </c>
      <c r="O5227" s="273">
        <f t="shared" si="1975"/>
        <v>93.47545455</v>
      </c>
      <c r="P5227" s="273">
        <f t="shared" si="1975"/>
        <v>94.67545455</v>
      </c>
      <c r="Q5227" s="273">
        <f t="shared" si="1975"/>
        <v>95.57545455</v>
      </c>
      <c r="R5227" s="273">
        <f t="shared" si="1784"/>
        <v>96.38772727</v>
      </c>
    </row>
    <row r="5228" ht="14.25" hidden="1" customHeight="1">
      <c r="L5228" s="251"/>
      <c r="M5228" s="272">
        <v>129.4</v>
      </c>
      <c r="N5228" s="273">
        <f t="shared" ref="N5228:Q5228" si="1976">N5227+0.000909090909090909</f>
        <v>92.17636364</v>
      </c>
      <c r="O5228" s="273">
        <f t="shared" si="1976"/>
        <v>93.47636364</v>
      </c>
      <c r="P5228" s="273">
        <f t="shared" si="1976"/>
        <v>94.67636364</v>
      </c>
      <c r="Q5228" s="273">
        <f t="shared" si="1976"/>
        <v>95.57636364</v>
      </c>
      <c r="R5228" s="273">
        <f t="shared" si="1784"/>
        <v>96.38818182</v>
      </c>
    </row>
    <row r="5229" ht="14.25" hidden="1" customHeight="1">
      <c r="L5229" s="251"/>
      <c r="M5229" s="272">
        <v>129.5</v>
      </c>
      <c r="N5229" s="273">
        <f t="shared" ref="N5229:Q5229" si="1977">N5228+0.000909090909090909</f>
        <v>92.17727273</v>
      </c>
      <c r="O5229" s="273">
        <f t="shared" si="1977"/>
        <v>93.47727273</v>
      </c>
      <c r="P5229" s="273">
        <f t="shared" si="1977"/>
        <v>94.67727273</v>
      </c>
      <c r="Q5229" s="273">
        <f t="shared" si="1977"/>
        <v>95.57727273</v>
      </c>
      <c r="R5229" s="273">
        <f t="shared" si="1784"/>
        <v>96.38863636</v>
      </c>
    </row>
    <row r="5230" ht="14.25" hidden="1" customHeight="1">
      <c r="L5230" s="251"/>
      <c r="M5230" s="272">
        <v>129.6</v>
      </c>
      <c r="N5230" s="273">
        <f t="shared" ref="N5230:Q5230" si="1978">N5229+0.000909090909090909</f>
        <v>92.17818182</v>
      </c>
      <c r="O5230" s="273">
        <f t="shared" si="1978"/>
        <v>93.47818182</v>
      </c>
      <c r="P5230" s="273">
        <f t="shared" si="1978"/>
        <v>94.67818182</v>
      </c>
      <c r="Q5230" s="273">
        <f t="shared" si="1978"/>
        <v>95.57818182</v>
      </c>
      <c r="R5230" s="273">
        <f t="shared" si="1784"/>
        <v>96.38909091</v>
      </c>
    </row>
    <row r="5231" ht="14.25" hidden="1" customHeight="1">
      <c r="L5231" s="251"/>
      <c r="M5231" s="272">
        <v>129.7</v>
      </c>
      <c r="N5231" s="273">
        <f t="shared" ref="N5231:Q5231" si="1979">N5230+0.000909090909090909</f>
        <v>92.17909091</v>
      </c>
      <c r="O5231" s="273">
        <f t="shared" si="1979"/>
        <v>93.47909091</v>
      </c>
      <c r="P5231" s="273">
        <f t="shared" si="1979"/>
        <v>94.67909091</v>
      </c>
      <c r="Q5231" s="273">
        <f t="shared" si="1979"/>
        <v>95.57909091</v>
      </c>
      <c r="R5231" s="273">
        <f t="shared" si="1784"/>
        <v>96.38954545</v>
      </c>
    </row>
    <row r="5232" ht="14.25" hidden="1" customHeight="1">
      <c r="L5232" s="251"/>
      <c r="M5232" s="272">
        <v>129.8</v>
      </c>
      <c r="N5232" s="273">
        <f t="shared" ref="N5232:Q5232" si="1980">N5231+0.000909090909090909</f>
        <v>92.18</v>
      </c>
      <c r="O5232" s="273">
        <f t="shared" si="1980"/>
        <v>93.48</v>
      </c>
      <c r="P5232" s="273">
        <f t="shared" si="1980"/>
        <v>94.68</v>
      </c>
      <c r="Q5232" s="273">
        <f t="shared" si="1980"/>
        <v>95.58</v>
      </c>
      <c r="R5232" s="273">
        <f t="shared" si="1784"/>
        <v>96.39</v>
      </c>
    </row>
    <row r="5233" ht="14.25" hidden="1" customHeight="1">
      <c r="L5233" s="251"/>
      <c r="M5233" s="272">
        <v>129.9</v>
      </c>
      <c r="N5233" s="273">
        <f t="shared" ref="N5233:Q5233" si="1981">N5232+0.000909090909090909</f>
        <v>92.18090909</v>
      </c>
      <c r="O5233" s="273">
        <f t="shared" si="1981"/>
        <v>93.48090909</v>
      </c>
      <c r="P5233" s="273">
        <f t="shared" si="1981"/>
        <v>94.68090909</v>
      </c>
      <c r="Q5233" s="273">
        <f t="shared" si="1981"/>
        <v>95.58090909</v>
      </c>
      <c r="R5233" s="273">
        <f t="shared" si="1784"/>
        <v>96.39045455</v>
      </c>
    </row>
    <row r="5234" ht="14.25" hidden="1" customHeight="1">
      <c r="L5234" s="251"/>
      <c r="M5234" s="272">
        <v>130.0</v>
      </c>
      <c r="N5234" s="273">
        <f t="shared" ref="N5234:Q5234" si="1982">N5233+0.000909090909090909</f>
        <v>92.18181818</v>
      </c>
      <c r="O5234" s="273">
        <f t="shared" si="1982"/>
        <v>93.48181818</v>
      </c>
      <c r="P5234" s="273">
        <f t="shared" si="1982"/>
        <v>94.68181818</v>
      </c>
      <c r="Q5234" s="273">
        <f t="shared" si="1982"/>
        <v>95.58181818</v>
      </c>
      <c r="R5234" s="273">
        <f t="shared" si="1784"/>
        <v>96.39090909</v>
      </c>
    </row>
    <row r="5235" ht="14.25" hidden="1" customHeight="1">
      <c r="L5235" s="251"/>
      <c r="M5235" s="272">
        <v>130.1</v>
      </c>
      <c r="N5235" s="273">
        <f t="shared" ref="N5235:Q5235" si="1983">N5234+0.000909090909090909</f>
        <v>92.18272727</v>
      </c>
      <c r="O5235" s="273">
        <f t="shared" si="1983"/>
        <v>93.48272727</v>
      </c>
      <c r="P5235" s="273">
        <f t="shared" si="1983"/>
        <v>94.68272727</v>
      </c>
      <c r="Q5235" s="273">
        <f t="shared" si="1983"/>
        <v>95.58272727</v>
      </c>
      <c r="R5235" s="273">
        <f t="shared" si="1784"/>
        <v>96.39136364</v>
      </c>
    </row>
    <row r="5236" ht="14.25" hidden="1" customHeight="1">
      <c r="L5236" s="251"/>
      <c r="M5236" s="272">
        <v>130.2</v>
      </c>
      <c r="N5236" s="273">
        <f t="shared" ref="N5236:Q5236" si="1984">N5235+0.000909090909090909</f>
        <v>92.18363636</v>
      </c>
      <c r="O5236" s="273">
        <f t="shared" si="1984"/>
        <v>93.48363636</v>
      </c>
      <c r="P5236" s="273">
        <f t="shared" si="1984"/>
        <v>94.68363636</v>
      </c>
      <c r="Q5236" s="273">
        <f t="shared" si="1984"/>
        <v>95.58363636</v>
      </c>
      <c r="R5236" s="273">
        <f t="shared" si="1784"/>
        <v>96.39181818</v>
      </c>
    </row>
    <row r="5237" ht="14.25" hidden="1" customHeight="1">
      <c r="L5237" s="251"/>
      <c r="M5237" s="272">
        <v>130.3</v>
      </c>
      <c r="N5237" s="273">
        <f t="shared" ref="N5237:Q5237" si="1985">N5236+0.000909090909090909</f>
        <v>92.18454545</v>
      </c>
      <c r="O5237" s="273">
        <f t="shared" si="1985"/>
        <v>93.48454545</v>
      </c>
      <c r="P5237" s="273">
        <f t="shared" si="1985"/>
        <v>94.68454545</v>
      </c>
      <c r="Q5237" s="273">
        <f t="shared" si="1985"/>
        <v>95.58454545</v>
      </c>
      <c r="R5237" s="273">
        <f t="shared" si="1784"/>
        <v>96.39227273</v>
      </c>
    </row>
    <row r="5238" ht="14.25" hidden="1" customHeight="1">
      <c r="L5238" s="251"/>
      <c r="M5238" s="272">
        <v>130.4</v>
      </c>
      <c r="N5238" s="273">
        <f t="shared" ref="N5238:Q5238" si="1986">N5237+0.000909090909090909</f>
        <v>92.18545455</v>
      </c>
      <c r="O5238" s="273">
        <f t="shared" si="1986"/>
        <v>93.48545455</v>
      </c>
      <c r="P5238" s="273">
        <f t="shared" si="1986"/>
        <v>94.68545455</v>
      </c>
      <c r="Q5238" s="273">
        <f t="shared" si="1986"/>
        <v>95.58545455</v>
      </c>
      <c r="R5238" s="273">
        <f t="shared" si="1784"/>
        <v>96.39272727</v>
      </c>
    </row>
    <row r="5239" ht="14.25" hidden="1" customHeight="1">
      <c r="L5239" s="251"/>
      <c r="M5239" s="272">
        <v>130.5</v>
      </c>
      <c r="N5239" s="273">
        <f t="shared" ref="N5239:Q5239" si="1987">N5238+0.000909090909090909</f>
        <v>92.18636364</v>
      </c>
      <c r="O5239" s="273">
        <f t="shared" si="1987"/>
        <v>93.48636364</v>
      </c>
      <c r="P5239" s="273">
        <f t="shared" si="1987"/>
        <v>94.68636364</v>
      </c>
      <c r="Q5239" s="273">
        <f t="shared" si="1987"/>
        <v>95.58636364</v>
      </c>
      <c r="R5239" s="273">
        <f t="shared" si="1784"/>
        <v>96.39318182</v>
      </c>
    </row>
    <row r="5240" ht="14.25" hidden="1" customHeight="1">
      <c r="L5240" s="251"/>
      <c r="M5240" s="272">
        <v>130.6</v>
      </c>
      <c r="N5240" s="273">
        <f t="shared" ref="N5240:Q5240" si="1988">N5239+0.000909090909090909</f>
        <v>92.18727273</v>
      </c>
      <c r="O5240" s="273">
        <f t="shared" si="1988"/>
        <v>93.48727273</v>
      </c>
      <c r="P5240" s="273">
        <f t="shared" si="1988"/>
        <v>94.68727273</v>
      </c>
      <c r="Q5240" s="273">
        <f t="shared" si="1988"/>
        <v>95.58727273</v>
      </c>
      <c r="R5240" s="273">
        <f t="shared" si="1784"/>
        <v>96.39363636</v>
      </c>
    </row>
    <row r="5241" ht="14.25" hidden="1" customHeight="1">
      <c r="L5241" s="251"/>
      <c r="M5241" s="272">
        <v>130.7</v>
      </c>
      <c r="N5241" s="273">
        <f t="shared" ref="N5241:Q5241" si="1989">N5240+0.000909090909090909</f>
        <v>92.18818182</v>
      </c>
      <c r="O5241" s="273">
        <f t="shared" si="1989"/>
        <v>93.48818182</v>
      </c>
      <c r="P5241" s="273">
        <f t="shared" si="1989"/>
        <v>94.68818182</v>
      </c>
      <c r="Q5241" s="273">
        <f t="shared" si="1989"/>
        <v>95.58818182</v>
      </c>
      <c r="R5241" s="273">
        <f t="shared" si="1784"/>
        <v>96.39409091</v>
      </c>
    </row>
    <row r="5242" ht="14.25" hidden="1" customHeight="1">
      <c r="L5242" s="251"/>
      <c r="M5242" s="272">
        <v>130.8</v>
      </c>
      <c r="N5242" s="273">
        <f t="shared" ref="N5242:Q5242" si="1990">N5241+0.000909090909090909</f>
        <v>92.18909091</v>
      </c>
      <c r="O5242" s="273">
        <f t="shared" si="1990"/>
        <v>93.48909091</v>
      </c>
      <c r="P5242" s="273">
        <f t="shared" si="1990"/>
        <v>94.68909091</v>
      </c>
      <c r="Q5242" s="273">
        <f t="shared" si="1990"/>
        <v>95.58909091</v>
      </c>
      <c r="R5242" s="273">
        <f t="shared" si="1784"/>
        <v>96.39454545</v>
      </c>
    </row>
    <row r="5243" ht="14.25" hidden="1" customHeight="1">
      <c r="L5243" s="251"/>
      <c r="M5243" s="272">
        <v>130.9</v>
      </c>
      <c r="N5243" s="273">
        <f t="shared" ref="N5243:Q5243" si="1991">N5242+0.000909090909090909</f>
        <v>92.19</v>
      </c>
      <c r="O5243" s="273">
        <f t="shared" si="1991"/>
        <v>93.49</v>
      </c>
      <c r="P5243" s="273">
        <f t="shared" si="1991"/>
        <v>94.69</v>
      </c>
      <c r="Q5243" s="273">
        <f t="shared" si="1991"/>
        <v>95.59</v>
      </c>
      <c r="R5243" s="273">
        <f t="shared" si="1784"/>
        <v>96.395</v>
      </c>
    </row>
    <row r="5244" ht="14.25" hidden="1" customHeight="1">
      <c r="L5244" s="251"/>
      <c r="M5244" s="272">
        <v>131.0</v>
      </c>
      <c r="N5244" s="273">
        <f t="shared" ref="N5244:Q5244" si="1992">N5243+0.000909090909090909</f>
        <v>92.19090909</v>
      </c>
      <c r="O5244" s="273">
        <f t="shared" si="1992"/>
        <v>93.49090909</v>
      </c>
      <c r="P5244" s="273">
        <f t="shared" si="1992"/>
        <v>94.69090909</v>
      </c>
      <c r="Q5244" s="273">
        <f t="shared" si="1992"/>
        <v>95.59090909</v>
      </c>
      <c r="R5244" s="273">
        <f t="shared" si="1784"/>
        <v>96.39545455</v>
      </c>
    </row>
    <row r="5245" ht="14.25" hidden="1" customHeight="1">
      <c r="L5245" s="251"/>
      <c r="M5245" s="272">
        <v>131.1</v>
      </c>
      <c r="N5245" s="273">
        <f t="shared" ref="N5245:Q5245" si="1993">N5244+0.000909090909090909</f>
        <v>92.19181818</v>
      </c>
      <c r="O5245" s="273">
        <f t="shared" si="1993"/>
        <v>93.49181818</v>
      </c>
      <c r="P5245" s="273">
        <f t="shared" si="1993"/>
        <v>94.69181818</v>
      </c>
      <c r="Q5245" s="273">
        <f t="shared" si="1993"/>
        <v>95.59181818</v>
      </c>
      <c r="R5245" s="273">
        <f t="shared" si="1784"/>
        <v>96.39590909</v>
      </c>
    </row>
    <row r="5246" ht="14.25" hidden="1" customHeight="1">
      <c r="L5246" s="251"/>
      <c r="M5246" s="272">
        <v>131.2</v>
      </c>
      <c r="N5246" s="273">
        <f t="shared" ref="N5246:Q5246" si="1994">N5245+0.000909090909090909</f>
        <v>92.19272727</v>
      </c>
      <c r="O5246" s="273">
        <f t="shared" si="1994"/>
        <v>93.49272727</v>
      </c>
      <c r="P5246" s="273">
        <f t="shared" si="1994"/>
        <v>94.69272727</v>
      </c>
      <c r="Q5246" s="273">
        <f t="shared" si="1994"/>
        <v>95.59272727</v>
      </c>
      <c r="R5246" s="273">
        <f t="shared" si="1784"/>
        <v>96.39636364</v>
      </c>
    </row>
    <row r="5247" ht="14.25" hidden="1" customHeight="1">
      <c r="L5247" s="251"/>
      <c r="M5247" s="272">
        <v>131.3</v>
      </c>
      <c r="N5247" s="273">
        <f t="shared" ref="N5247:Q5247" si="1995">N5246+0.000909090909090909</f>
        <v>92.19363636</v>
      </c>
      <c r="O5247" s="273">
        <f t="shared" si="1995"/>
        <v>93.49363636</v>
      </c>
      <c r="P5247" s="273">
        <f t="shared" si="1995"/>
        <v>94.69363636</v>
      </c>
      <c r="Q5247" s="273">
        <f t="shared" si="1995"/>
        <v>95.59363636</v>
      </c>
      <c r="R5247" s="273">
        <f t="shared" si="1784"/>
        <v>96.39681818</v>
      </c>
    </row>
    <row r="5248" ht="14.25" hidden="1" customHeight="1">
      <c r="L5248" s="251"/>
      <c r="M5248" s="272">
        <v>131.4</v>
      </c>
      <c r="N5248" s="273">
        <f t="shared" ref="N5248:Q5248" si="1996">N5247+0.000909090909090909</f>
        <v>92.19454545</v>
      </c>
      <c r="O5248" s="273">
        <f t="shared" si="1996"/>
        <v>93.49454545</v>
      </c>
      <c r="P5248" s="273">
        <f t="shared" si="1996"/>
        <v>94.69454545</v>
      </c>
      <c r="Q5248" s="273">
        <f t="shared" si="1996"/>
        <v>95.59454545</v>
      </c>
      <c r="R5248" s="273">
        <f t="shared" si="1784"/>
        <v>96.39727273</v>
      </c>
    </row>
    <row r="5249" ht="14.25" hidden="1" customHeight="1">
      <c r="L5249" s="251"/>
      <c r="M5249" s="272">
        <v>131.5</v>
      </c>
      <c r="N5249" s="273">
        <f t="shared" ref="N5249:Q5249" si="1997">N5248+0.000909090909090909</f>
        <v>92.19545455</v>
      </c>
      <c r="O5249" s="273">
        <f t="shared" si="1997"/>
        <v>93.49545455</v>
      </c>
      <c r="P5249" s="273">
        <f t="shared" si="1997"/>
        <v>94.69545455</v>
      </c>
      <c r="Q5249" s="273">
        <f t="shared" si="1997"/>
        <v>95.59545455</v>
      </c>
      <c r="R5249" s="273">
        <f t="shared" si="1784"/>
        <v>96.39772727</v>
      </c>
    </row>
    <row r="5250" ht="14.25" hidden="1" customHeight="1">
      <c r="L5250" s="251"/>
      <c r="M5250" s="272">
        <v>131.6</v>
      </c>
      <c r="N5250" s="273">
        <f t="shared" ref="N5250:Q5250" si="1998">N5249+0.000909090909090909</f>
        <v>92.19636364</v>
      </c>
      <c r="O5250" s="273">
        <f t="shared" si="1998"/>
        <v>93.49636364</v>
      </c>
      <c r="P5250" s="273">
        <f t="shared" si="1998"/>
        <v>94.69636364</v>
      </c>
      <c r="Q5250" s="273">
        <f t="shared" si="1998"/>
        <v>95.59636364</v>
      </c>
      <c r="R5250" s="273">
        <f t="shared" si="1784"/>
        <v>96.39818182</v>
      </c>
    </row>
    <row r="5251" ht="14.25" hidden="1" customHeight="1">
      <c r="L5251" s="251"/>
      <c r="M5251" s="272">
        <v>131.7</v>
      </c>
      <c r="N5251" s="273">
        <f t="shared" ref="N5251:Q5251" si="1999">N5250+0.000909090909090909</f>
        <v>92.19727273</v>
      </c>
      <c r="O5251" s="273">
        <f t="shared" si="1999"/>
        <v>93.49727273</v>
      </c>
      <c r="P5251" s="273">
        <f t="shared" si="1999"/>
        <v>94.69727273</v>
      </c>
      <c r="Q5251" s="273">
        <f t="shared" si="1999"/>
        <v>95.59727273</v>
      </c>
      <c r="R5251" s="273">
        <f t="shared" si="1784"/>
        <v>96.39863636</v>
      </c>
    </row>
    <row r="5252" ht="14.25" hidden="1" customHeight="1">
      <c r="L5252" s="251"/>
      <c r="M5252" s="272">
        <v>131.8</v>
      </c>
      <c r="N5252" s="273">
        <f t="shared" ref="N5252:Q5252" si="2000">N5251+0.000909090909090909</f>
        <v>92.19818182</v>
      </c>
      <c r="O5252" s="273">
        <f t="shared" si="2000"/>
        <v>93.49818182</v>
      </c>
      <c r="P5252" s="273">
        <f t="shared" si="2000"/>
        <v>94.69818182</v>
      </c>
      <c r="Q5252" s="273">
        <f t="shared" si="2000"/>
        <v>95.59818182</v>
      </c>
      <c r="R5252" s="273">
        <f t="shared" si="1784"/>
        <v>96.39909091</v>
      </c>
    </row>
    <row r="5253" ht="14.25" hidden="1" customHeight="1">
      <c r="L5253" s="251"/>
      <c r="M5253" s="272">
        <v>131.9</v>
      </c>
      <c r="N5253" s="273">
        <f t="shared" ref="N5253:Q5253" si="2001">N5252+0.000909090909090909</f>
        <v>92.19909091</v>
      </c>
      <c r="O5253" s="273">
        <f t="shared" si="2001"/>
        <v>93.49909091</v>
      </c>
      <c r="P5253" s="273">
        <f t="shared" si="2001"/>
        <v>94.69909091</v>
      </c>
      <c r="Q5253" s="273">
        <f t="shared" si="2001"/>
        <v>95.59909091</v>
      </c>
      <c r="R5253" s="273">
        <f t="shared" si="1784"/>
        <v>96.39954545</v>
      </c>
    </row>
    <row r="5254" ht="14.25" hidden="1" customHeight="1">
      <c r="L5254" s="251"/>
      <c r="M5254" s="272">
        <v>132.0</v>
      </c>
      <c r="N5254" s="273">
        <v>92.2</v>
      </c>
      <c r="O5254" s="273">
        <v>93.5</v>
      </c>
      <c r="P5254" s="273">
        <v>94.7</v>
      </c>
      <c r="Q5254" s="273">
        <v>95.6</v>
      </c>
      <c r="R5254" s="273">
        <v>96.4</v>
      </c>
    </row>
    <row r="5255" ht="14.25" hidden="1" customHeight="1">
      <c r="L5255" s="251"/>
      <c r="M5255" s="272">
        <v>132.1</v>
      </c>
      <c r="N5255" s="273">
        <f t="shared" ref="N5255:N5533" si="2003">N5254+0.0014285714285714</f>
        <v>92.20142857</v>
      </c>
      <c r="O5255" s="273">
        <f t="shared" ref="O5255:O5533" si="2004">O5254+0.0010714285714286</f>
        <v>93.50107143</v>
      </c>
      <c r="P5255" s="273">
        <f t="shared" ref="P5255:R5255" si="2002">P5254+0.000714285714285714</f>
        <v>94.70071429</v>
      </c>
      <c r="Q5255" s="273">
        <f t="shared" si="2002"/>
        <v>95.60071429</v>
      </c>
      <c r="R5255" s="273">
        <f t="shared" si="2002"/>
        <v>96.40071429</v>
      </c>
    </row>
    <row r="5256" ht="14.25" hidden="1" customHeight="1">
      <c r="L5256" s="251"/>
      <c r="M5256" s="272">
        <v>132.2</v>
      </c>
      <c r="N5256" s="273">
        <f t="shared" si="2003"/>
        <v>92.20285714</v>
      </c>
      <c r="O5256" s="273">
        <f t="shared" si="2004"/>
        <v>93.50214286</v>
      </c>
      <c r="P5256" s="273">
        <f t="shared" ref="P5256:R5256" si="2005">P5255+0.000714285714285714</f>
        <v>94.70142857</v>
      </c>
      <c r="Q5256" s="273">
        <f t="shared" si="2005"/>
        <v>95.60142857</v>
      </c>
      <c r="R5256" s="273">
        <f t="shared" si="2005"/>
        <v>96.40142857</v>
      </c>
    </row>
    <row r="5257" ht="14.25" hidden="1" customHeight="1">
      <c r="L5257" s="251"/>
      <c r="M5257" s="272">
        <v>132.3</v>
      </c>
      <c r="N5257" s="273">
        <f t="shared" si="2003"/>
        <v>92.20428571</v>
      </c>
      <c r="O5257" s="273">
        <f t="shared" si="2004"/>
        <v>93.50321429</v>
      </c>
      <c r="P5257" s="273">
        <f t="shared" ref="P5257:R5257" si="2006">P5256+0.000714285714285714</f>
        <v>94.70214286</v>
      </c>
      <c r="Q5257" s="273">
        <f t="shared" si="2006"/>
        <v>95.60214286</v>
      </c>
      <c r="R5257" s="273">
        <f t="shared" si="2006"/>
        <v>96.40214286</v>
      </c>
    </row>
    <row r="5258" ht="14.25" hidden="1" customHeight="1">
      <c r="L5258" s="251"/>
      <c r="M5258" s="272">
        <v>132.4</v>
      </c>
      <c r="N5258" s="273">
        <f t="shared" si="2003"/>
        <v>92.20571429</v>
      </c>
      <c r="O5258" s="273">
        <f t="shared" si="2004"/>
        <v>93.50428571</v>
      </c>
      <c r="P5258" s="273">
        <f t="shared" ref="P5258:R5258" si="2007">P5257+0.000714285714285714</f>
        <v>94.70285714</v>
      </c>
      <c r="Q5258" s="273">
        <f t="shared" si="2007"/>
        <v>95.60285714</v>
      </c>
      <c r="R5258" s="273">
        <f t="shared" si="2007"/>
        <v>96.40285714</v>
      </c>
    </row>
    <row r="5259" ht="14.25" hidden="1" customHeight="1">
      <c r="L5259" s="251"/>
      <c r="M5259" s="272">
        <v>132.5</v>
      </c>
      <c r="N5259" s="273">
        <f t="shared" si="2003"/>
        <v>92.20714286</v>
      </c>
      <c r="O5259" s="273">
        <f t="shared" si="2004"/>
        <v>93.50535714</v>
      </c>
      <c r="P5259" s="273">
        <f t="shared" ref="P5259:R5259" si="2008">P5258+0.000714285714285714</f>
        <v>94.70357143</v>
      </c>
      <c r="Q5259" s="273">
        <f t="shared" si="2008"/>
        <v>95.60357143</v>
      </c>
      <c r="R5259" s="273">
        <f t="shared" si="2008"/>
        <v>96.40357143</v>
      </c>
    </row>
    <row r="5260" ht="14.25" hidden="1" customHeight="1">
      <c r="L5260" s="251"/>
      <c r="M5260" s="272">
        <v>132.6</v>
      </c>
      <c r="N5260" s="273">
        <f t="shared" si="2003"/>
        <v>92.20857143</v>
      </c>
      <c r="O5260" s="273">
        <f t="shared" si="2004"/>
        <v>93.50642857</v>
      </c>
      <c r="P5260" s="273">
        <f t="shared" ref="P5260:R5260" si="2009">P5259+0.000714285714285714</f>
        <v>94.70428571</v>
      </c>
      <c r="Q5260" s="273">
        <f t="shared" si="2009"/>
        <v>95.60428571</v>
      </c>
      <c r="R5260" s="273">
        <f t="shared" si="2009"/>
        <v>96.40428571</v>
      </c>
    </row>
    <row r="5261" ht="14.25" hidden="1" customHeight="1">
      <c r="L5261" s="251"/>
      <c r="M5261" s="272">
        <v>132.7</v>
      </c>
      <c r="N5261" s="273">
        <f t="shared" si="2003"/>
        <v>92.21</v>
      </c>
      <c r="O5261" s="273">
        <f t="shared" si="2004"/>
        <v>93.5075</v>
      </c>
      <c r="P5261" s="273">
        <f t="shared" ref="P5261:R5261" si="2010">P5260+0.000714285714285714</f>
        <v>94.705</v>
      </c>
      <c r="Q5261" s="273">
        <f t="shared" si="2010"/>
        <v>95.605</v>
      </c>
      <c r="R5261" s="273">
        <f t="shared" si="2010"/>
        <v>96.405</v>
      </c>
    </row>
    <row r="5262" ht="14.25" hidden="1" customHeight="1">
      <c r="L5262" s="251"/>
      <c r="M5262" s="272">
        <v>132.8</v>
      </c>
      <c r="N5262" s="273">
        <f t="shared" si="2003"/>
        <v>92.21142857</v>
      </c>
      <c r="O5262" s="273">
        <f t="shared" si="2004"/>
        <v>93.50857143</v>
      </c>
      <c r="P5262" s="273">
        <f t="shared" ref="P5262:R5262" si="2011">P5261+0.000714285714285714</f>
        <v>94.70571429</v>
      </c>
      <c r="Q5262" s="273">
        <f t="shared" si="2011"/>
        <v>95.60571429</v>
      </c>
      <c r="R5262" s="273">
        <f t="shared" si="2011"/>
        <v>96.40571429</v>
      </c>
    </row>
    <row r="5263" ht="14.25" hidden="1" customHeight="1">
      <c r="L5263" s="251"/>
      <c r="M5263" s="272">
        <v>132.9</v>
      </c>
      <c r="N5263" s="273">
        <f t="shared" si="2003"/>
        <v>92.21285714</v>
      </c>
      <c r="O5263" s="273">
        <f t="shared" si="2004"/>
        <v>93.50964286</v>
      </c>
      <c r="P5263" s="273">
        <f t="shared" ref="P5263:R5263" si="2012">P5262+0.000714285714285714</f>
        <v>94.70642857</v>
      </c>
      <c r="Q5263" s="273">
        <f t="shared" si="2012"/>
        <v>95.60642857</v>
      </c>
      <c r="R5263" s="273">
        <f t="shared" si="2012"/>
        <v>96.40642857</v>
      </c>
    </row>
    <row r="5264" ht="14.25" hidden="1" customHeight="1">
      <c r="L5264" s="251"/>
      <c r="M5264" s="272">
        <v>133.0</v>
      </c>
      <c r="N5264" s="273">
        <f t="shared" si="2003"/>
        <v>92.21428571</v>
      </c>
      <c r="O5264" s="273">
        <f t="shared" si="2004"/>
        <v>93.51071429</v>
      </c>
      <c r="P5264" s="273">
        <f t="shared" ref="P5264:R5264" si="2013">P5263+0.000714285714285714</f>
        <v>94.70714286</v>
      </c>
      <c r="Q5264" s="273">
        <f t="shared" si="2013"/>
        <v>95.60714286</v>
      </c>
      <c r="R5264" s="273">
        <f t="shared" si="2013"/>
        <v>96.40714286</v>
      </c>
    </row>
    <row r="5265" ht="14.25" hidden="1" customHeight="1">
      <c r="L5265" s="251"/>
      <c r="M5265" s="272">
        <v>133.1</v>
      </c>
      <c r="N5265" s="273">
        <f t="shared" si="2003"/>
        <v>92.21571429</v>
      </c>
      <c r="O5265" s="273">
        <f t="shared" si="2004"/>
        <v>93.51178571</v>
      </c>
      <c r="P5265" s="273">
        <f t="shared" ref="P5265:R5265" si="2014">P5264+0.000714285714285714</f>
        <v>94.70785714</v>
      </c>
      <c r="Q5265" s="273">
        <f t="shared" si="2014"/>
        <v>95.60785714</v>
      </c>
      <c r="R5265" s="273">
        <f t="shared" si="2014"/>
        <v>96.40785714</v>
      </c>
    </row>
    <row r="5266" ht="14.25" hidden="1" customHeight="1">
      <c r="L5266" s="251"/>
      <c r="M5266" s="272">
        <v>133.2</v>
      </c>
      <c r="N5266" s="273">
        <f t="shared" si="2003"/>
        <v>92.21714286</v>
      </c>
      <c r="O5266" s="273">
        <f t="shared" si="2004"/>
        <v>93.51285714</v>
      </c>
      <c r="P5266" s="273">
        <f t="shared" ref="P5266:R5266" si="2015">P5265+0.000714285714285714</f>
        <v>94.70857143</v>
      </c>
      <c r="Q5266" s="273">
        <f t="shared" si="2015"/>
        <v>95.60857143</v>
      </c>
      <c r="R5266" s="273">
        <f t="shared" si="2015"/>
        <v>96.40857143</v>
      </c>
    </row>
    <row r="5267" ht="14.25" hidden="1" customHeight="1">
      <c r="L5267" s="251"/>
      <c r="M5267" s="272">
        <v>133.3</v>
      </c>
      <c r="N5267" s="273">
        <f t="shared" si="2003"/>
        <v>92.21857143</v>
      </c>
      <c r="O5267" s="273">
        <f t="shared" si="2004"/>
        <v>93.51392857</v>
      </c>
      <c r="P5267" s="273">
        <f t="shared" ref="P5267:R5267" si="2016">P5266+0.000714285714285714</f>
        <v>94.70928571</v>
      </c>
      <c r="Q5267" s="273">
        <f t="shared" si="2016"/>
        <v>95.60928571</v>
      </c>
      <c r="R5267" s="273">
        <f t="shared" si="2016"/>
        <v>96.40928571</v>
      </c>
    </row>
    <row r="5268" ht="14.25" hidden="1" customHeight="1">
      <c r="L5268" s="251"/>
      <c r="M5268" s="272">
        <v>133.4</v>
      </c>
      <c r="N5268" s="273">
        <f t="shared" si="2003"/>
        <v>92.22</v>
      </c>
      <c r="O5268" s="273">
        <f t="shared" si="2004"/>
        <v>93.515</v>
      </c>
      <c r="P5268" s="273">
        <f t="shared" ref="P5268:R5268" si="2017">P5267+0.000714285714285714</f>
        <v>94.71</v>
      </c>
      <c r="Q5268" s="273">
        <f t="shared" si="2017"/>
        <v>95.61</v>
      </c>
      <c r="R5268" s="273">
        <f t="shared" si="2017"/>
        <v>96.41</v>
      </c>
    </row>
    <row r="5269" ht="14.25" hidden="1" customHeight="1">
      <c r="L5269" s="251"/>
      <c r="M5269" s="272">
        <v>133.5</v>
      </c>
      <c r="N5269" s="273">
        <f t="shared" si="2003"/>
        <v>92.22142857</v>
      </c>
      <c r="O5269" s="273">
        <f t="shared" si="2004"/>
        <v>93.51607143</v>
      </c>
      <c r="P5269" s="273">
        <f t="shared" ref="P5269:R5269" si="2018">P5268+0.000714285714285714</f>
        <v>94.71071429</v>
      </c>
      <c r="Q5269" s="273">
        <f t="shared" si="2018"/>
        <v>95.61071429</v>
      </c>
      <c r="R5269" s="273">
        <f t="shared" si="2018"/>
        <v>96.41071429</v>
      </c>
    </row>
    <row r="5270" ht="14.25" hidden="1" customHeight="1">
      <c r="L5270" s="251"/>
      <c r="M5270" s="272">
        <v>133.6</v>
      </c>
      <c r="N5270" s="273">
        <f t="shared" si="2003"/>
        <v>92.22285714</v>
      </c>
      <c r="O5270" s="273">
        <f t="shared" si="2004"/>
        <v>93.51714286</v>
      </c>
      <c r="P5270" s="273">
        <f t="shared" ref="P5270:R5270" si="2019">P5269+0.000714285714285714</f>
        <v>94.71142857</v>
      </c>
      <c r="Q5270" s="273">
        <f t="shared" si="2019"/>
        <v>95.61142857</v>
      </c>
      <c r="R5270" s="273">
        <f t="shared" si="2019"/>
        <v>96.41142857</v>
      </c>
    </row>
    <row r="5271" ht="14.25" hidden="1" customHeight="1">
      <c r="L5271" s="251"/>
      <c r="M5271" s="272">
        <v>133.7</v>
      </c>
      <c r="N5271" s="273">
        <f t="shared" si="2003"/>
        <v>92.22428571</v>
      </c>
      <c r="O5271" s="273">
        <f t="shared" si="2004"/>
        <v>93.51821429</v>
      </c>
      <c r="P5271" s="273">
        <f t="shared" ref="P5271:R5271" si="2020">P5270+0.000714285714285714</f>
        <v>94.71214286</v>
      </c>
      <c r="Q5271" s="273">
        <f t="shared" si="2020"/>
        <v>95.61214286</v>
      </c>
      <c r="R5271" s="273">
        <f t="shared" si="2020"/>
        <v>96.41214286</v>
      </c>
    </row>
    <row r="5272" ht="14.25" hidden="1" customHeight="1">
      <c r="L5272" s="251"/>
      <c r="M5272" s="272">
        <v>133.8</v>
      </c>
      <c r="N5272" s="273">
        <f t="shared" si="2003"/>
        <v>92.22571429</v>
      </c>
      <c r="O5272" s="273">
        <f t="shared" si="2004"/>
        <v>93.51928571</v>
      </c>
      <c r="P5272" s="273">
        <f t="shared" ref="P5272:R5272" si="2021">P5271+0.000714285714285714</f>
        <v>94.71285714</v>
      </c>
      <c r="Q5272" s="273">
        <f t="shared" si="2021"/>
        <v>95.61285714</v>
      </c>
      <c r="R5272" s="273">
        <f t="shared" si="2021"/>
        <v>96.41285714</v>
      </c>
    </row>
    <row r="5273" ht="14.25" hidden="1" customHeight="1">
      <c r="L5273" s="251"/>
      <c r="M5273" s="272">
        <v>133.9</v>
      </c>
      <c r="N5273" s="273">
        <f t="shared" si="2003"/>
        <v>92.22714286</v>
      </c>
      <c r="O5273" s="273">
        <f t="shared" si="2004"/>
        <v>93.52035714</v>
      </c>
      <c r="P5273" s="273">
        <f t="shared" ref="P5273:R5273" si="2022">P5272+0.000714285714285714</f>
        <v>94.71357143</v>
      </c>
      <c r="Q5273" s="273">
        <f t="shared" si="2022"/>
        <v>95.61357143</v>
      </c>
      <c r="R5273" s="273">
        <f t="shared" si="2022"/>
        <v>96.41357143</v>
      </c>
    </row>
    <row r="5274" ht="14.25" hidden="1" customHeight="1">
      <c r="L5274" s="251"/>
      <c r="M5274" s="272">
        <v>134.0</v>
      </c>
      <c r="N5274" s="273">
        <f t="shared" si="2003"/>
        <v>92.22857143</v>
      </c>
      <c r="O5274" s="273">
        <f t="shared" si="2004"/>
        <v>93.52142857</v>
      </c>
      <c r="P5274" s="273">
        <f t="shared" ref="P5274:R5274" si="2023">P5273+0.000714285714285714</f>
        <v>94.71428571</v>
      </c>
      <c r="Q5274" s="273">
        <f t="shared" si="2023"/>
        <v>95.61428571</v>
      </c>
      <c r="R5274" s="273">
        <f t="shared" si="2023"/>
        <v>96.41428571</v>
      </c>
    </row>
    <row r="5275" ht="14.25" hidden="1" customHeight="1">
      <c r="L5275" s="251"/>
      <c r="M5275" s="272">
        <v>134.1</v>
      </c>
      <c r="N5275" s="273">
        <f t="shared" si="2003"/>
        <v>92.23</v>
      </c>
      <c r="O5275" s="273">
        <f t="shared" si="2004"/>
        <v>93.5225</v>
      </c>
      <c r="P5275" s="273">
        <f t="shared" ref="P5275:R5275" si="2024">P5274+0.000714285714285714</f>
        <v>94.715</v>
      </c>
      <c r="Q5275" s="273">
        <f t="shared" si="2024"/>
        <v>95.615</v>
      </c>
      <c r="R5275" s="273">
        <f t="shared" si="2024"/>
        <v>96.415</v>
      </c>
    </row>
    <row r="5276" ht="14.25" hidden="1" customHeight="1">
      <c r="L5276" s="251"/>
      <c r="M5276" s="272">
        <v>134.2</v>
      </c>
      <c r="N5276" s="273">
        <f t="shared" si="2003"/>
        <v>92.23142857</v>
      </c>
      <c r="O5276" s="273">
        <f t="shared" si="2004"/>
        <v>93.52357143</v>
      </c>
      <c r="P5276" s="273">
        <f t="shared" ref="P5276:R5276" si="2025">P5275+0.000714285714285714</f>
        <v>94.71571429</v>
      </c>
      <c r="Q5276" s="273">
        <f t="shared" si="2025"/>
        <v>95.61571429</v>
      </c>
      <c r="R5276" s="273">
        <f t="shared" si="2025"/>
        <v>96.41571429</v>
      </c>
    </row>
    <row r="5277" ht="14.25" hidden="1" customHeight="1">
      <c r="L5277" s="251"/>
      <c r="M5277" s="272">
        <v>134.3</v>
      </c>
      <c r="N5277" s="273">
        <f t="shared" si="2003"/>
        <v>92.23285714</v>
      </c>
      <c r="O5277" s="273">
        <f t="shared" si="2004"/>
        <v>93.52464286</v>
      </c>
      <c r="P5277" s="273">
        <f t="shared" ref="P5277:R5277" si="2026">P5276+0.000714285714285714</f>
        <v>94.71642857</v>
      </c>
      <c r="Q5277" s="273">
        <f t="shared" si="2026"/>
        <v>95.61642857</v>
      </c>
      <c r="R5277" s="273">
        <f t="shared" si="2026"/>
        <v>96.41642857</v>
      </c>
    </row>
    <row r="5278" ht="14.25" hidden="1" customHeight="1">
      <c r="L5278" s="251"/>
      <c r="M5278" s="272">
        <v>134.4</v>
      </c>
      <c r="N5278" s="273">
        <f t="shared" si="2003"/>
        <v>92.23428571</v>
      </c>
      <c r="O5278" s="273">
        <f t="shared" si="2004"/>
        <v>93.52571429</v>
      </c>
      <c r="P5278" s="273">
        <f t="shared" ref="P5278:R5278" si="2027">P5277+0.000714285714285714</f>
        <v>94.71714286</v>
      </c>
      <c r="Q5278" s="273">
        <f t="shared" si="2027"/>
        <v>95.61714286</v>
      </c>
      <c r="R5278" s="273">
        <f t="shared" si="2027"/>
        <v>96.41714286</v>
      </c>
    </row>
    <row r="5279" ht="14.25" hidden="1" customHeight="1">
      <c r="L5279" s="251"/>
      <c r="M5279" s="272">
        <v>134.5</v>
      </c>
      <c r="N5279" s="273">
        <f t="shared" si="2003"/>
        <v>92.23571429</v>
      </c>
      <c r="O5279" s="273">
        <f t="shared" si="2004"/>
        <v>93.52678571</v>
      </c>
      <c r="P5279" s="273">
        <f t="shared" ref="P5279:R5279" si="2028">P5278+0.000714285714285714</f>
        <v>94.71785714</v>
      </c>
      <c r="Q5279" s="273">
        <f t="shared" si="2028"/>
        <v>95.61785714</v>
      </c>
      <c r="R5279" s="273">
        <f t="shared" si="2028"/>
        <v>96.41785714</v>
      </c>
    </row>
    <row r="5280" ht="14.25" hidden="1" customHeight="1">
      <c r="L5280" s="251"/>
      <c r="M5280" s="272">
        <v>134.6</v>
      </c>
      <c r="N5280" s="273">
        <f t="shared" si="2003"/>
        <v>92.23714286</v>
      </c>
      <c r="O5280" s="273">
        <f t="shared" si="2004"/>
        <v>93.52785714</v>
      </c>
      <c r="P5280" s="273">
        <f t="shared" ref="P5280:R5280" si="2029">P5279+0.000714285714285714</f>
        <v>94.71857143</v>
      </c>
      <c r="Q5280" s="273">
        <f t="shared" si="2029"/>
        <v>95.61857143</v>
      </c>
      <c r="R5280" s="273">
        <f t="shared" si="2029"/>
        <v>96.41857143</v>
      </c>
    </row>
    <row r="5281" ht="14.25" hidden="1" customHeight="1">
      <c r="L5281" s="251"/>
      <c r="M5281" s="272">
        <v>134.7</v>
      </c>
      <c r="N5281" s="273">
        <f t="shared" si="2003"/>
        <v>92.23857143</v>
      </c>
      <c r="O5281" s="273">
        <f t="shared" si="2004"/>
        <v>93.52892857</v>
      </c>
      <c r="P5281" s="273">
        <f t="shared" ref="P5281:R5281" si="2030">P5280+0.000714285714285714</f>
        <v>94.71928571</v>
      </c>
      <c r="Q5281" s="273">
        <f t="shared" si="2030"/>
        <v>95.61928571</v>
      </c>
      <c r="R5281" s="273">
        <f t="shared" si="2030"/>
        <v>96.41928571</v>
      </c>
    </row>
    <row r="5282" ht="14.25" hidden="1" customHeight="1">
      <c r="L5282" s="251"/>
      <c r="M5282" s="272">
        <v>134.8</v>
      </c>
      <c r="N5282" s="273">
        <f t="shared" si="2003"/>
        <v>92.24</v>
      </c>
      <c r="O5282" s="273">
        <f t="shared" si="2004"/>
        <v>93.53</v>
      </c>
      <c r="P5282" s="273">
        <f t="shared" ref="P5282:R5282" si="2031">P5281+0.000714285714285714</f>
        <v>94.72</v>
      </c>
      <c r="Q5282" s="273">
        <f t="shared" si="2031"/>
        <v>95.62</v>
      </c>
      <c r="R5282" s="273">
        <f t="shared" si="2031"/>
        <v>96.42</v>
      </c>
    </row>
    <row r="5283" ht="14.25" hidden="1" customHeight="1">
      <c r="L5283" s="251"/>
      <c r="M5283" s="272">
        <v>134.9</v>
      </c>
      <c r="N5283" s="273">
        <f t="shared" si="2003"/>
        <v>92.24142857</v>
      </c>
      <c r="O5283" s="273">
        <f t="shared" si="2004"/>
        <v>93.53107143</v>
      </c>
      <c r="P5283" s="273">
        <f t="shared" ref="P5283:R5283" si="2032">P5282+0.000714285714285714</f>
        <v>94.72071429</v>
      </c>
      <c r="Q5283" s="273">
        <f t="shared" si="2032"/>
        <v>95.62071429</v>
      </c>
      <c r="R5283" s="273">
        <f t="shared" si="2032"/>
        <v>96.42071429</v>
      </c>
    </row>
    <row r="5284" ht="14.25" hidden="1" customHeight="1">
      <c r="L5284" s="251"/>
      <c r="M5284" s="272">
        <v>135.0</v>
      </c>
      <c r="N5284" s="273">
        <f t="shared" si="2003"/>
        <v>92.24285714</v>
      </c>
      <c r="O5284" s="273">
        <f t="shared" si="2004"/>
        <v>93.53214286</v>
      </c>
      <c r="P5284" s="273">
        <f t="shared" ref="P5284:R5284" si="2033">P5283+0.000714285714285714</f>
        <v>94.72142857</v>
      </c>
      <c r="Q5284" s="273">
        <f t="shared" si="2033"/>
        <v>95.62142857</v>
      </c>
      <c r="R5284" s="273">
        <f t="shared" si="2033"/>
        <v>96.42142857</v>
      </c>
    </row>
    <row r="5285" ht="14.25" hidden="1" customHeight="1">
      <c r="L5285" s="251"/>
      <c r="M5285" s="272">
        <v>135.1</v>
      </c>
      <c r="N5285" s="273">
        <f t="shared" si="2003"/>
        <v>92.24428571</v>
      </c>
      <c r="O5285" s="273">
        <f t="shared" si="2004"/>
        <v>93.53321429</v>
      </c>
      <c r="P5285" s="273">
        <f t="shared" ref="P5285:R5285" si="2034">P5284+0.000714285714285714</f>
        <v>94.72214286</v>
      </c>
      <c r="Q5285" s="273">
        <f t="shared" si="2034"/>
        <v>95.62214286</v>
      </c>
      <c r="R5285" s="273">
        <f t="shared" si="2034"/>
        <v>96.42214286</v>
      </c>
    </row>
    <row r="5286" ht="14.25" hidden="1" customHeight="1">
      <c r="L5286" s="251"/>
      <c r="M5286" s="272">
        <v>135.2</v>
      </c>
      <c r="N5286" s="273">
        <f t="shared" si="2003"/>
        <v>92.24571429</v>
      </c>
      <c r="O5286" s="273">
        <f t="shared" si="2004"/>
        <v>93.53428571</v>
      </c>
      <c r="P5286" s="273">
        <f t="shared" ref="P5286:R5286" si="2035">P5285+0.000714285714285714</f>
        <v>94.72285714</v>
      </c>
      <c r="Q5286" s="273">
        <f t="shared" si="2035"/>
        <v>95.62285714</v>
      </c>
      <c r="R5286" s="273">
        <f t="shared" si="2035"/>
        <v>96.42285714</v>
      </c>
    </row>
    <row r="5287" ht="14.25" hidden="1" customHeight="1">
      <c r="L5287" s="251"/>
      <c r="M5287" s="272">
        <v>135.3</v>
      </c>
      <c r="N5287" s="273">
        <f t="shared" si="2003"/>
        <v>92.24714286</v>
      </c>
      <c r="O5287" s="273">
        <f t="shared" si="2004"/>
        <v>93.53535714</v>
      </c>
      <c r="P5287" s="273">
        <f t="shared" ref="P5287:R5287" si="2036">P5286+0.000714285714285714</f>
        <v>94.72357143</v>
      </c>
      <c r="Q5287" s="273">
        <f t="shared" si="2036"/>
        <v>95.62357143</v>
      </c>
      <c r="R5287" s="273">
        <f t="shared" si="2036"/>
        <v>96.42357143</v>
      </c>
    </row>
    <row r="5288" ht="14.25" hidden="1" customHeight="1">
      <c r="L5288" s="251"/>
      <c r="M5288" s="272">
        <v>135.4</v>
      </c>
      <c r="N5288" s="273">
        <f t="shared" si="2003"/>
        <v>92.24857143</v>
      </c>
      <c r="O5288" s="273">
        <f t="shared" si="2004"/>
        <v>93.53642857</v>
      </c>
      <c r="P5288" s="273">
        <f t="shared" ref="P5288:R5288" si="2037">P5287+0.000714285714285714</f>
        <v>94.72428571</v>
      </c>
      <c r="Q5288" s="273">
        <f t="shared" si="2037"/>
        <v>95.62428571</v>
      </c>
      <c r="R5288" s="273">
        <f t="shared" si="2037"/>
        <v>96.42428571</v>
      </c>
    </row>
    <row r="5289" ht="14.25" hidden="1" customHeight="1">
      <c r="L5289" s="251"/>
      <c r="M5289" s="272">
        <v>135.5</v>
      </c>
      <c r="N5289" s="273">
        <f t="shared" si="2003"/>
        <v>92.25</v>
      </c>
      <c r="O5289" s="273">
        <f t="shared" si="2004"/>
        <v>93.5375</v>
      </c>
      <c r="P5289" s="273">
        <f t="shared" ref="P5289:R5289" si="2038">P5288+0.000714285714285714</f>
        <v>94.725</v>
      </c>
      <c r="Q5289" s="273">
        <f t="shared" si="2038"/>
        <v>95.625</v>
      </c>
      <c r="R5289" s="273">
        <f t="shared" si="2038"/>
        <v>96.425</v>
      </c>
    </row>
    <row r="5290" ht="14.25" hidden="1" customHeight="1">
      <c r="L5290" s="251"/>
      <c r="M5290" s="272">
        <v>135.6</v>
      </c>
      <c r="N5290" s="273">
        <f t="shared" si="2003"/>
        <v>92.25142857</v>
      </c>
      <c r="O5290" s="273">
        <f t="shared" si="2004"/>
        <v>93.53857143</v>
      </c>
      <c r="P5290" s="273">
        <f t="shared" ref="P5290:R5290" si="2039">P5289+0.000714285714285714</f>
        <v>94.72571429</v>
      </c>
      <c r="Q5290" s="273">
        <f t="shared" si="2039"/>
        <v>95.62571429</v>
      </c>
      <c r="R5290" s="273">
        <f t="shared" si="2039"/>
        <v>96.42571429</v>
      </c>
    </row>
    <row r="5291" ht="14.25" hidden="1" customHeight="1">
      <c r="L5291" s="251"/>
      <c r="M5291" s="272">
        <v>135.7</v>
      </c>
      <c r="N5291" s="273">
        <f t="shared" si="2003"/>
        <v>92.25285714</v>
      </c>
      <c r="O5291" s="273">
        <f t="shared" si="2004"/>
        <v>93.53964286</v>
      </c>
      <c r="P5291" s="273">
        <f t="shared" ref="P5291:R5291" si="2040">P5290+0.000714285714285714</f>
        <v>94.72642857</v>
      </c>
      <c r="Q5291" s="273">
        <f t="shared" si="2040"/>
        <v>95.62642857</v>
      </c>
      <c r="R5291" s="273">
        <f t="shared" si="2040"/>
        <v>96.42642857</v>
      </c>
    </row>
    <row r="5292" ht="14.25" hidden="1" customHeight="1">
      <c r="L5292" s="251"/>
      <c r="M5292" s="272">
        <v>135.8</v>
      </c>
      <c r="N5292" s="273">
        <f t="shared" si="2003"/>
        <v>92.25428571</v>
      </c>
      <c r="O5292" s="273">
        <f t="shared" si="2004"/>
        <v>93.54071429</v>
      </c>
      <c r="P5292" s="273">
        <f t="shared" ref="P5292:R5292" si="2041">P5291+0.000714285714285714</f>
        <v>94.72714286</v>
      </c>
      <c r="Q5292" s="273">
        <f t="shared" si="2041"/>
        <v>95.62714286</v>
      </c>
      <c r="R5292" s="273">
        <f t="shared" si="2041"/>
        <v>96.42714286</v>
      </c>
    </row>
    <row r="5293" ht="14.25" hidden="1" customHeight="1">
      <c r="L5293" s="251"/>
      <c r="M5293" s="272">
        <v>135.9</v>
      </c>
      <c r="N5293" s="273">
        <f t="shared" si="2003"/>
        <v>92.25571429</v>
      </c>
      <c r="O5293" s="273">
        <f t="shared" si="2004"/>
        <v>93.54178571</v>
      </c>
      <c r="P5293" s="273">
        <f t="shared" ref="P5293:R5293" si="2042">P5292+0.000714285714285714</f>
        <v>94.72785714</v>
      </c>
      <c r="Q5293" s="273">
        <f t="shared" si="2042"/>
        <v>95.62785714</v>
      </c>
      <c r="R5293" s="273">
        <f t="shared" si="2042"/>
        <v>96.42785714</v>
      </c>
    </row>
    <row r="5294" ht="14.25" hidden="1" customHeight="1">
      <c r="L5294" s="251"/>
      <c r="M5294" s="272">
        <v>136.0</v>
      </c>
      <c r="N5294" s="273">
        <f t="shared" si="2003"/>
        <v>92.25714286</v>
      </c>
      <c r="O5294" s="273">
        <f t="shared" si="2004"/>
        <v>93.54285714</v>
      </c>
      <c r="P5294" s="273">
        <f t="shared" ref="P5294:R5294" si="2043">P5293+0.000714285714285714</f>
        <v>94.72857143</v>
      </c>
      <c r="Q5294" s="273">
        <f t="shared" si="2043"/>
        <v>95.62857143</v>
      </c>
      <c r="R5294" s="273">
        <f t="shared" si="2043"/>
        <v>96.42857143</v>
      </c>
    </row>
    <row r="5295" ht="14.25" hidden="1" customHeight="1">
      <c r="L5295" s="251"/>
      <c r="M5295" s="272">
        <v>136.1</v>
      </c>
      <c r="N5295" s="273">
        <f t="shared" si="2003"/>
        <v>92.25857143</v>
      </c>
      <c r="O5295" s="273">
        <f t="shared" si="2004"/>
        <v>93.54392857</v>
      </c>
      <c r="P5295" s="273">
        <f t="shared" ref="P5295:R5295" si="2044">P5294+0.000714285714285714</f>
        <v>94.72928571</v>
      </c>
      <c r="Q5295" s="273">
        <f t="shared" si="2044"/>
        <v>95.62928571</v>
      </c>
      <c r="R5295" s="273">
        <f t="shared" si="2044"/>
        <v>96.42928571</v>
      </c>
    </row>
    <row r="5296" ht="14.25" hidden="1" customHeight="1">
      <c r="L5296" s="251"/>
      <c r="M5296" s="272">
        <v>136.2</v>
      </c>
      <c r="N5296" s="273">
        <f t="shared" si="2003"/>
        <v>92.26</v>
      </c>
      <c r="O5296" s="273">
        <f t="shared" si="2004"/>
        <v>93.545</v>
      </c>
      <c r="P5296" s="273">
        <f t="shared" ref="P5296:R5296" si="2045">P5295+0.000714285714285714</f>
        <v>94.73</v>
      </c>
      <c r="Q5296" s="273">
        <f t="shared" si="2045"/>
        <v>95.63</v>
      </c>
      <c r="R5296" s="273">
        <f t="shared" si="2045"/>
        <v>96.43</v>
      </c>
    </row>
    <row r="5297" ht="14.25" hidden="1" customHeight="1">
      <c r="L5297" s="251"/>
      <c r="M5297" s="272">
        <v>136.3</v>
      </c>
      <c r="N5297" s="273">
        <f t="shared" si="2003"/>
        <v>92.26142857</v>
      </c>
      <c r="O5297" s="273">
        <f t="shared" si="2004"/>
        <v>93.54607143</v>
      </c>
      <c r="P5297" s="273">
        <f t="shared" ref="P5297:R5297" si="2046">P5296+0.000714285714285714</f>
        <v>94.73071429</v>
      </c>
      <c r="Q5297" s="273">
        <f t="shared" si="2046"/>
        <v>95.63071429</v>
      </c>
      <c r="R5297" s="273">
        <f t="shared" si="2046"/>
        <v>96.43071429</v>
      </c>
    </row>
    <row r="5298" ht="14.25" hidden="1" customHeight="1">
      <c r="L5298" s="251"/>
      <c r="M5298" s="272">
        <v>136.4</v>
      </c>
      <c r="N5298" s="273">
        <f t="shared" si="2003"/>
        <v>92.26285714</v>
      </c>
      <c r="O5298" s="273">
        <f t="shared" si="2004"/>
        <v>93.54714286</v>
      </c>
      <c r="P5298" s="273">
        <f t="shared" ref="P5298:R5298" si="2047">P5297+0.000714285714285714</f>
        <v>94.73142857</v>
      </c>
      <c r="Q5298" s="273">
        <f t="shared" si="2047"/>
        <v>95.63142857</v>
      </c>
      <c r="R5298" s="273">
        <f t="shared" si="2047"/>
        <v>96.43142857</v>
      </c>
    </row>
    <row r="5299" ht="14.25" hidden="1" customHeight="1">
      <c r="L5299" s="251"/>
      <c r="M5299" s="272">
        <v>136.5</v>
      </c>
      <c r="N5299" s="273">
        <f t="shared" si="2003"/>
        <v>92.26428571</v>
      </c>
      <c r="O5299" s="273">
        <f t="shared" si="2004"/>
        <v>93.54821429</v>
      </c>
      <c r="P5299" s="273">
        <f t="shared" ref="P5299:R5299" si="2048">P5298+0.000714285714285714</f>
        <v>94.73214286</v>
      </c>
      <c r="Q5299" s="273">
        <f t="shared" si="2048"/>
        <v>95.63214286</v>
      </c>
      <c r="R5299" s="273">
        <f t="shared" si="2048"/>
        <v>96.43214286</v>
      </c>
    </row>
    <row r="5300" ht="14.25" hidden="1" customHeight="1">
      <c r="L5300" s="251"/>
      <c r="M5300" s="272">
        <v>136.6</v>
      </c>
      <c r="N5300" s="273">
        <f t="shared" si="2003"/>
        <v>92.26571429</v>
      </c>
      <c r="O5300" s="273">
        <f t="shared" si="2004"/>
        <v>93.54928571</v>
      </c>
      <c r="P5300" s="273">
        <f t="shared" ref="P5300:R5300" si="2049">P5299+0.000714285714285714</f>
        <v>94.73285714</v>
      </c>
      <c r="Q5300" s="273">
        <f t="shared" si="2049"/>
        <v>95.63285714</v>
      </c>
      <c r="R5300" s="273">
        <f t="shared" si="2049"/>
        <v>96.43285714</v>
      </c>
    </row>
    <row r="5301" ht="14.25" hidden="1" customHeight="1">
      <c r="L5301" s="251"/>
      <c r="M5301" s="272">
        <v>136.7</v>
      </c>
      <c r="N5301" s="273">
        <f t="shared" si="2003"/>
        <v>92.26714286</v>
      </c>
      <c r="O5301" s="273">
        <f t="shared" si="2004"/>
        <v>93.55035714</v>
      </c>
      <c r="P5301" s="273">
        <f t="shared" ref="P5301:R5301" si="2050">P5300+0.000714285714285714</f>
        <v>94.73357143</v>
      </c>
      <c r="Q5301" s="273">
        <f t="shared" si="2050"/>
        <v>95.63357143</v>
      </c>
      <c r="R5301" s="273">
        <f t="shared" si="2050"/>
        <v>96.43357143</v>
      </c>
    </row>
    <row r="5302" ht="14.25" hidden="1" customHeight="1">
      <c r="L5302" s="251"/>
      <c r="M5302" s="272">
        <v>136.8</v>
      </c>
      <c r="N5302" s="273">
        <f t="shared" si="2003"/>
        <v>92.26857143</v>
      </c>
      <c r="O5302" s="273">
        <f t="shared" si="2004"/>
        <v>93.55142857</v>
      </c>
      <c r="P5302" s="273">
        <f t="shared" ref="P5302:R5302" si="2051">P5301+0.000714285714285714</f>
        <v>94.73428571</v>
      </c>
      <c r="Q5302" s="273">
        <f t="shared" si="2051"/>
        <v>95.63428571</v>
      </c>
      <c r="R5302" s="273">
        <f t="shared" si="2051"/>
        <v>96.43428571</v>
      </c>
    </row>
    <row r="5303" ht="14.25" hidden="1" customHeight="1">
      <c r="L5303" s="251"/>
      <c r="M5303" s="272">
        <v>136.9</v>
      </c>
      <c r="N5303" s="273">
        <f t="shared" si="2003"/>
        <v>92.27</v>
      </c>
      <c r="O5303" s="273">
        <f t="shared" si="2004"/>
        <v>93.5525</v>
      </c>
      <c r="P5303" s="273">
        <f t="shared" ref="P5303:R5303" si="2052">P5302+0.000714285714285714</f>
        <v>94.735</v>
      </c>
      <c r="Q5303" s="273">
        <f t="shared" si="2052"/>
        <v>95.635</v>
      </c>
      <c r="R5303" s="273">
        <f t="shared" si="2052"/>
        <v>96.435</v>
      </c>
    </row>
    <row r="5304" ht="14.25" hidden="1" customHeight="1">
      <c r="L5304" s="251"/>
      <c r="M5304" s="272">
        <v>137.0</v>
      </c>
      <c r="N5304" s="273">
        <f t="shared" si="2003"/>
        <v>92.27142857</v>
      </c>
      <c r="O5304" s="273">
        <f t="shared" si="2004"/>
        <v>93.55357143</v>
      </c>
      <c r="P5304" s="273">
        <f t="shared" ref="P5304:R5304" si="2053">P5303+0.000714285714285714</f>
        <v>94.73571429</v>
      </c>
      <c r="Q5304" s="273">
        <f t="shared" si="2053"/>
        <v>95.63571429</v>
      </c>
      <c r="R5304" s="273">
        <f t="shared" si="2053"/>
        <v>96.43571429</v>
      </c>
    </row>
    <row r="5305" ht="14.25" hidden="1" customHeight="1">
      <c r="L5305" s="251"/>
      <c r="M5305" s="272">
        <v>137.1</v>
      </c>
      <c r="N5305" s="273">
        <f t="shared" si="2003"/>
        <v>92.27285714</v>
      </c>
      <c r="O5305" s="273">
        <f t="shared" si="2004"/>
        <v>93.55464286</v>
      </c>
      <c r="P5305" s="273">
        <f t="shared" ref="P5305:R5305" si="2054">P5304+0.000714285714285714</f>
        <v>94.73642857</v>
      </c>
      <c r="Q5305" s="273">
        <f t="shared" si="2054"/>
        <v>95.63642857</v>
      </c>
      <c r="R5305" s="273">
        <f t="shared" si="2054"/>
        <v>96.43642857</v>
      </c>
    </row>
    <row r="5306" ht="14.25" hidden="1" customHeight="1">
      <c r="L5306" s="251"/>
      <c r="M5306" s="272">
        <v>137.2</v>
      </c>
      <c r="N5306" s="273">
        <f t="shared" si="2003"/>
        <v>92.27428571</v>
      </c>
      <c r="O5306" s="273">
        <f t="shared" si="2004"/>
        <v>93.55571429</v>
      </c>
      <c r="P5306" s="273">
        <f t="shared" ref="P5306:R5306" si="2055">P5305+0.000714285714285714</f>
        <v>94.73714286</v>
      </c>
      <c r="Q5306" s="273">
        <f t="shared" si="2055"/>
        <v>95.63714286</v>
      </c>
      <c r="R5306" s="273">
        <f t="shared" si="2055"/>
        <v>96.43714286</v>
      </c>
    </row>
    <row r="5307" ht="14.25" hidden="1" customHeight="1">
      <c r="L5307" s="251"/>
      <c r="M5307" s="272">
        <v>137.3</v>
      </c>
      <c r="N5307" s="273">
        <f t="shared" si="2003"/>
        <v>92.27571429</v>
      </c>
      <c r="O5307" s="273">
        <f t="shared" si="2004"/>
        <v>93.55678571</v>
      </c>
      <c r="P5307" s="273">
        <f t="shared" ref="P5307:R5307" si="2056">P5306+0.000714285714285714</f>
        <v>94.73785714</v>
      </c>
      <c r="Q5307" s="273">
        <f t="shared" si="2056"/>
        <v>95.63785714</v>
      </c>
      <c r="R5307" s="273">
        <f t="shared" si="2056"/>
        <v>96.43785714</v>
      </c>
    </row>
    <row r="5308" ht="14.25" hidden="1" customHeight="1">
      <c r="L5308" s="251"/>
      <c r="M5308" s="272">
        <v>137.4</v>
      </c>
      <c r="N5308" s="273">
        <f t="shared" si="2003"/>
        <v>92.27714286</v>
      </c>
      <c r="O5308" s="273">
        <f t="shared" si="2004"/>
        <v>93.55785714</v>
      </c>
      <c r="P5308" s="273">
        <f t="shared" ref="P5308:R5308" si="2057">P5307+0.000714285714285714</f>
        <v>94.73857143</v>
      </c>
      <c r="Q5308" s="273">
        <f t="shared" si="2057"/>
        <v>95.63857143</v>
      </c>
      <c r="R5308" s="273">
        <f t="shared" si="2057"/>
        <v>96.43857143</v>
      </c>
    </row>
    <row r="5309" ht="14.25" hidden="1" customHeight="1">
      <c r="L5309" s="251"/>
      <c r="M5309" s="272">
        <v>137.5</v>
      </c>
      <c r="N5309" s="273">
        <f t="shared" si="2003"/>
        <v>92.27857143</v>
      </c>
      <c r="O5309" s="273">
        <f t="shared" si="2004"/>
        <v>93.55892857</v>
      </c>
      <c r="P5309" s="273">
        <f t="shared" ref="P5309:R5309" si="2058">P5308+0.000714285714285714</f>
        <v>94.73928571</v>
      </c>
      <c r="Q5309" s="273">
        <f t="shared" si="2058"/>
        <v>95.63928571</v>
      </c>
      <c r="R5309" s="273">
        <f t="shared" si="2058"/>
        <v>96.43928571</v>
      </c>
    </row>
    <row r="5310" ht="14.25" hidden="1" customHeight="1">
      <c r="L5310" s="251"/>
      <c r="M5310" s="272">
        <v>137.6</v>
      </c>
      <c r="N5310" s="273">
        <f t="shared" si="2003"/>
        <v>92.28</v>
      </c>
      <c r="O5310" s="273">
        <f t="shared" si="2004"/>
        <v>93.56</v>
      </c>
      <c r="P5310" s="273">
        <f t="shared" ref="P5310:R5310" si="2059">P5309+0.000714285714285714</f>
        <v>94.74</v>
      </c>
      <c r="Q5310" s="273">
        <f t="shared" si="2059"/>
        <v>95.64</v>
      </c>
      <c r="R5310" s="273">
        <f t="shared" si="2059"/>
        <v>96.44</v>
      </c>
    </row>
    <row r="5311" ht="14.25" hidden="1" customHeight="1">
      <c r="L5311" s="251"/>
      <c r="M5311" s="272">
        <v>137.7</v>
      </c>
      <c r="N5311" s="273">
        <f t="shared" si="2003"/>
        <v>92.28142857</v>
      </c>
      <c r="O5311" s="273">
        <f t="shared" si="2004"/>
        <v>93.56107143</v>
      </c>
      <c r="P5311" s="273">
        <f t="shared" ref="P5311:R5311" si="2060">P5310+0.000714285714285714</f>
        <v>94.74071429</v>
      </c>
      <c r="Q5311" s="273">
        <f t="shared" si="2060"/>
        <v>95.64071429</v>
      </c>
      <c r="R5311" s="273">
        <f t="shared" si="2060"/>
        <v>96.44071429</v>
      </c>
    </row>
    <row r="5312" ht="14.25" hidden="1" customHeight="1">
      <c r="L5312" s="251"/>
      <c r="M5312" s="272">
        <v>137.8</v>
      </c>
      <c r="N5312" s="273">
        <f t="shared" si="2003"/>
        <v>92.28285714</v>
      </c>
      <c r="O5312" s="273">
        <f t="shared" si="2004"/>
        <v>93.56214286</v>
      </c>
      <c r="P5312" s="273">
        <f t="shared" ref="P5312:R5312" si="2061">P5311+0.000714285714285714</f>
        <v>94.74142857</v>
      </c>
      <c r="Q5312" s="273">
        <f t="shared" si="2061"/>
        <v>95.64142857</v>
      </c>
      <c r="R5312" s="273">
        <f t="shared" si="2061"/>
        <v>96.44142857</v>
      </c>
    </row>
    <row r="5313" ht="14.25" hidden="1" customHeight="1">
      <c r="L5313" s="251"/>
      <c r="M5313" s="272">
        <v>137.9</v>
      </c>
      <c r="N5313" s="273">
        <f t="shared" si="2003"/>
        <v>92.28428571</v>
      </c>
      <c r="O5313" s="273">
        <f t="shared" si="2004"/>
        <v>93.56321429</v>
      </c>
      <c r="P5313" s="273">
        <f t="shared" ref="P5313:R5313" si="2062">P5312+0.000714285714285714</f>
        <v>94.74214286</v>
      </c>
      <c r="Q5313" s="273">
        <f t="shared" si="2062"/>
        <v>95.64214286</v>
      </c>
      <c r="R5313" s="273">
        <f t="shared" si="2062"/>
        <v>96.44214286</v>
      </c>
    </row>
    <row r="5314" ht="14.25" hidden="1" customHeight="1">
      <c r="L5314" s="251"/>
      <c r="M5314" s="272">
        <v>138.0</v>
      </c>
      <c r="N5314" s="273">
        <f t="shared" si="2003"/>
        <v>92.28571429</v>
      </c>
      <c r="O5314" s="273">
        <f t="shared" si="2004"/>
        <v>93.56428571</v>
      </c>
      <c r="P5314" s="273">
        <f t="shared" ref="P5314:R5314" si="2063">P5313+0.000714285714285714</f>
        <v>94.74285714</v>
      </c>
      <c r="Q5314" s="273">
        <f t="shared" si="2063"/>
        <v>95.64285714</v>
      </c>
      <c r="R5314" s="273">
        <f t="shared" si="2063"/>
        <v>96.44285714</v>
      </c>
    </row>
    <row r="5315" ht="14.25" hidden="1" customHeight="1">
      <c r="L5315" s="251"/>
      <c r="M5315" s="272">
        <v>138.1</v>
      </c>
      <c r="N5315" s="273">
        <f t="shared" si="2003"/>
        <v>92.28714286</v>
      </c>
      <c r="O5315" s="273">
        <f t="shared" si="2004"/>
        <v>93.56535714</v>
      </c>
      <c r="P5315" s="273">
        <f t="shared" ref="P5315:R5315" si="2064">P5314+0.000714285714285714</f>
        <v>94.74357143</v>
      </c>
      <c r="Q5315" s="273">
        <f t="shared" si="2064"/>
        <v>95.64357143</v>
      </c>
      <c r="R5315" s="273">
        <f t="shared" si="2064"/>
        <v>96.44357143</v>
      </c>
    </row>
    <row r="5316" ht="14.25" hidden="1" customHeight="1">
      <c r="L5316" s="251"/>
      <c r="M5316" s="272">
        <v>138.2</v>
      </c>
      <c r="N5316" s="273">
        <f t="shared" si="2003"/>
        <v>92.28857143</v>
      </c>
      <c r="O5316" s="273">
        <f t="shared" si="2004"/>
        <v>93.56642857</v>
      </c>
      <c r="P5316" s="273">
        <f t="shared" ref="P5316:R5316" si="2065">P5315+0.000714285714285714</f>
        <v>94.74428571</v>
      </c>
      <c r="Q5316" s="273">
        <f t="shared" si="2065"/>
        <v>95.64428571</v>
      </c>
      <c r="R5316" s="273">
        <f t="shared" si="2065"/>
        <v>96.44428571</v>
      </c>
    </row>
    <row r="5317" ht="14.25" hidden="1" customHeight="1">
      <c r="L5317" s="251"/>
      <c r="M5317" s="272">
        <v>138.3</v>
      </c>
      <c r="N5317" s="273">
        <f t="shared" si="2003"/>
        <v>92.29</v>
      </c>
      <c r="O5317" s="273">
        <f t="shared" si="2004"/>
        <v>93.5675</v>
      </c>
      <c r="P5317" s="273">
        <f t="shared" ref="P5317:R5317" si="2066">P5316+0.000714285714285714</f>
        <v>94.745</v>
      </c>
      <c r="Q5317" s="273">
        <f t="shared" si="2066"/>
        <v>95.645</v>
      </c>
      <c r="R5317" s="273">
        <f t="shared" si="2066"/>
        <v>96.445</v>
      </c>
    </row>
    <row r="5318" ht="14.25" hidden="1" customHeight="1">
      <c r="L5318" s="251"/>
      <c r="M5318" s="272">
        <v>138.4</v>
      </c>
      <c r="N5318" s="273">
        <f t="shared" si="2003"/>
        <v>92.29142857</v>
      </c>
      <c r="O5318" s="273">
        <f t="shared" si="2004"/>
        <v>93.56857143</v>
      </c>
      <c r="P5318" s="273">
        <f t="shared" ref="P5318:R5318" si="2067">P5317+0.000714285714285714</f>
        <v>94.74571429</v>
      </c>
      <c r="Q5318" s="273">
        <f t="shared" si="2067"/>
        <v>95.64571429</v>
      </c>
      <c r="R5318" s="273">
        <f t="shared" si="2067"/>
        <v>96.44571429</v>
      </c>
    </row>
    <row r="5319" ht="14.25" hidden="1" customHeight="1">
      <c r="L5319" s="251"/>
      <c r="M5319" s="272">
        <v>138.5</v>
      </c>
      <c r="N5319" s="273">
        <f t="shared" si="2003"/>
        <v>92.29285714</v>
      </c>
      <c r="O5319" s="273">
        <f t="shared" si="2004"/>
        <v>93.56964286</v>
      </c>
      <c r="P5319" s="273">
        <f t="shared" ref="P5319:R5319" si="2068">P5318+0.000714285714285714</f>
        <v>94.74642857</v>
      </c>
      <c r="Q5319" s="273">
        <f t="shared" si="2068"/>
        <v>95.64642857</v>
      </c>
      <c r="R5319" s="273">
        <f t="shared" si="2068"/>
        <v>96.44642857</v>
      </c>
    </row>
    <row r="5320" ht="14.25" hidden="1" customHeight="1">
      <c r="L5320" s="251"/>
      <c r="M5320" s="272">
        <v>138.6</v>
      </c>
      <c r="N5320" s="273">
        <f t="shared" si="2003"/>
        <v>92.29428571</v>
      </c>
      <c r="O5320" s="273">
        <f t="shared" si="2004"/>
        <v>93.57071429</v>
      </c>
      <c r="P5320" s="273">
        <f t="shared" ref="P5320:R5320" si="2069">P5319+0.000714285714285714</f>
        <v>94.74714286</v>
      </c>
      <c r="Q5320" s="273">
        <f t="shared" si="2069"/>
        <v>95.64714286</v>
      </c>
      <c r="R5320" s="273">
        <f t="shared" si="2069"/>
        <v>96.44714286</v>
      </c>
    </row>
    <row r="5321" ht="14.25" hidden="1" customHeight="1">
      <c r="L5321" s="251"/>
      <c r="M5321" s="272">
        <v>138.7</v>
      </c>
      <c r="N5321" s="273">
        <f t="shared" si="2003"/>
        <v>92.29571429</v>
      </c>
      <c r="O5321" s="273">
        <f t="shared" si="2004"/>
        <v>93.57178571</v>
      </c>
      <c r="P5321" s="273">
        <f t="shared" ref="P5321:R5321" si="2070">P5320+0.000714285714285714</f>
        <v>94.74785714</v>
      </c>
      <c r="Q5321" s="273">
        <f t="shared" si="2070"/>
        <v>95.64785714</v>
      </c>
      <c r="R5321" s="273">
        <f t="shared" si="2070"/>
        <v>96.44785714</v>
      </c>
    </row>
    <row r="5322" ht="14.25" hidden="1" customHeight="1">
      <c r="L5322" s="251"/>
      <c r="M5322" s="272">
        <v>138.8</v>
      </c>
      <c r="N5322" s="273">
        <f t="shared" si="2003"/>
        <v>92.29714286</v>
      </c>
      <c r="O5322" s="273">
        <f t="shared" si="2004"/>
        <v>93.57285714</v>
      </c>
      <c r="P5322" s="273">
        <f t="shared" ref="P5322:R5322" si="2071">P5321+0.000714285714285714</f>
        <v>94.74857143</v>
      </c>
      <c r="Q5322" s="273">
        <f t="shared" si="2071"/>
        <v>95.64857143</v>
      </c>
      <c r="R5322" s="273">
        <f t="shared" si="2071"/>
        <v>96.44857143</v>
      </c>
    </row>
    <row r="5323" ht="14.25" hidden="1" customHeight="1">
      <c r="L5323" s="251"/>
      <c r="M5323" s="272">
        <v>138.9</v>
      </c>
      <c r="N5323" s="273">
        <f t="shared" si="2003"/>
        <v>92.29857143</v>
      </c>
      <c r="O5323" s="273">
        <f t="shared" si="2004"/>
        <v>93.57392857</v>
      </c>
      <c r="P5323" s="273">
        <f t="shared" ref="P5323:R5323" si="2072">P5322+0.000714285714285714</f>
        <v>94.74928571</v>
      </c>
      <c r="Q5323" s="273">
        <f t="shared" si="2072"/>
        <v>95.64928571</v>
      </c>
      <c r="R5323" s="273">
        <f t="shared" si="2072"/>
        <v>96.44928571</v>
      </c>
    </row>
    <row r="5324" ht="14.25" hidden="1" customHeight="1">
      <c r="L5324" s="251"/>
      <c r="M5324" s="272">
        <v>139.0</v>
      </c>
      <c r="N5324" s="273">
        <f t="shared" si="2003"/>
        <v>92.3</v>
      </c>
      <c r="O5324" s="273">
        <f t="shared" si="2004"/>
        <v>93.575</v>
      </c>
      <c r="P5324" s="273">
        <f t="shared" ref="P5324:R5324" si="2073">P5323+0.000714285714285714</f>
        <v>94.75</v>
      </c>
      <c r="Q5324" s="273">
        <f t="shared" si="2073"/>
        <v>95.65</v>
      </c>
      <c r="R5324" s="273">
        <f t="shared" si="2073"/>
        <v>96.45</v>
      </c>
    </row>
    <row r="5325" ht="14.25" hidden="1" customHeight="1">
      <c r="L5325" s="251"/>
      <c r="M5325" s="272">
        <v>139.1</v>
      </c>
      <c r="N5325" s="273">
        <f t="shared" si="2003"/>
        <v>92.30142857</v>
      </c>
      <c r="O5325" s="273">
        <f t="shared" si="2004"/>
        <v>93.57607143</v>
      </c>
      <c r="P5325" s="273">
        <f t="shared" ref="P5325:R5325" si="2074">P5324+0.000714285714285714</f>
        <v>94.75071429</v>
      </c>
      <c r="Q5325" s="273">
        <f t="shared" si="2074"/>
        <v>95.65071429</v>
      </c>
      <c r="R5325" s="273">
        <f t="shared" si="2074"/>
        <v>96.45071429</v>
      </c>
    </row>
    <row r="5326" ht="14.25" hidden="1" customHeight="1">
      <c r="L5326" s="251"/>
      <c r="M5326" s="272">
        <v>139.2</v>
      </c>
      <c r="N5326" s="273">
        <f t="shared" si="2003"/>
        <v>92.30285714</v>
      </c>
      <c r="O5326" s="273">
        <f t="shared" si="2004"/>
        <v>93.57714286</v>
      </c>
      <c r="P5326" s="273">
        <f t="shared" ref="P5326:R5326" si="2075">P5325+0.000714285714285714</f>
        <v>94.75142857</v>
      </c>
      <c r="Q5326" s="273">
        <f t="shared" si="2075"/>
        <v>95.65142857</v>
      </c>
      <c r="R5326" s="273">
        <f t="shared" si="2075"/>
        <v>96.45142857</v>
      </c>
    </row>
    <row r="5327" ht="14.25" hidden="1" customHeight="1">
      <c r="L5327" s="251"/>
      <c r="M5327" s="272">
        <v>139.3</v>
      </c>
      <c r="N5327" s="273">
        <f t="shared" si="2003"/>
        <v>92.30428571</v>
      </c>
      <c r="O5327" s="273">
        <f t="shared" si="2004"/>
        <v>93.57821429</v>
      </c>
      <c r="P5327" s="273">
        <f t="shared" ref="P5327:R5327" si="2076">P5326+0.000714285714285714</f>
        <v>94.75214286</v>
      </c>
      <c r="Q5327" s="273">
        <f t="shared" si="2076"/>
        <v>95.65214286</v>
      </c>
      <c r="R5327" s="273">
        <f t="shared" si="2076"/>
        <v>96.45214286</v>
      </c>
    </row>
    <row r="5328" ht="14.25" hidden="1" customHeight="1">
      <c r="L5328" s="251"/>
      <c r="M5328" s="272">
        <v>139.4</v>
      </c>
      <c r="N5328" s="273">
        <f t="shared" si="2003"/>
        <v>92.30571429</v>
      </c>
      <c r="O5328" s="273">
        <f t="shared" si="2004"/>
        <v>93.57928571</v>
      </c>
      <c r="P5328" s="273">
        <f t="shared" ref="P5328:R5328" si="2077">P5327+0.000714285714285714</f>
        <v>94.75285714</v>
      </c>
      <c r="Q5328" s="273">
        <f t="shared" si="2077"/>
        <v>95.65285714</v>
      </c>
      <c r="R5328" s="273">
        <f t="shared" si="2077"/>
        <v>96.45285714</v>
      </c>
    </row>
    <row r="5329" ht="14.25" hidden="1" customHeight="1">
      <c r="L5329" s="251"/>
      <c r="M5329" s="272">
        <v>139.5</v>
      </c>
      <c r="N5329" s="273">
        <f t="shared" si="2003"/>
        <v>92.30714286</v>
      </c>
      <c r="O5329" s="273">
        <f t="shared" si="2004"/>
        <v>93.58035714</v>
      </c>
      <c r="P5329" s="273">
        <f t="shared" ref="P5329:R5329" si="2078">P5328+0.000714285714285714</f>
        <v>94.75357143</v>
      </c>
      <c r="Q5329" s="273">
        <f t="shared" si="2078"/>
        <v>95.65357143</v>
      </c>
      <c r="R5329" s="273">
        <f t="shared" si="2078"/>
        <v>96.45357143</v>
      </c>
    </row>
    <row r="5330" ht="14.25" hidden="1" customHeight="1">
      <c r="L5330" s="251"/>
      <c r="M5330" s="272">
        <v>139.6</v>
      </c>
      <c r="N5330" s="273">
        <f t="shared" si="2003"/>
        <v>92.30857143</v>
      </c>
      <c r="O5330" s="273">
        <f t="shared" si="2004"/>
        <v>93.58142857</v>
      </c>
      <c r="P5330" s="273">
        <f t="shared" ref="P5330:R5330" si="2079">P5329+0.000714285714285714</f>
        <v>94.75428571</v>
      </c>
      <c r="Q5330" s="273">
        <f t="shared" si="2079"/>
        <v>95.65428571</v>
      </c>
      <c r="R5330" s="273">
        <f t="shared" si="2079"/>
        <v>96.45428571</v>
      </c>
    </row>
    <row r="5331" ht="14.25" hidden="1" customHeight="1">
      <c r="L5331" s="251"/>
      <c r="M5331" s="272">
        <v>139.7</v>
      </c>
      <c r="N5331" s="273">
        <f t="shared" si="2003"/>
        <v>92.31</v>
      </c>
      <c r="O5331" s="273">
        <f t="shared" si="2004"/>
        <v>93.5825</v>
      </c>
      <c r="P5331" s="273">
        <f t="shared" ref="P5331:R5331" si="2080">P5330+0.000714285714285714</f>
        <v>94.755</v>
      </c>
      <c r="Q5331" s="273">
        <f t="shared" si="2080"/>
        <v>95.655</v>
      </c>
      <c r="R5331" s="273">
        <f t="shared" si="2080"/>
        <v>96.455</v>
      </c>
    </row>
    <row r="5332" ht="14.25" hidden="1" customHeight="1">
      <c r="L5332" s="251"/>
      <c r="M5332" s="272">
        <v>139.8</v>
      </c>
      <c r="N5332" s="273">
        <f t="shared" si="2003"/>
        <v>92.31142857</v>
      </c>
      <c r="O5332" s="273">
        <f t="shared" si="2004"/>
        <v>93.58357143</v>
      </c>
      <c r="P5332" s="273">
        <f t="shared" ref="P5332:R5332" si="2081">P5331+0.000714285714285714</f>
        <v>94.75571429</v>
      </c>
      <c r="Q5332" s="273">
        <f t="shared" si="2081"/>
        <v>95.65571429</v>
      </c>
      <c r="R5332" s="273">
        <f t="shared" si="2081"/>
        <v>96.45571429</v>
      </c>
    </row>
    <row r="5333" ht="14.25" hidden="1" customHeight="1">
      <c r="L5333" s="251"/>
      <c r="M5333" s="272">
        <v>139.9</v>
      </c>
      <c r="N5333" s="273">
        <f t="shared" si="2003"/>
        <v>92.31285714</v>
      </c>
      <c r="O5333" s="273">
        <f t="shared" si="2004"/>
        <v>93.58464286</v>
      </c>
      <c r="P5333" s="273">
        <f t="shared" ref="P5333:R5333" si="2082">P5332+0.000714285714285714</f>
        <v>94.75642857</v>
      </c>
      <c r="Q5333" s="273">
        <f t="shared" si="2082"/>
        <v>95.65642857</v>
      </c>
      <c r="R5333" s="273">
        <f t="shared" si="2082"/>
        <v>96.45642857</v>
      </c>
    </row>
    <row r="5334" ht="14.25" hidden="1" customHeight="1">
      <c r="L5334" s="251"/>
      <c r="M5334" s="272">
        <v>140.0</v>
      </c>
      <c r="N5334" s="273">
        <f t="shared" si="2003"/>
        <v>92.31428571</v>
      </c>
      <c r="O5334" s="273">
        <f t="shared" si="2004"/>
        <v>93.58571429</v>
      </c>
      <c r="P5334" s="273">
        <f t="shared" ref="P5334:R5334" si="2083">P5333+0.000714285714285714</f>
        <v>94.75714286</v>
      </c>
      <c r="Q5334" s="273">
        <f t="shared" si="2083"/>
        <v>95.65714286</v>
      </c>
      <c r="R5334" s="273">
        <f t="shared" si="2083"/>
        <v>96.45714286</v>
      </c>
    </row>
    <row r="5335" ht="14.25" hidden="1" customHeight="1">
      <c r="L5335" s="251"/>
      <c r="M5335" s="272">
        <v>140.1</v>
      </c>
      <c r="N5335" s="273">
        <f t="shared" si="2003"/>
        <v>92.31571429</v>
      </c>
      <c r="O5335" s="273">
        <f t="shared" si="2004"/>
        <v>93.58678571</v>
      </c>
      <c r="P5335" s="273">
        <f t="shared" ref="P5335:R5335" si="2084">P5334+0.000714285714285714</f>
        <v>94.75785714</v>
      </c>
      <c r="Q5335" s="273">
        <f t="shared" si="2084"/>
        <v>95.65785714</v>
      </c>
      <c r="R5335" s="273">
        <f t="shared" si="2084"/>
        <v>96.45785714</v>
      </c>
    </row>
    <row r="5336" ht="14.25" hidden="1" customHeight="1">
      <c r="L5336" s="251"/>
      <c r="M5336" s="272">
        <v>140.2</v>
      </c>
      <c r="N5336" s="273">
        <f t="shared" si="2003"/>
        <v>92.31714286</v>
      </c>
      <c r="O5336" s="273">
        <f t="shared" si="2004"/>
        <v>93.58785714</v>
      </c>
      <c r="P5336" s="273">
        <f t="shared" ref="P5336:R5336" si="2085">P5335+0.000714285714285714</f>
        <v>94.75857143</v>
      </c>
      <c r="Q5336" s="273">
        <f t="shared" si="2085"/>
        <v>95.65857143</v>
      </c>
      <c r="R5336" s="273">
        <f t="shared" si="2085"/>
        <v>96.45857143</v>
      </c>
    </row>
    <row r="5337" ht="14.25" hidden="1" customHeight="1">
      <c r="L5337" s="251"/>
      <c r="M5337" s="272">
        <v>140.3</v>
      </c>
      <c r="N5337" s="273">
        <f t="shared" si="2003"/>
        <v>92.31857143</v>
      </c>
      <c r="O5337" s="273">
        <f t="shared" si="2004"/>
        <v>93.58892857</v>
      </c>
      <c r="P5337" s="273">
        <f t="shared" ref="P5337:R5337" si="2086">P5336+0.000714285714285714</f>
        <v>94.75928571</v>
      </c>
      <c r="Q5337" s="273">
        <f t="shared" si="2086"/>
        <v>95.65928571</v>
      </c>
      <c r="R5337" s="273">
        <f t="shared" si="2086"/>
        <v>96.45928571</v>
      </c>
    </row>
    <row r="5338" ht="14.25" hidden="1" customHeight="1">
      <c r="L5338" s="251"/>
      <c r="M5338" s="272">
        <v>140.4</v>
      </c>
      <c r="N5338" s="273">
        <f t="shared" si="2003"/>
        <v>92.32</v>
      </c>
      <c r="O5338" s="273">
        <f t="shared" si="2004"/>
        <v>93.59</v>
      </c>
      <c r="P5338" s="273">
        <f t="shared" ref="P5338:R5338" si="2087">P5337+0.000714285714285714</f>
        <v>94.76</v>
      </c>
      <c r="Q5338" s="273">
        <f t="shared" si="2087"/>
        <v>95.66</v>
      </c>
      <c r="R5338" s="273">
        <f t="shared" si="2087"/>
        <v>96.46</v>
      </c>
    </row>
    <row r="5339" ht="14.25" hidden="1" customHeight="1">
      <c r="L5339" s="251"/>
      <c r="M5339" s="272">
        <v>140.5</v>
      </c>
      <c r="N5339" s="273">
        <f t="shared" si="2003"/>
        <v>92.32142857</v>
      </c>
      <c r="O5339" s="273">
        <f t="shared" si="2004"/>
        <v>93.59107143</v>
      </c>
      <c r="P5339" s="273">
        <f t="shared" ref="P5339:R5339" si="2088">P5338+0.000714285714285714</f>
        <v>94.76071429</v>
      </c>
      <c r="Q5339" s="273">
        <f t="shared" si="2088"/>
        <v>95.66071429</v>
      </c>
      <c r="R5339" s="273">
        <f t="shared" si="2088"/>
        <v>96.46071429</v>
      </c>
    </row>
    <row r="5340" ht="14.25" hidden="1" customHeight="1">
      <c r="L5340" s="251"/>
      <c r="M5340" s="272">
        <v>140.6</v>
      </c>
      <c r="N5340" s="273">
        <f t="shared" si="2003"/>
        <v>92.32285714</v>
      </c>
      <c r="O5340" s="273">
        <f t="shared" si="2004"/>
        <v>93.59214286</v>
      </c>
      <c r="P5340" s="273">
        <f t="shared" ref="P5340:R5340" si="2089">P5339+0.000714285714285714</f>
        <v>94.76142857</v>
      </c>
      <c r="Q5340" s="273">
        <f t="shared" si="2089"/>
        <v>95.66142857</v>
      </c>
      <c r="R5340" s="273">
        <f t="shared" si="2089"/>
        <v>96.46142857</v>
      </c>
    </row>
    <row r="5341" ht="14.25" hidden="1" customHeight="1">
      <c r="L5341" s="251"/>
      <c r="M5341" s="272">
        <v>140.7</v>
      </c>
      <c r="N5341" s="273">
        <f t="shared" si="2003"/>
        <v>92.32428571</v>
      </c>
      <c r="O5341" s="273">
        <f t="shared" si="2004"/>
        <v>93.59321429</v>
      </c>
      <c r="P5341" s="273">
        <f t="shared" ref="P5341:R5341" si="2090">P5340+0.000714285714285714</f>
        <v>94.76214286</v>
      </c>
      <c r="Q5341" s="273">
        <f t="shared" si="2090"/>
        <v>95.66214286</v>
      </c>
      <c r="R5341" s="273">
        <f t="shared" si="2090"/>
        <v>96.46214286</v>
      </c>
    </row>
    <row r="5342" ht="14.25" hidden="1" customHeight="1">
      <c r="L5342" s="251"/>
      <c r="M5342" s="272">
        <v>140.8</v>
      </c>
      <c r="N5342" s="273">
        <f t="shared" si="2003"/>
        <v>92.32571429</v>
      </c>
      <c r="O5342" s="273">
        <f t="shared" si="2004"/>
        <v>93.59428571</v>
      </c>
      <c r="P5342" s="273">
        <f t="shared" ref="P5342:R5342" si="2091">P5341+0.000714285714285714</f>
        <v>94.76285714</v>
      </c>
      <c r="Q5342" s="273">
        <f t="shared" si="2091"/>
        <v>95.66285714</v>
      </c>
      <c r="R5342" s="273">
        <f t="shared" si="2091"/>
        <v>96.46285714</v>
      </c>
    </row>
    <row r="5343" ht="14.25" hidden="1" customHeight="1">
      <c r="L5343" s="251"/>
      <c r="M5343" s="272">
        <v>140.9</v>
      </c>
      <c r="N5343" s="273">
        <f t="shared" si="2003"/>
        <v>92.32714286</v>
      </c>
      <c r="O5343" s="273">
        <f t="shared" si="2004"/>
        <v>93.59535714</v>
      </c>
      <c r="P5343" s="273">
        <f t="shared" ref="P5343:R5343" si="2092">P5342+0.000714285714285714</f>
        <v>94.76357143</v>
      </c>
      <c r="Q5343" s="273">
        <f t="shared" si="2092"/>
        <v>95.66357143</v>
      </c>
      <c r="R5343" s="273">
        <f t="shared" si="2092"/>
        <v>96.46357143</v>
      </c>
    </row>
    <row r="5344" ht="14.25" hidden="1" customHeight="1">
      <c r="L5344" s="251"/>
      <c r="M5344" s="272">
        <v>141.0</v>
      </c>
      <c r="N5344" s="273">
        <f t="shared" si="2003"/>
        <v>92.32857143</v>
      </c>
      <c r="O5344" s="273">
        <f t="shared" si="2004"/>
        <v>93.59642857</v>
      </c>
      <c r="P5344" s="273">
        <f t="shared" ref="P5344:R5344" si="2093">P5343+0.000714285714285714</f>
        <v>94.76428571</v>
      </c>
      <c r="Q5344" s="273">
        <f t="shared" si="2093"/>
        <v>95.66428571</v>
      </c>
      <c r="R5344" s="273">
        <f t="shared" si="2093"/>
        <v>96.46428571</v>
      </c>
    </row>
    <row r="5345" ht="14.25" hidden="1" customHeight="1">
      <c r="L5345" s="251"/>
      <c r="M5345" s="272">
        <v>141.1</v>
      </c>
      <c r="N5345" s="273">
        <f t="shared" si="2003"/>
        <v>92.33</v>
      </c>
      <c r="O5345" s="273">
        <f t="shared" si="2004"/>
        <v>93.5975</v>
      </c>
      <c r="P5345" s="273">
        <f t="shared" ref="P5345:R5345" si="2094">P5344+0.000714285714285714</f>
        <v>94.765</v>
      </c>
      <c r="Q5345" s="273">
        <f t="shared" si="2094"/>
        <v>95.665</v>
      </c>
      <c r="R5345" s="273">
        <f t="shared" si="2094"/>
        <v>96.465</v>
      </c>
    </row>
    <row r="5346" ht="14.25" hidden="1" customHeight="1">
      <c r="L5346" s="251"/>
      <c r="M5346" s="272">
        <v>141.2</v>
      </c>
      <c r="N5346" s="273">
        <f t="shared" si="2003"/>
        <v>92.33142857</v>
      </c>
      <c r="O5346" s="273">
        <f t="shared" si="2004"/>
        <v>93.59857143</v>
      </c>
      <c r="P5346" s="273">
        <f t="shared" ref="P5346:R5346" si="2095">P5345+0.000714285714285714</f>
        <v>94.76571429</v>
      </c>
      <c r="Q5346" s="273">
        <f t="shared" si="2095"/>
        <v>95.66571429</v>
      </c>
      <c r="R5346" s="273">
        <f t="shared" si="2095"/>
        <v>96.46571429</v>
      </c>
    </row>
    <row r="5347" ht="14.25" hidden="1" customHeight="1">
      <c r="L5347" s="251"/>
      <c r="M5347" s="272">
        <v>141.3</v>
      </c>
      <c r="N5347" s="273">
        <f t="shared" si="2003"/>
        <v>92.33285714</v>
      </c>
      <c r="O5347" s="273">
        <f t="shared" si="2004"/>
        <v>93.59964286</v>
      </c>
      <c r="P5347" s="273">
        <f t="shared" ref="P5347:R5347" si="2096">P5346+0.000714285714285714</f>
        <v>94.76642857</v>
      </c>
      <c r="Q5347" s="273">
        <f t="shared" si="2096"/>
        <v>95.66642857</v>
      </c>
      <c r="R5347" s="273">
        <f t="shared" si="2096"/>
        <v>96.46642857</v>
      </c>
    </row>
    <row r="5348" ht="14.25" hidden="1" customHeight="1">
      <c r="L5348" s="251"/>
      <c r="M5348" s="272">
        <v>141.4</v>
      </c>
      <c r="N5348" s="273">
        <f t="shared" si="2003"/>
        <v>92.33428571</v>
      </c>
      <c r="O5348" s="273">
        <f t="shared" si="2004"/>
        <v>93.60071429</v>
      </c>
      <c r="P5348" s="273">
        <f t="shared" ref="P5348:R5348" si="2097">P5347+0.000714285714285714</f>
        <v>94.76714286</v>
      </c>
      <c r="Q5348" s="273">
        <f t="shared" si="2097"/>
        <v>95.66714286</v>
      </c>
      <c r="R5348" s="273">
        <f t="shared" si="2097"/>
        <v>96.46714286</v>
      </c>
    </row>
    <row r="5349" ht="14.25" hidden="1" customHeight="1">
      <c r="L5349" s="251"/>
      <c r="M5349" s="272">
        <v>141.5</v>
      </c>
      <c r="N5349" s="273">
        <f t="shared" si="2003"/>
        <v>92.33571429</v>
      </c>
      <c r="O5349" s="273">
        <f t="shared" si="2004"/>
        <v>93.60178571</v>
      </c>
      <c r="P5349" s="273">
        <f t="shared" ref="P5349:R5349" si="2098">P5348+0.000714285714285714</f>
        <v>94.76785714</v>
      </c>
      <c r="Q5349" s="273">
        <f t="shared" si="2098"/>
        <v>95.66785714</v>
      </c>
      <c r="R5349" s="273">
        <f t="shared" si="2098"/>
        <v>96.46785714</v>
      </c>
    </row>
    <row r="5350" ht="14.25" hidden="1" customHeight="1">
      <c r="L5350" s="251"/>
      <c r="M5350" s="272">
        <v>141.6</v>
      </c>
      <c r="N5350" s="273">
        <f t="shared" si="2003"/>
        <v>92.33714286</v>
      </c>
      <c r="O5350" s="273">
        <f t="shared" si="2004"/>
        <v>93.60285714</v>
      </c>
      <c r="P5350" s="273">
        <f t="shared" ref="P5350:R5350" si="2099">P5349+0.000714285714285714</f>
        <v>94.76857143</v>
      </c>
      <c r="Q5350" s="273">
        <f t="shared" si="2099"/>
        <v>95.66857143</v>
      </c>
      <c r="R5350" s="273">
        <f t="shared" si="2099"/>
        <v>96.46857143</v>
      </c>
    </row>
    <row r="5351" ht="14.25" hidden="1" customHeight="1">
      <c r="L5351" s="251"/>
      <c r="M5351" s="272">
        <v>141.7</v>
      </c>
      <c r="N5351" s="273">
        <f t="shared" si="2003"/>
        <v>92.33857143</v>
      </c>
      <c r="O5351" s="273">
        <f t="shared" si="2004"/>
        <v>93.60392857</v>
      </c>
      <c r="P5351" s="273">
        <f t="shared" ref="P5351:R5351" si="2100">P5350+0.000714285714285714</f>
        <v>94.76928571</v>
      </c>
      <c r="Q5351" s="273">
        <f t="shared" si="2100"/>
        <v>95.66928571</v>
      </c>
      <c r="R5351" s="273">
        <f t="shared" si="2100"/>
        <v>96.46928571</v>
      </c>
    </row>
    <row r="5352" ht="14.25" hidden="1" customHeight="1">
      <c r="L5352" s="251"/>
      <c r="M5352" s="272">
        <v>141.8</v>
      </c>
      <c r="N5352" s="273">
        <f t="shared" si="2003"/>
        <v>92.34</v>
      </c>
      <c r="O5352" s="273">
        <f t="shared" si="2004"/>
        <v>93.605</v>
      </c>
      <c r="P5352" s="273">
        <f t="shared" ref="P5352:R5352" si="2101">P5351+0.000714285714285714</f>
        <v>94.77</v>
      </c>
      <c r="Q5352" s="273">
        <f t="shared" si="2101"/>
        <v>95.67</v>
      </c>
      <c r="R5352" s="273">
        <f t="shared" si="2101"/>
        <v>96.47</v>
      </c>
    </row>
    <row r="5353" ht="14.25" hidden="1" customHeight="1">
      <c r="L5353" s="251"/>
      <c r="M5353" s="272">
        <v>141.9</v>
      </c>
      <c r="N5353" s="273">
        <f t="shared" si="2003"/>
        <v>92.34142857</v>
      </c>
      <c r="O5353" s="273">
        <f t="shared" si="2004"/>
        <v>93.60607143</v>
      </c>
      <c r="P5353" s="273">
        <f t="shared" ref="P5353:R5353" si="2102">P5352+0.000714285714285714</f>
        <v>94.77071429</v>
      </c>
      <c r="Q5353" s="273">
        <f t="shared" si="2102"/>
        <v>95.67071429</v>
      </c>
      <c r="R5353" s="273">
        <f t="shared" si="2102"/>
        <v>96.47071429</v>
      </c>
    </row>
    <row r="5354" ht="14.25" hidden="1" customHeight="1">
      <c r="L5354" s="251"/>
      <c r="M5354" s="272">
        <v>142.0</v>
      </c>
      <c r="N5354" s="273">
        <f t="shared" si="2003"/>
        <v>92.34285714</v>
      </c>
      <c r="O5354" s="273">
        <f t="shared" si="2004"/>
        <v>93.60714286</v>
      </c>
      <c r="P5354" s="273">
        <f t="shared" ref="P5354:R5354" si="2103">P5353+0.000714285714285714</f>
        <v>94.77142857</v>
      </c>
      <c r="Q5354" s="273">
        <f t="shared" si="2103"/>
        <v>95.67142857</v>
      </c>
      <c r="R5354" s="273">
        <f t="shared" si="2103"/>
        <v>96.47142857</v>
      </c>
    </row>
    <row r="5355" ht="14.25" hidden="1" customHeight="1">
      <c r="L5355" s="251"/>
      <c r="M5355" s="272">
        <v>142.1</v>
      </c>
      <c r="N5355" s="273">
        <f t="shared" si="2003"/>
        <v>92.34428571</v>
      </c>
      <c r="O5355" s="273">
        <f t="shared" si="2004"/>
        <v>93.60821429</v>
      </c>
      <c r="P5355" s="273">
        <f t="shared" ref="P5355:R5355" si="2104">P5354+0.000714285714285714</f>
        <v>94.77214286</v>
      </c>
      <c r="Q5355" s="273">
        <f t="shared" si="2104"/>
        <v>95.67214286</v>
      </c>
      <c r="R5355" s="273">
        <f t="shared" si="2104"/>
        <v>96.47214286</v>
      </c>
    </row>
    <row r="5356" ht="14.25" hidden="1" customHeight="1">
      <c r="L5356" s="251"/>
      <c r="M5356" s="272">
        <v>142.2</v>
      </c>
      <c r="N5356" s="273">
        <f t="shared" si="2003"/>
        <v>92.34571429</v>
      </c>
      <c r="O5356" s="273">
        <f t="shared" si="2004"/>
        <v>93.60928571</v>
      </c>
      <c r="P5356" s="273">
        <f t="shared" ref="P5356:R5356" si="2105">P5355+0.000714285714285714</f>
        <v>94.77285714</v>
      </c>
      <c r="Q5356" s="273">
        <f t="shared" si="2105"/>
        <v>95.67285714</v>
      </c>
      <c r="R5356" s="273">
        <f t="shared" si="2105"/>
        <v>96.47285714</v>
      </c>
    </row>
    <row r="5357" ht="14.25" hidden="1" customHeight="1">
      <c r="L5357" s="251"/>
      <c r="M5357" s="272">
        <v>142.3</v>
      </c>
      <c r="N5357" s="273">
        <f t="shared" si="2003"/>
        <v>92.34714286</v>
      </c>
      <c r="O5357" s="273">
        <f t="shared" si="2004"/>
        <v>93.61035714</v>
      </c>
      <c r="P5357" s="273">
        <f t="shared" ref="P5357:R5357" si="2106">P5356+0.000714285714285714</f>
        <v>94.77357143</v>
      </c>
      <c r="Q5357" s="273">
        <f t="shared" si="2106"/>
        <v>95.67357143</v>
      </c>
      <c r="R5357" s="273">
        <f t="shared" si="2106"/>
        <v>96.47357143</v>
      </c>
    </row>
    <row r="5358" ht="14.25" hidden="1" customHeight="1">
      <c r="L5358" s="251"/>
      <c r="M5358" s="272">
        <v>142.4</v>
      </c>
      <c r="N5358" s="273">
        <f t="shared" si="2003"/>
        <v>92.34857143</v>
      </c>
      <c r="O5358" s="273">
        <f t="shared" si="2004"/>
        <v>93.61142857</v>
      </c>
      <c r="P5358" s="273">
        <f t="shared" ref="P5358:R5358" si="2107">P5357+0.000714285714285714</f>
        <v>94.77428571</v>
      </c>
      <c r="Q5358" s="273">
        <f t="shared" si="2107"/>
        <v>95.67428571</v>
      </c>
      <c r="R5358" s="273">
        <f t="shared" si="2107"/>
        <v>96.47428571</v>
      </c>
    </row>
    <row r="5359" ht="14.25" hidden="1" customHeight="1">
      <c r="L5359" s="251"/>
      <c r="M5359" s="272">
        <v>142.5</v>
      </c>
      <c r="N5359" s="273">
        <f t="shared" si="2003"/>
        <v>92.35</v>
      </c>
      <c r="O5359" s="273">
        <f t="shared" si="2004"/>
        <v>93.6125</v>
      </c>
      <c r="P5359" s="273">
        <f t="shared" ref="P5359:R5359" si="2108">P5358+0.000714285714285714</f>
        <v>94.775</v>
      </c>
      <c r="Q5359" s="273">
        <f t="shared" si="2108"/>
        <v>95.675</v>
      </c>
      <c r="R5359" s="273">
        <f t="shared" si="2108"/>
        <v>96.475</v>
      </c>
    </row>
    <row r="5360" ht="14.25" hidden="1" customHeight="1">
      <c r="L5360" s="251"/>
      <c r="M5360" s="272">
        <v>142.6</v>
      </c>
      <c r="N5360" s="273">
        <f t="shared" si="2003"/>
        <v>92.35142857</v>
      </c>
      <c r="O5360" s="273">
        <f t="shared" si="2004"/>
        <v>93.61357143</v>
      </c>
      <c r="P5360" s="273">
        <f t="shared" ref="P5360:R5360" si="2109">P5359+0.000714285714285714</f>
        <v>94.77571429</v>
      </c>
      <c r="Q5360" s="273">
        <f t="shared" si="2109"/>
        <v>95.67571429</v>
      </c>
      <c r="R5360" s="273">
        <f t="shared" si="2109"/>
        <v>96.47571429</v>
      </c>
    </row>
    <row r="5361" ht="14.25" hidden="1" customHeight="1">
      <c r="L5361" s="251"/>
      <c r="M5361" s="272">
        <v>142.7</v>
      </c>
      <c r="N5361" s="273">
        <f t="shared" si="2003"/>
        <v>92.35285714</v>
      </c>
      <c r="O5361" s="273">
        <f t="shared" si="2004"/>
        <v>93.61464286</v>
      </c>
      <c r="P5361" s="273">
        <f t="shared" ref="P5361:R5361" si="2110">P5360+0.000714285714285714</f>
        <v>94.77642857</v>
      </c>
      <c r="Q5361" s="273">
        <f t="shared" si="2110"/>
        <v>95.67642857</v>
      </c>
      <c r="R5361" s="273">
        <f t="shared" si="2110"/>
        <v>96.47642857</v>
      </c>
    </row>
    <row r="5362" ht="14.25" hidden="1" customHeight="1">
      <c r="L5362" s="251"/>
      <c r="M5362" s="272">
        <v>142.8</v>
      </c>
      <c r="N5362" s="273">
        <f t="shared" si="2003"/>
        <v>92.35428571</v>
      </c>
      <c r="O5362" s="273">
        <f t="shared" si="2004"/>
        <v>93.61571429</v>
      </c>
      <c r="P5362" s="273">
        <f t="shared" ref="P5362:R5362" si="2111">P5361+0.000714285714285714</f>
        <v>94.77714286</v>
      </c>
      <c r="Q5362" s="273">
        <f t="shared" si="2111"/>
        <v>95.67714286</v>
      </c>
      <c r="R5362" s="273">
        <f t="shared" si="2111"/>
        <v>96.47714286</v>
      </c>
    </row>
    <row r="5363" ht="14.25" hidden="1" customHeight="1">
      <c r="L5363" s="251"/>
      <c r="M5363" s="272">
        <v>142.9</v>
      </c>
      <c r="N5363" s="273">
        <f t="shared" si="2003"/>
        <v>92.35571429</v>
      </c>
      <c r="O5363" s="273">
        <f t="shared" si="2004"/>
        <v>93.61678571</v>
      </c>
      <c r="P5363" s="273">
        <f t="shared" ref="P5363:R5363" si="2112">P5362+0.000714285714285714</f>
        <v>94.77785714</v>
      </c>
      <c r="Q5363" s="273">
        <f t="shared" si="2112"/>
        <v>95.67785714</v>
      </c>
      <c r="R5363" s="273">
        <f t="shared" si="2112"/>
        <v>96.47785714</v>
      </c>
    </row>
    <row r="5364" ht="14.25" hidden="1" customHeight="1">
      <c r="L5364" s="251"/>
      <c r="M5364" s="272">
        <v>143.0</v>
      </c>
      <c r="N5364" s="273">
        <f t="shared" si="2003"/>
        <v>92.35714286</v>
      </c>
      <c r="O5364" s="273">
        <f t="shared" si="2004"/>
        <v>93.61785714</v>
      </c>
      <c r="P5364" s="273">
        <f t="shared" ref="P5364:R5364" si="2113">P5363+0.000714285714285714</f>
        <v>94.77857143</v>
      </c>
      <c r="Q5364" s="273">
        <f t="shared" si="2113"/>
        <v>95.67857143</v>
      </c>
      <c r="R5364" s="273">
        <f t="shared" si="2113"/>
        <v>96.47857143</v>
      </c>
    </row>
    <row r="5365" ht="14.25" hidden="1" customHeight="1">
      <c r="L5365" s="251"/>
      <c r="M5365" s="272">
        <v>143.1</v>
      </c>
      <c r="N5365" s="273">
        <f t="shared" si="2003"/>
        <v>92.35857143</v>
      </c>
      <c r="O5365" s="273">
        <f t="shared" si="2004"/>
        <v>93.61892857</v>
      </c>
      <c r="P5365" s="273">
        <f t="shared" ref="P5365:R5365" si="2114">P5364+0.000714285714285714</f>
        <v>94.77928571</v>
      </c>
      <c r="Q5365" s="273">
        <f t="shared" si="2114"/>
        <v>95.67928571</v>
      </c>
      <c r="R5365" s="273">
        <f t="shared" si="2114"/>
        <v>96.47928571</v>
      </c>
    </row>
    <row r="5366" ht="14.25" hidden="1" customHeight="1">
      <c r="L5366" s="251"/>
      <c r="M5366" s="272">
        <v>143.2</v>
      </c>
      <c r="N5366" s="273">
        <f t="shared" si="2003"/>
        <v>92.36</v>
      </c>
      <c r="O5366" s="273">
        <f t="shared" si="2004"/>
        <v>93.62</v>
      </c>
      <c r="P5366" s="273">
        <f t="shared" ref="P5366:R5366" si="2115">P5365+0.000714285714285714</f>
        <v>94.78</v>
      </c>
      <c r="Q5366" s="273">
        <f t="shared" si="2115"/>
        <v>95.68</v>
      </c>
      <c r="R5366" s="273">
        <f t="shared" si="2115"/>
        <v>96.48</v>
      </c>
    </row>
    <row r="5367" ht="14.25" hidden="1" customHeight="1">
      <c r="L5367" s="251"/>
      <c r="M5367" s="272">
        <v>143.3</v>
      </c>
      <c r="N5367" s="273">
        <f t="shared" si="2003"/>
        <v>92.36142857</v>
      </c>
      <c r="O5367" s="273">
        <f t="shared" si="2004"/>
        <v>93.62107143</v>
      </c>
      <c r="P5367" s="273">
        <f t="shared" ref="P5367:R5367" si="2116">P5366+0.000714285714285714</f>
        <v>94.78071429</v>
      </c>
      <c r="Q5367" s="273">
        <f t="shared" si="2116"/>
        <v>95.68071429</v>
      </c>
      <c r="R5367" s="273">
        <f t="shared" si="2116"/>
        <v>96.48071429</v>
      </c>
    </row>
    <row r="5368" ht="14.25" hidden="1" customHeight="1">
      <c r="L5368" s="251"/>
      <c r="M5368" s="272">
        <v>143.4</v>
      </c>
      <c r="N5368" s="273">
        <f t="shared" si="2003"/>
        <v>92.36285714</v>
      </c>
      <c r="O5368" s="273">
        <f t="shared" si="2004"/>
        <v>93.62214286</v>
      </c>
      <c r="P5368" s="273">
        <f t="shared" ref="P5368:R5368" si="2117">P5367+0.000714285714285714</f>
        <v>94.78142857</v>
      </c>
      <c r="Q5368" s="273">
        <f t="shared" si="2117"/>
        <v>95.68142857</v>
      </c>
      <c r="R5368" s="273">
        <f t="shared" si="2117"/>
        <v>96.48142857</v>
      </c>
    </row>
    <row r="5369" ht="14.25" hidden="1" customHeight="1">
      <c r="L5369" s="251"/>
      <c r="M5369" s="272">
        <v>143.5</v>
      </c>
      <c r="N5369" s="273">
        <f t="shared" si="2003"/>
        <v>92.36428571</v>
      </c>
      <c r="O5369" s="273">
        <f t="shared" si="2004"/>
        <v>93.62321429</v>
      </c>
      <c r="P5369" s="273">
        <f t="shared" ref="P5369:R5369" si="2118">P5368+0.000714285714285714</f>
        <v>94.78214286</v>
      </c>
      <c r="Q5369" s="273">
        <f t="shared" si="2118"/>
        <v>95.68214286</v>
      </c>
      <c r="R5369" s="273">
        <f t="shared" si="2118"/>
        <v>96.48214286</v>
      </c>
    </row>
    <row r="5370" ht="14.25" hidden="1" customHeight="1">
      <c r="L5370" s="251"/>
      <c r="M5370" s="272">
        <v>143.6</v>
      </c>
      <c r="N5370" s="273">
        <f t="shared" si="2003"/>
        <v>92.36571429</v>
      </c>
      <c r="O5370" s="273">
        <f t="shared" si="2004"/>
        <v>93.62428571</v>
      </c>
      <c r="P5370" s="273">
        <f t="shared" ref="P5370:R5370" si="2119">P5369+0.000714285714285714</f>
        <v>94.78285714</v>
      </c>
      <c r="Q5370" s="273">
        <f t="shared" si="2119"/>
        <v>95.68285714</v>
      </c>
      <c r="R5370" s="273">
        <f t="shared" si="2119"/>
        <v>96.48285714</v>
      </c>
    </row>
    <row r="5371" ht="14.25" hidden="1" customHeight="1">
      <c r="L5371" s="251"/>
      <c r="M5371" s="272">
        <v>143.7</v>
      </c>
      <c r="N5371" s="273">
        <f t="shared" si="2003"/>
        <v>92.36714286</v>
      </c>
      <c r="O5371" s="273">
        <f t="shared" si="2004"/>
        <v>93.62535714</v>
      </c>
      <c r="P5371" s="273">
        <f t="shared" ref="P5371:R5371" si="2120">P5370+0.000714285714285714</f>
        <v>94.78357143</v>
      </c>
      <c r="Q5371" s="273">
        <f t="shared" si="2120"/>
        <v>95.68357143</v>
      </c>
      <c r="R5371" s="273">
        <f t="shared" si="2120"/>
        <v>96.48357143</v>
      </c>
    </row>
    <row r="5372" ht="14.25" hidden="1" customHeight="1">
      <c r="L5372" s="251"/>
      <c r="M5372" s="272">
        <v>143.8</v>
      </c>
      <c r="N5372" s="273">
        <f t="shared" si="2003"/>
        <v>92.36857143</v>
      </c>
      <c r="O5372" s="273">
        <f t="shared" si="2004"/>
        <v>93.62642857</v>
      </c>
      <c r="P5372" s="273">
        <f t="shared" ref="P5372:R5372" si="2121">P5371+0.000714285714285714</f>
        <v>94.78428571</v>
      </c>
      <c r="Q5372" s="273">
        <f t="shared" si="2121"/>
        <v>95.68428571</v>
      </c>
      <c r="R5372" s="273">
        <f t="shared" si="2121"/>
        <v>96.48428571</v>
      </c>
    </row>
    <row r="5373" ht="14.25" hidden="1" customHeight="1">
      <c r="L5373" s="251"/>
      <c r="M5373" s="272">
        <v>143.9</v>
      </c>
      <c r="N5373" s="273">
        <f t="shared" si="2003"/>
        <v>92.37</v>
      </c>
      <c r="O5373" s="273">
        <f t="shared" si="2004"/>
        <v>93.6275</v>
      </c>
      <c r="P5373" s="273">
        <f t="shared" ref="P5373:R5373" si="2122">P5372+0.000714285714285714</f>
        <v>94.785</v>
      </c>
      <c r="Q5373" s="273">
        <f t="shared" si="2122"/>
        <v>95.685</v>
      </c>
      <c r="R5373" s="273">
        <f t="shared" si="2122"/>
        <v>96.485</v>
      </c>
    </row>
    <row r="5374" ht="14.25" hidden="1" customHeight="1">
      <c r="L5374" s="251"/>
      <c r="M5374" s="272">
        <v>144.0</v>
      </c>
      <c r="N5374" s="273">
        <f t="shared" si="2003"/>
        <v>92.37142857</v>
      </c>
      <c r="O5374" s="273">
        <f t="shared" si="2004"/>
        <v>93.62857143</v>
      </c>
      <c r="P5374" s="273">
        <f t="shared" ref="P5374:R5374" si="2123">P5373+0.000714285714285714</f>
        <v>94.78571429</v>
      </c>
      <c r="Q5374" s="273">
        <f t="shared" si="2123"/>
        <v>95.68571429</v>
      </c>
      <c r="R5374" s="273">
        <f t="shared" si="2123"/>
        <v>96.48571429</v>
      </c>
    </row>
    <row r="5375" ht="14.25" hidden="1" customHeight="1">
      <c r="L5375" s="251"/>
      <c r="M5375" s="272">
        <v>144.1</v>
      </c>
      <c r="N5375" s="273">
        <f t="shared" si="2003"/>
        <v>92.37285714</v>
      </c>
      <c r="O5375" s="273">
        <f t="shared" si="2004"/>
        <v>93.62964286</v>
      </c>
      <c r="P5375" s="273">
        <f t="shared" ref="P5375:R5375" si="2124">P5374+0.000714285714285714</f>
        <v>94.78642857</v>
      </c>
      <c r="Q5375" s="273">
        <f t="shared" si="2124"/>
        <v>95.68642857</v>
      </c>
      <c r="R5375" s="273">
        <f t="shared" si="2124"/>
        <v>96.48642857</v>
      </c>
    </row>
    <row r="5376" ht="14.25" hidden="1" customHeight="1">
      <c r="L5376" s="251"/>
      <c r="M5376" s="272">
        <v>144.2</v>
      </c>
      <c r="N5376" s="273">
        <f t="shared" si="2003"/>
        <v>92.37428571</v>
      </c>
      <c r="O5376" s="273">
        <f t="shared" si="2004"/>
        <v>93.63071429</v>
      </c>
      <c r="P5376" s="273">
        <f t="shared" ref="P5376:R5376" si="2125">P5375+0.000714285714285714</f>
        <v>94.78714286</v>
      </c>
      <c r="Q5376" s="273">
        <f t="shared" si="2125"/>
        <v>95.68714286</v>
      </c>
      <c r="R5376" s="273">
        <f t="shared" si="2125"/>
        <v>96.48714286</v>
      </c>
    </row>
    <row r="5377" ht="14.25" hidden="1" customHeight="1">
      <c r="L5377" s="251"/>
      <c r="M5377" s="272">
        <v>144.3</v>
      </c>
      <c r="N5377" s="273">
        <f t="shared" si="2003"/>
        <v>92.37571429</v>
      </c>
      <c r="O5377" s="273">
        <f t="shared" si="2004"/>
        <v>93.63178571</v>
      </c>
      <c r="P5377" s="273">
        <f t="shared" ref="P5377:R5377" si="2126">P5376+0.000714285714285714</f>
        <v>94.78785714</v>
      </c>
      <c r="Q5377" s="273">
        <f t="shared" si="2126"/>
        <v>95.68785714</v>
      </c>
      <c r="R5377" s="273">
        <f t="shared" si="2126"/>
        <v>96.48785714</v>
      </c>
    </row>
    <row r="5378" ht="14.25" hidden="1" customHeight="1">
      <c r="L5378" s="251"/>
      <c r="M5378" s="272">
        <v>144.4</v>
      </c>
      <c r="N5378" s="273">
        <f t="shared" si="2003"/>
        <v>92.37714286</v>
      </c>
      <c r="O5378" s="273">
        <f t="shared" si="2004"/>
        <v>93.63285714</v>
      </c>
      <c r="P5378" s="273">
        <f t="shared" ref="P5378:R5378" si="2127">P5377+0.000714285714285714</f>
        <v>94.78857143</v>
      </c>
      <c r="Q5378" s="273">
        <f t="shared" si="2127"/>
        <v>95.68857143</v>
      </c>
      <c r="R5378" s="273">
        <f t="shared" si="2127"/>
        <v>96.48857143</v>
      </c>
    </row>
    <row r="5379" ht="14.25" hidden="1" customHeight="1">
      <c r="L5379" s="251"/>
      <c r="M5379" s="272">
        <v>144.5</v>
      </c>
      <c r="N5379" s="273">
        <f t="shared" si="2003"/>
        <v>92.37857143</v>
      </c>
      <c r="O5379" s="273">
        <f t="shared" si="2004"/>
        <v>93.63392857</v>
      </c>
      <c r="P5379" s="273">
        <f t="shared" ref="P5379:R5379" si="2128">P5378+0.000714285714285714</f>
        <v>94.78928571</v>
      </c>
      <c r="Q5379" s="273">
        <f t="shared" si="2128"/>
        <v>95.68928571</v>
      </c>
      <c r="R5379" s="273">
        <f t="shared" si="2128"/>
        <v>96.48928571</v>
      </c>
    </row>
    <row r="5380" ht="14.25" hidden="1" customHeight="1">
      <c r="L5380" s="251"/>
      <c r="M5380" s="272">
        <v>144.6</v>
      </c>
      <c r="N5380" s="273">
        <f t="shared" si="2003"/>
        <v>92.38</v>
      </c>
      <c r="O5380" s="273">
        <f t="shared" si="2004"/>
        <v>93.635</v>
      </c>
      <c r="P5380" s="273">
        <f t="shared" ref="P5380:R5380" si="2129">P5379+0.000714285714285714</f>
        <v>94.79</v>
      </c>
      <c r="Q5380" s="273">
        <f t="shared" si="2129"/>
        <v>95.69</v>
      </c>
      <c r="R5380" s="273">
        <f t="shared" si="2129"/>
        <v>96.49</v>
      </c>
    </row>
    <row r="5381" ht="14.25" hidden="1" customHeight="1">
      <c r="L5381" s="251"/>
      <c r="M5381" s="272">
        <v>144.7</v>
      </c>
      <c r="N5381" s="273">
        <f t="shared" si="2003"/>
        <v>92.38142857</v>
      </c>
      <c r="O5381" s="273">
        <f t="shared" si="2004"/>
        <v>93.63607143</v>
      </c>
      <c r="P5381" s="273">
        <f t="shared" ref="P5381:R5381" si="2130">P5380+0.000714285714285714</f>
        <v>94.79071429</v>
      </c>
      <c r="Q5381" s="273">
        <f t="shared" si="2130"/>
        <v>95.69071429</v>
      </c>
      <c r="R5381" s="273">
        <f t="shared" si="2130"/>
        <v>96.49071429</v>
      </c>
    </row>
    <row r="5382" ht="14.25" hidden="1" customHeight="1">
      <c r="L5382" s="251"/>
      <c r="M5382" s="272">
        <v>144.8</v>
      </c>
      <c r="N5382" s="273">
        <f t="shared" si="2003"/>
        <v>92.38285714</v>
      </c>
      <c r="O5382" s="273">
        <f t="shared" si="2004"/>
        <v>93.63714286</v>
      </c>
      <c r="P5382" s="273">
        <f t="shared" ref="P5382:R5382" si="2131">P5381+0.000714285714285714</f>
        <v>94.79142857</v>
      </c>
      <c r="Q5382" s="273">
        <f t="shared" si="2131"/>
        <v>95.69142857</v>
      </c>
      <c r="R5382" s="273">
        <f t="shared" si="2131"/>
        <v>96.49142857</v>
      </c>
    </row>
    <row r="5383" ht="14.25" hidden="1" customHeight="1">
      <c r="L5383" s="251"/>
      <c r="M5383" s="272">
        <v>144.9</v>
      </c>
      <c r="N5383" s="273">
        <f t="shared" si="2003"/>
        <v>92.38428571</v>
      </c>
      <c r="O5383" s="273">
        <f t="shared" si="2004"/>
        <v>93.63821429</v>
      </c>
      <c r="P5383" s="273">
        <f t="shared" ref="P5383:R5383" si="2132">P5382+0.000714285714285714</f>
        <v>94.79214286</v>
      </c>
      <c r="Q5383" s="273">
        <f t="shared" si="2132"/>
        <v>95.69214286</v>
      </c>
      <c r="R5383" s="273">
        <f t="shared" si="2132"/>
        <v>96.49214286</v>
      </c>
    </row>
    <row r="5384" ht="14.25" hidden="1" customHeight="1">
      <c r="L5384" s="251"/>
      <c r="M5384" s="272">
        <v>145.0</v>
      </c>
      <c r="N5384" s="273">
        <f t="shared" si="2003"/>
        <v>92.38571429</v>
      </c>
      <c r="O5384" s="273">
        <f t="shared" si="2004"/>
        <v>93.63928571</v>
      </c>
      <c r="P5384" s="273">
        <f t="shared" ref="P5384:R5384" si="2133">P5383+0.000714285714285714</f>
        <v>94.79285714</v>
      </c>
      <c r="Q5384" s="273">
        <f t="shared" si="2133"/>
        <v>95.69285714</v>
      </c>
      <c r="R5384" s="273">
        <f t="shared" si="2133"/>
        <v>96.49285714</v>
      </c>
    </row>
    <row r="5385" ht="14.25" hidden="1" customHeight="1">
      <c r="L5385" s="251"/>
      <c r="M5385" s="272">
        <v>145.1</v>
      </c>
      <c r="N5385" s="273">
        <f t="shared" si="2003"/>
        <v>92.38714286</v>
      </c>
      <c r="O5385" s="273">
        <f t="shared" si="2004"/>
        <v>93.64035714</v>
      </c>
      <c r="P5385" s="273">
        <f t="shared" ref="P5385:R5385" si="2134">P5384+0.000714285714285714</f>
        <v>94.79357143</v>
      </c>
      <c r="Q5385" s="273">
        <f t="shared" si="2134"/>
        <v>95.69357143</v>
      </c>
      <c r="R5385" s="273">
        <f t="shared" si="2134"/>
        <v>96.49357143</v>
      </c>
    </row>
    <row r="5386" ht="14.25" hidden="1" customHeight="1">
      <c r="L5386" s="251"/>
      <c r="M5386" s="272">
        <v>145.2</v>
      </c>
      <c r="N5386" s="273">
        <f t="shared" si="2003"/>
        <v>92.38857143</v>
      </c>
      <c r="O5386" s="273">
        <f t="shared" si="2004"/>
        <v>93.64142857</v>
      </c>
      <c r="P5386" s="273">
        <f t="shared" ref="P5386:R5386" si="2135">P5385+0.000714285714285714</f>
        <v>94.79428571</v>
      </c>
      <c r="Q5386" s="273">
        <f t="shared" si="2135"/>
        <v>95.69428571</v>
      </c>
      <c r="R5386" s="273">
        <f t="shared" si="2135"/>
        <v>96.49428571</v>
      </c>
    </row>
    <row r="5387" ht="14.25" hidden="1" customHeight="1">
      <c r="L5387" s="251"/>
      <c r="M5387" s="272">
        <v>145.3</v>
      </c>
      <c r="N5387" s="273">
        <f t="shared" si="2003"/>
        <v>92.39</v>
      </c>
      <c r="O5387" s="273">
        <f t="shared" si="2004"/>
        <v>93.6425</v>
      </c>
      <c r="P5387" s="273">
        <f t="shared" ref="P5387:R5387" si="2136">P5386+0.000714285714285714</f>
        <v>94.795</v>
      </c>
      <c r="Q5387" s="273">
        <f t="shared" si="2136"/>
        <v>95.695</v>
      </c>
      <c r="R5387" s="273">
        <f t="shared" si="2136"/>
        <v>96.495</v>
      </c>
    </row>
    <row r="5388" ht="14.25" hidden="1" customHeight="1">
      <c r="L5388" s="251"/>
      <c r="M5388" s="272">
        <v>145.4</v>
      </c>
      <c r="N5388" s="273">
        <f t="shared" si="2003"/>
        <v>92.39142857</v>
      </c>
      <c r="O5388" s="273">
        <f t="shared" si="2004"/>
        <v>93.64357143</v>
      </c>
      <c r="P5388" s="273">
        <f t="shared" ref="P5388:R5388" si="2137">P5387+0.000714285714285714</f>
        <v>94.79571429</v>
      </c>
      <c r="Q5388" s="273">
        <f t="shared" si="2137"/>
        <v>95.69571429</v>
      </c>
      <c r="R5388" s="273">
        <f t="shared" si="2137"/>
        <v>96.49571429</v>
      </c>
    </row>
    <row r="5389" ht="14.25" hidden="1" customHeight="1">
      <c r="L5389" s="251"/>
      <c r="M5389" s="272">
        <v>145.5</v>
      </c>
      <c r="N5389" s="273">
        <f t="shared" si="2003"/>
        <v>92.39285714</v>
      </c>
      <c r="O5389" s="273">
        <f t="shared" si="2004"/>
        <v>93.64464286</v>
      </c>
      <c r="P5389" s="273">
        <f t="shared" ref="P5389:R5389" si="2138">P5388+0.000714285714285714</f>
        <v>94.79642857</v>
      </c>
      <c r="Q5389" s="273">
        <f t="shared" si="2138"/>
        <v>95.69642857</v>
      </c>
      <c r="R5389" s="273">
        <f t="shared" si="2138"/>
        <v>96.49642857</v>
      </c>
    </row>
    <row r="5390" ht="14.25" hidden="1" customHeight="1">
      <c r="L5390" s="251"/>
      <c r="M5390" s="272">
        <v>145.6</v>
      </c>
      <c r="N5390" s="273">
        <f t="shared" si="2003"/>
        <v>92.39428571</v>
      </c>
      <c r="O5390" s="273">
        <f t="shared" si="2004"/>
        <v>93.64571429</v>
      </c>
      <c r="P5390" s="273">
        <f t="shared" ref="P5390:R5390" si="2139">P5389+0.000714285714285714</f>
        <v>94.79714286</v>
      </c>
      <c r="Q5390" s="273">
        <f t="shared" si="2139"/>
        <v>95.69714286</v>
      </c>
      <c r="R5390" s="273">
        <f t="shared" si="2139"/>
        <v>96.49714286</v>
      </c>
    </row>
    <row r="5391" ht="14.25" hidden="1" customHeight="1">
      <c r="L5391" s="251"/>
      <c r="M5391" s="272">
        <v>145.7</v>
      </c>
      <c r="N5391" s="273">
        <f t="shared" si="2003"/>
        <v>92.39571429</v>
      </c>
      <c r="O5391" s="273">
        <f t="shared" si="2004"/>
        <v>93.64678571</v>
      </c>
      <c r="P5391" s="273">
        <f t="shared" ref="P5391:R5391" si="2140">P5390+0.000714285714285714</f>
        <v>94.79785714</v>
      </c>
      <c r="Q5391" s="273">
        <f t="shared" si="2140"/>
        <v>95.69785714</v>
      </c>
      <c r="R5391" s="273">
        <f t="shared" si="2140"/>
        <v>96.49785714</v>
      </c>
    </row>
    <row r="5392" ht="14.25" hidden="1" customHeight="1">
      <c r="L5392" s="251"/>
      <c r="M5392" s="272">
        <v>145.8</v>
      </c>
      <c r="N5392" s="273">
        <f t="shared" si="2003"/>
        <v>92.39714286</v>
      </c>
      <c r="O5392" s="273">
        <f t="shared" si="2004"/>
        <v>93.64785714</v>
      </c>
      <c r="P5392" s="273">
        <f t="shared" ref="P5392:R5392" si="2141">P5391+0.000714285714285714</f>
        <v>94.79857143</v>
      </c>
      <c r="Q5392" s="273">
        <f t="shared" si="2141"/>
        <v>95.69857143</v>
      </c>
      <c r="R5392" s="273">
        <f t="shared" si="2141"/>
        <v>96.49857143</v>
      </c>
    </row>
    <row r="5393" ht="14.25" hidden="1" customHeight="1">
      <c r="L5393" s="251"/>
      <c r="M5393" s="272">
        <v>145.9</v>
      </c>
      <c r="N5393" s="273">
        <f t="shared" si="2003"/>
        <v>92.39857143</v>
      </c>
      <c r="O5393" s="273">
        <f t="shared" si="2004"/>
        <v>93.64892857</v>
      </c>
      <c r="P5393" s="273">
        <f t="shared" ref="P5393:R5393" si="2142">P5392+0.000714285714285714</f>
        <v>94.79928571</v>
      </c>
      <c r="Q5393" s="273">
        <f t="shared" si="2142"/>
        <v>95.69928571</v>
      </c>
      <c r="R5393" s="273">
        <f t="shared" si="2142"/>
        <v>96.49928571</v>
      </c>
    </row>
    <row r="5394" ht="14.25" hidden="1" customHeight="1">
      <c r="L5394" s="251"/>
      <c r="M5394" s="272">
        <v>146.0</v>
      </c>
      <c r="N5394" s="273">
        <f t="shared" si="2003"/>
        <v>92.4</v>
      </c>
      <c r="O5394" s="273">
        <f t="shared" si="2004"/>
        <v>93.65</v>
      </c>
      <c r="P5394" s="273">
        <f t="shared" ref="P5394:R5394" si="2143">P5393+0.000714285714285714</f>
        <v>94.8</v>
      </c>
      <c r="Q5394" s="273">
        <f t="shared" si="2143"/>
        <v>95.7</v>
      </c>
      <c r="R5394" s="273">
        <f t="shared" si="2143"/>
        <v>96.5</v>
      </c>
    </row>
    <row r="5395" ht="14.25" hidden="1" customHeight="1">
      <c r="L5395" s="251"/>
      <c r="M5395" s="272">
        <v>146.1</v>
      </c>
      <c r="N5395" s="273">
        <f t="shared" si="2003"/>
        <v>92.40142857</v>
      </c>
      <c r="O5395" s="273">
        <f t="shared" si="2004"/>
        <v>93.65107143</v>
      </c>
      <c r="P5395" s="273">
        <f t="shared" ref="P5395:R5395" si="2144">P5394+0.000714285714285714</f>
        <v>94.80071429</v>
      </c>
      <c r="Q5395" s="273">
        <f t="shared" si="2144"/>
        <v>95.70071429</v>
      </c>
      <c r="R5395" s="273">
        <f t="shared" si="2144"/>
        <v>96.50071429</v>
      </c>
    </row>
    <row r="5396" ht="14.25" hidden="1" customHeight="1">
      <c r="L5396" s="251"/>
      <c r="M5396" s="272">
        <v>146.2</v>
      </c>
      <c r="N5396" s="273">
        <f t="shared" si="2003"/>
        <v>92.40285714</v>
      </c>
      <c r="O5396" s="273">
        <f t="shared" si="2004"/>
        <v>93.65214286</v>
      </c>
      <c r="P5396" s="273">
        <f t="shared" ref="P5396:R5396" si="2145">P5395+0.000714285714285714</f>
        <v>94.80142857</v>
      </c>
      <c r="Q5396" s="273">
        <f t="shared" si="2145"/>
        <v>95.70142857</v>
      </c>
      <c r="R5396" s="273">
        <f t="shared" si="2145"/>
        <v>96.50142857</v>
      </c>
    </row>
    <row r="5397" ht="14.25" hidden="1" customHeight="1">
      <c r="L5397" s="251"/>
      <c r="M5397" s="272">
        <v>146.3</v>
      </c>
      <c r="N5397" s="273">
        <f t="shared" si="2003"/>
        <v>92.40428571</v>
      </c>
      <c r="O5397" s="273">
        <f t="shared" si="2004"/>
        <v>93.65321429</v>
      </c>
      <c r="P5397" s="273">
        <f t="shared" ref="P5397:R5397" si="2146">P5396+0.000714285714285714</f>
        <v>94.80214286</v>
      </c>
      <c r="Q5397" s="273">
        <f t="shared" si="2146"/>
        <v>95.70214286</v>
      </c>
      <c r="R5397" s="273">
        <f t="shared" si="2146"/>
        <v>96.50214286</v>
      </c>
    </row>
    <row r="5398" ht="14.25" hidden="1" customHeight="1">
      <c r="L5398" s="251"/>
      <c r="M5398" s="272">
        <v>146.4</v>
      </c>
      <c r="N5398" s="273">
        <f t="shared" si="2003"/>
        <v>92.40571429</v>
      </c>
      <c r="O5398" s="273">
        <f t="shared" si="2004"/>
        <v>93.65428571</v>
      </c>
      <c r="P5398" s="273">
        <f t="shared" ref="P5398:R5398" si="2147">P5397+0.000714285714285714</f>
        <v>94.80285714</v>
      </c>
      <c r="Q5398" s="273">
        <f t="shared" si="2147"/>
        <v>95.70285714</v>
      </c>
      <c r="R5398" s="273">
        <f t="shared" si="2147"/>
        <v>96.50285714</v>
      </c>
    </row>
    <row r="5399" ht="14.25" hidden="1" customHeight="1">
      <c r="L5399" s="251"/>
      <c r="M5399" s="272">
        <v>146.5</v>
      </c>
      <c r="N5399" s="273">
        <f t="shared" si="2003"/>
        <v>92.40714286</v>
      </c>
      <c r="O5399" s="273">
        <f t="shared" si="2004"/>
        <v>93.65535714</v>
      </c>
      <c r="P5399" s="273">
        <f t="shared" ref="P5399:R5399" si="2148">P5398+0.000714285714285714</f>
        <v>94.80357143</v>
      </c>
      <c r="Q5399" s="273">
        <f t="shared" si="2148"/>
        <v>95.70357143</v>
      </c>
      <c r="R5399" s="273">
        <f t="shared" si="2148"/>
        <v>96.50357143</v>
      </c>
    </row>
    <row r="5400" ht="14.25" hidden="1" customHeight="1">
      <c r="L5400" s="251"/>
      <c r="M5400" s="272">
        <v>146.6</v>
      </c>
      <c r="N5400" s="273">
        <f t="shared" si="2003"/>
        <v>92.40857143</v>
      </c>
      <c r="O5400" s="273">
        <f t="shared" si="2004"/>
        <v>93.65642857</v>
      </c>
      <c r="P5400" s="273">
        <f t="shared" ref="P5400:R5400" si="2149">P5399+0.000714285714285714</f>
        <v>94.80428571</v>
      </c>
      <c r="Q5400" s="273">
        <f t="shared" si="2149"/>
        <v>95.70428571</v>
      </c>
      <c r="R5400" s="273">
        <f t="shared" si="2149"/>
        <v>96.50428571</v>
      </c>
    </row>
    <row r="5401" ht="14.25" hidden="1" customHeight="1">
      <c r="L5401" s="251"/>
      <c r="M5401" s="272">
        <v>146.7</v>
      </c>
      <c r="N5401" s="273">
        <f t="shared" si="2003"/>
        <v>92.41</v>
      </c>
      <c r="O5401" s="273">
        <f t="shared" si="2004"/>
        <v>93.6575</v>
      </c>
      <c r="P5401" s="273">
        <f t="shared" ref="P5401:R5401" si="2150">P5400+0.000714285714285714</f>
        <v>94.805</v>
      </c>
      <c r="Q5401" s="273">
        <f t="shared" si="2150"/>
        <v>95.705</v>
      </c>
      <c r="R5401" s="273">
        <f t="shared" si="2150"/>
        <v>96.505</v>
      </c>
    </row>
    <row r="5402" ht="14.25" hidden="1" customHeight="1">
      <c r="L5402" s="251"/>
      <c r="M5402" s="272">
        <v>146.8</v>
      </c>
      <c r="N5402" s="273">
        <f t="shared" si="2003"/>
        <v>92.41142857</v>
      </c>
      <c r="O5402" s="273">
        <f t="shared" si="2004"/>
        <v>93.65857143</v>
      </c>
      <c r="P5402" s="273">
        <f t="shared" ref="P5402:R5402" si="2151">P5401+0.000714285714285714</f>
        <v>94.80571429</v>
      </c>
      <c r="Q5402" s="273">
        <f t="shared" si="2151"/>
        <v>95.70571429</v>
      </c>
      <c r="R5402" s="273">
        <f t="shared" si="2151"/>
        <v>96.50571429</v>
      </c>
    </row>
    <row r="5403" ht="14.25" hidden="1" customHeight="1">
      <c r="L5403" s="251"/>
      <c r="M5403" s="272">
        <v>146.9</v>
      </c>
      <c r="N5403" s="273">
        <f t="shared" si="2003"/>
        <v>92.41285714</v>
      </c>
      <c r="O5403" s="273">
        <f t="shared" si="2004"/>
        <v>93.65964286</v>
      </c>
      <c r="P5403" s="273">
        <f t="shared" ref="P5403:R5403" si="2152">P5402+0.000714285714285714</f>
        <v>94.80642857</v>
      </c>
      <c r="Q5403" s="273">
        <f t="shared" si="2152"/>
        <v>95.70642857</v>
      </c>
      <c r="R5403" s="273">
        <f t="shared" si="2152"/>
        <v>96.50642857</v>
      </c>
    </row>
    <row r="5404" ht="14.25" hidden="1" customHeight="1">
      <c r="L5404" s="251"/>
      <c r="M5404" s="272">
        <v>147.0</v>
      </c>
      <c r="N5404" s="273">
        <f t="shared" si="2003"/>
        <v>92.41428571</v>
      </c>
      <c r="O5404" s="273">
        <f t="shared" si="2004"/>
        <v>93.66071429</v>
      </c>
      <c r="P5404" s="273">
        <f t="shared" ref="P5404:R5404" si="2153">P5403+0.000714285714285714</f>
        <v>94.80714286</v>
      </c>
      <c r="Q5404" s="273">
        <f t="shared" si="2153"/>
        <v>95.70714286</v>
      </c>
      <c r="R5404" s="273">
        <f t="shared" si="2153"/>
        <v>96.50714286</v>
      </c>
    </row>
    <row r="5405" ht="14.25" hidden="1" customHeight="1">
      <c r="L5405" s="251"/>
      <c r="M5405" s="272">
        <v>147.1</v>
      </c>
      <c r="N5405" s="273">
        <f t="shared" si="2003"/>
        <v>92.41571429</v>
      </c>
      <c r="O5405" s="273">
        <f t="shared" si="2004"/>
        <v>93.66178571</v>
      </c>
      <c r="P5405" s="273">
        <f t="shared" ref="P5405:R5405" si="2154">P5404+0.000714285714285714</f>
        <v>94.80785714</v>
      </c>
      <c r="Q5405" s="273">
        <f t="shared" si="2154"/>
        <v>95.70785714</v>
      </c>
      <c r="R5405" s="273">
        <f t="shared" si="2154"/>
        <v>96.50785714</v>
      </c>
    </row>
    <row r="5406" ht="14.25" hidden="1" customHeight="1">
      <c r="L5406" s="251"/>
      <c r="M5406" s="272">
        <v>147.2</v>
      </c>
      <c r="N5406" s="273">
        <f t="shared" si="2003"/>
        <v>92.41714286</v>
      </c>
      <c r="O5406" s="273">
        <f t="shared" si="2004"/>
        <v>93.66285714</v>
      </c>
      <c r="P5406" s="273">
        <f t="shared" ref="P5406:R5406" si="2155">P5405+0.000714285714285714</f>
        <v>94.80857143</v>
      </c>
      <c r="Q5406" s="273">
        <f t="shared" si="2155"/>
        <v>95.70857143</v>
      </c>
      <c r="R5406" s="273">
        <f t="shared" si="2155"/>
        <v>96.50857143</v>
      </c>
    </row>
    <row r="5407" ht="14.25" hidden="1" customHeight="1">
      <c r="L5407" s="251"/>
      <c r="M5407" s="272">
        <v>147.3</v>
      </c>
      <c r="N5407" s="273">
        <f t="shared" si="2003"/>
        <v>92.41857143</v>
      </c>
      <c r="O5407" s="273">
        <f t="shared" si="2004"/>
        <v>93.66392857</v>
      </c>
      <c r="P5407" s="273">
        <f t="shared" ref="P5407:R5407" si="2156">P5406+0.000714285714285714</f>
        <v>94.80928571</v>
      </c>
      <c r="Q5407" s="273">
        <f t="shared" si="2156"/>
        <v>95.70928571</v>
      </c>
      <c r="R5407" s="273">
        <f t="shared" si="2156"/>
        <v>96.50928571</v>
      </c>
    </row>
    <row r="5408" ht="14.25" hidden="1" customHeight="1">
      <c r="L5408" s="251"/>
      <c r="M5408" s="272">
        <v>147.4</v>
      </c>
      <c r="N5408" s="273">
        <f t="shared" si="2003"/>
        <v>92.42</v>
      </c>
      <c r="O5408" s="273">
        <f t="shared" si="2004"/>
        <v>93.665</v>
      </c>
      <c r="P5408" s="273">
        <f t="shared" ref="P5408:R5408" si="2157">P5407+0.000714285714285714</f>
        <v>94.81</v>
      </c>
      <c r="Q5408" s="273">
        <f t="shared" si="2157"/>
        <v>95.71</v>
      </c>
      <c r="R5408" s="273">
        <f t="shared" si="2157"/>
        <v>96.51</v>
      </c>
    </row>
    <row r="5409" ht="14.25" hidden="1" customHeight="1">
      <c r="L5409" s="251"/>
      <c r="M5409" s="272">
        <v>147.5</v>
      </c>
      <c r="N5409" s="273">
        <f t="shared" si="2003"/>
        <v>92.42142857</v>
      </c>
      <c r="O5409" s="273">
        <f t="shared" si="2004"/>
        <v>93.66607143</v>
      </c>
      <c r="P5409" s="273">
        <f t="shared" ref="P5409:R5409" si="2158">P5408+0.000714285714285714</f>
        <v>94.81071429</v>
      </c>
      <c r="Q5409" s="273">
        <f t="shared" si="2158"/>
        <v>95.71071429</v>
      </c>
      <c r="R5409" s="273">
        <f t="shared" si="2158"/>
        <v>96.51071429</v>
      </c>
    </row>
    <row r="5410" ht="14.25" hidden="1" customHeight="1">
      <c r="L5410" s="251"/>
      <c r="M5410" s="272">
        <v>147.6</v>
      </c>
      <c r="N5410" s="273">
        <f t="shared" si="2003"/>
        <v>92.42285714</v>
      </c>
      <c r="O5410" s="273">
        <f t="shared" si="2004"/>
        <v>93.66714286</v>
      </c>
      <c r="P5410" s="273">
        <f t="shared" ref="P5410:R5410" si="2159">P5409+0.000714285714285714</f>
        <v>94.81142857</v>
      </c>
      <c r="Q5410" s="273">
        <f t="shared" si="2159"/>
        <v>95.71142857</v>
      </c>
      <c r="R5410" s="273">
        <f t="shared" si="2159"/>
        <v>96.51142857</v>
      </c>
    </row>
    <row r="5411" ht="14.25" hidden="1" customHeight="1">
      <c r="L5411" s="251"/>
      <c r="M5411" s="272">
        <v>147.7</v>
      </c>
      <c r="N5411" s="273">
        <f t="shared" si="2003"/>
        <v>92.42428571</v>
      </c>
      <c r="O5411" s="273">
        <f t="shared" si="2004"/>
        <v>93.66821429</v>
      </c>
      <c r="P5411" s="273">
        <f t="shared" ref="P5411:R5411" si="2160">P5410+0.000714285714285714</f>
        <v>94.81214286</v>
      </c>
      <c r="Q5411" s="273">
        <f t="shared" si="2160"/>
        <v>95.71214286</v>
      </c>
      <c r="R5411" s="273">
        <f t="shared" si="2160"/>
        <v>96.51214286</v>
      </c>
    </row>
    <row r="5412" ht="14.25" hidden="1" customHeight="1">
      <c r="L5412" s="251"/>
      <c r="M5412" s="272">
        <v>147.8</v>
      </c>
      <c r="N5412" s="273">
        <f t="shared" si="2003"/>
        <v>92.42571429</v>
      </c>
      <c r="O5412" s="273">
        <f t="shared" si="2004"/>
        <v>93.66928571</v>
      </c>
      <c r="P5412" s="273">
        <f t="shared" ref="P5412:R5412" si="2161">P5411+0.000714285714285714</f>
        <v>94.81285714</v>
      </c>
      <c r="Q5412" s="273">
        <f t="shared" si="2161"/>
        <v>95.71285714</v>
      </c>
      <c r="R5412" s="273">
        <f t="shared" si="2161"/>
        <v>96.51285714</v>
      </c>
    </row>
    <row r="5413" ht="14.25" hidden="1" customHeight="1">
      <c r="L5413" s="251"/>
      <c r="M5413" s="272">
        <v>147.9</v>
      </c>
      <c r="N5413" s="273">
        <f t="shared" si="2003"/>
        <v>92.42714286</v>
      </c>
      <c r="O5413" s="273">
        <f t="shared" si="2004"/>
        <v>93.67035714</v>
      </c>
      <c r="P5413" s="273">
        <f t="shared" ref="P5413:R5413" si="2162">P5412+0.000714285714285714</f>
        <v>94.81357143</v>
      </c>
      <c r="Q5413" s="273">
        <f t="shared" si="2162"/>
        <v>95.71357143</v>
      </c>
      <c r="R5413" s="273">
        <f t="shared" si="2162"/>
        <v>96.51357143</v>
      </c>
    </row>
    <row r="5414" ht="14.25" hidden="1" customHeight="1">
      <c r="L5414" s="251"/>
      <c r="M5414" s="272">
        <v>148.0</v>
      </c>
      <c r="N5414" s="273">
        <f t="shared" si="2003"/>
        <v>92.42857143</v>
      </c>
      <c r="O5414" s="273">
        <f t="shared" si="2004"/>
        <v>93.67142857</v>
      </c>
      <c r="P5414" s="273">
        <f t="shared" ref="P5414:R5414" si="2163">P5413+0.000714285714285714</f>
        <v>94.81428571</v>
      </c>
      <c r="Q5414" s="273">
        <f t="shared" si="2163"/>
        <v>95.71428571</v>
      </c>
      <c r="R5414" s="273">
        <f t="shared" si="2163"/>
        <v>96.51428571</v>
      </c>
    </row>
    <row r="5415" ht="14.25" hidden="1" customHeight="1">
      <c r="L5415" s="251"/>
      <c r="M5415" s="272">
        <v>148.1</v>
      </c>
      <c r="N5415" s="273">
        <f t="shared" si="2003"/>
        <v>92.43</v>
      </c>
      <c r="O5415" s="273">
        <f t="shared" si="2004"/>
        <v>93.6725</v>
      </c>
      <c r="P5415" s="273">
        <f t="shared" ref="P5415:R5415" si="2164">P5414+0.000714285714285714</f>
        <v>94.815</v>
      </c>
      <c r="Q5415" s="273">
        <f t="shared" si="2164"/>
        <v>95.715</v>
      </c>
      <c r="R5415" s="273">
        <f t="shared" si="2164"/>
        <v>96.515</v>
      </c>
    </row>
    <row r="5416" ht="14.25" hidden="1" customHeight="1">
      <c r="L5416" s="251"/>
      <c r="M5416" s="272">
        <v>148.2</v>
      </c>
      <c r="N5416" s="273">
        <f t="shared" si="2003"/>
        <v>92.43142857</v>
      </c>
      <c r="O5416" s="273">
        <f t="shared" si="2004"/>
        <v>93.67357143</v>
      </c>
      <c r="P5416" s="273">
        <f t="shared" ref="P5416:R5416" si="2165">P5415+0.000714285714285714</f>
        <v>94.81571429</v>
      </c>
      <c r="Q5416" s="273">
        <f t="shared" si="2165"/>
        <v>95.71571429</v>
      </c>
      <c r="R5416" s="273">
        <f t="shared" si="2165"/>
        <v>96.51571429</v>
      </c>
    </row>
    <row r="5417" ht="14.25" hidden="1" customHeight="1">
      <c r="L5417" s="251"/>
      <c r="M5417" s="272">
        <v>148.3</v>
      </c>
      <c r="N5417" s="273">
        <f t="shared" si="2003"/>
        <v>92.43285714</v>
      </c>
      <c r="O5417" s="273">
        <f t="shared" si="2004"/>
        <v>93.67464286</v>
      </c>
      <c r="P5417" s="273">
        <f t="shared" ref="P5417:R5417" si="2166">P5416+0.000714285714285714</f>
        <v>94.81642857</v>
      </c>
      <c r="Q5417" s="273">
        <f t="shared" si="2166"/>
        <v>95.71642857</v>
      </c>
      <c r="R5417" s="273">
        <f t="shared" si="2166"/>
        <v>96.51642857</v>
      </c>
    </row>
    <row r="5418" ht="14.25" hidden="1" customHeight="1">
      <c r="L5418" s="251"/>
      <c r="M5418" s="272">
        <v>148.4</v>
      </c>
      <c r="N5418" s="273">
        <f t="shared" si="2003"/>
        <v>92.43428571</v>
      </c>
      <c r="O5418" s="273">
        <f t="shared" si="2004"/>
        <v>93.67571429</v>
      </c>
      <c r="P5418" s="273">
        <f t="shared" ref="P5418:R5418" si="2167">P5417+0.000714285714285714</f>
        <v>94.81714286</v>
      </c>
      <c r="Q5418" s="273">
        <f t="shared" si="2167"/>
        <v>95.71714286</v>
      </c>
      <c r="R5418" s="273">
        <f t="shared" si="2167"/>
        <v>96.51714286</v>
      </c>
    </row>
    <row r="5419" ht="14.25" hidden="1" customHeight="1">
      <c r="L5419" s="251"/>
      <c r="M5419" s="272">
        <v>148.5</v>
      </c>
      <c r="N5419" s="273">
        <f t="shared" si="2003"/>
        <v>92.43571429</v>
      </c>
      <c r="O5419" s="273">
        <f t="shared" si="2004"/>
        <v>93.67678571</v>
      </c>
      <c r="P5419" s="273">
        <f t="shared" ref="P5419:R5419" si="2168">P5418+0.000714285714285714</f>
        <v>94.81785714</v>
      </c>
      <c r="Q5419" s="273">
        <f t="shared" si="2168"/>
        <v>95.71785714</v>
      </c>
      <c r="R5419" s="273">
        <f t="shared" si="2168"/>
        <v>96.51785714</v>
      </c>
    </row>
    <row r="5420" ht="14.25" hidden="1" customHeight="1">
      <c r="L5420" s="251"/>
      <c r="M5420" s="272">
        <v>148.6</v>
      </c>
      <c r="N5420" s="273">
        <f t="shared" si="2003"/>
        <v>92.43714286</v>
      </c>
      <c r="O5420" s="273">
        <f t="shared" si="2004"/>
        <v>93.67785714</v>
      </c>
      <c r="P5420" s="273">
        <f t="shared" ref="P5420:R5420" si="2169">P5419+0.000714285714285714</f>
        <v>94.81857143</v>
      </c>
      <c r="Q5420" s="273">
        <f t="shared" si="2169"/>
        <v>95.71857143</v>
      </c>
      <c r="R5420" s="273">
        <f t="shared" si="2169"/>
        <v>96.51857143</v>
      </c>
    </row>
    <row r="5421" ht="14.25" hidden="1" customHeight="1">
      <c r="L5421" s="251"/>
      <c r="M5421" s="272">
        <v>148.7</v>
      </c>
      <c r="N5421" s="273">
        <f t="shared" si="2003"/>
        <v>92.43857143</v>
      </c>
      <c r="O5421" s="273">
        <f t="shared" si="2004"/>
        <v>93.67892857</v>
      </c>
      <c r="P5421" s="273">
        <f t="shared" ref="P5421:R5421" si="2170">P5420+0.000714285714285714</f>
        <v>94.81928571</v>
      </c>
      <c r="Q5421" s="273">
        <f t="shared" si="2170"/>
        <v>95.71928571</v>
      </c>
      <c r="R5421" s="273">
        <f t="shared" si="2170"/>
        <v>96.51928571</v>
      </c>
    </row>
    <row r="5422" ht="14.25" hidden="1" customHeight="1">
      <c r="L5422" s="251"/>
      <c r="M5422" s="272">
        <v>148.8</v>
      </c>
      <c r="N5422" s="273">
        <f t="shared" si="2003"/>
        <v>92.44</v>
      </c>
      <c r="O5422" s="273">
        <f t="shared" si="2004"/>
        <v>93.68</v>
      </c>
      <c r="P5422" s="273">
        <f t="shared" ref="P5422:R5422" si="2171">P5421+0.000714285714285714</f>
        <v>94.82</v>
      </c>
      <c r="Q5422" s="273">
        <f t="shared" si="2171"/>
        <v>95.72</v>
      </c>
      <c r="R5422" s="273">
        <f t="shared" si="2171"/>
        <v>96.52</v>
      </c>
    </row>
    <row r="5423" ht="14.25" hidden="1" customHeight="1">
      <c r="L5423" s="251"/>
      <c r="M5423" s="272">
        <v>148.9</v>
      </c>
      <c r="N5423" s="273">
        <f t="shared" si="2003"/>
        <v>92.44142857</v>
      </c>
      <c r="O5423" s="273">
        <f t="shared" si="2004"/>
        <v>93.68107143</v>
      </c>
      <c r="P5423" s="273">
        <f t="shared" ref="P5423:R5423" si="2172">P5422+0.000714285714285714</f>
        <v>94.82071429</v>
      </c>
      <c r="Q5423" s="273">
        <f t="shared" si="2172"/>
        <v>95.72071429</v>
      </c>
      <c r="R5423" s="273">
        <f t="shared" si="2172"/>
        <v>96.52071429</v>
      </c>
    </row>
    <row r="5424" ht="14.25" hidden="1" customHeight="1">
      <c r="L5424" s="251"/>
      <c r="M5424" s="272">
        <v>149.0</v>
      </c>
      <c r="N5424" s="273">
        <f t="shared" si="2003"/>
        <v>92.44285714</v>
      </c>
      <c r="O5424" s="273">
        <f t="shared" si="2004"/>
        <v>93.68214286</v>
      </c>
      <c r="P5424" s="273">
        <f t="shared" ref="P5424:R5424" si="2173">P5423+0.000714285714285714</f>
        <v>94.82142857</v>
      </c>
      <c r="Q5424" s="273">
        <f t="shared" si="2173"/>
        <v>95.72142857</v>
      </c>
      <c r="R5424" s="273">
        <f t="shared" si="2173"/>
        <v>96.52142857</v>
      </c>
    </row>
    <row r="5425" ht="14.25" hidden="1" customHeight="1">
      <c r="L5425" s="251"/>
      <c r="M5425" s="272">
        <v>149.1</v>
      </c>
      <c r="N5425" s="273">
        <f t="shared" si="2003"/>
        <v>92.44428571</v>
      </c>
      <c r="O5425" s="273">
        <f t="shared" si="2004"/>
        <v>93.68321429</v>
      </c>
      <c r="P5425" s="273">
        <f t="shared" ref="P5425:R5425" si="2174">P5424+0.000714285714285714</f>
        <v>94.82214286</v>
      </c>
      <c r="Q5425" s="273">
        <f t="shared" si="2174"/>
        <v>95.72214286</v>
      </c>
      <c r="R5425" s="273">
        <f t="shared" si="2174"/>
        <v>96.52214286</v>
      </c>
    </row>
    <row r="5426" ht="14.25" hidden="1" customHeight="1">
      <c r="L5426" s="251"/>
      <c r="M5426" s="272">
        <v>149.2</v>
      </c>
      <c r="N5426" s="273">
        <f t="shared" si="2003"/>
        <v>92.44571429</v>
      </c>
      <c r="O5426" s="273">
        <f t="shared" si="2004"/>
        <v>93.68428571</v>
      </c>
      <c r="P5426" s="273">
        <f t="shared" ref="P5426:R5426" si="2175">P5425+0.000714285714285714</f>
        <v>94.82285714</v>
      </c>
      <c r="Q5426" s="273">
        <f t="shared" si="2175"/>
        <v>95.72285714</v>
      </c>
      <c r="R5426" s="273">
        <f t="shared" si="2175"/>
        <v>96.52285714</v>
      </c>
    </row>
    <row r="5427" ht="14.25" hidden="1" customHeight="1">
      <c r="L5427" s="251"/>
      <c r="M5427" s="272">
        <v>149.3</v>
      </c>
      <c r="N5427" s="273">
        <f t="shared" si="2003"/>
        <v>92.44714286</v>
      </c>
      <c r="O5427" s="273">
        <f t="shared" si="2004"/>
        <v>93.68535714</v>
      </c>
      <c r="P5427" s="273">
        <f t="shared" ref="P5427:R5427" si="2176">P5426+0.000714285714285714</f>
        <v>94.82357143</v>
      </c>
      <c r="Q5427" s="273">
        <f t="shared" si="2176"/>
        <v>95.72357143</v>
      </c>
      <c r="R5427" s="273">
        <f t="shared" si="2176"/>
        <v>96.52357143</v>
      </c>
    </row>
    <row r="5428" ht="14.25" hidden="1" customHeight="1">
      <c r="L5428" s="251"/>
      <c r="M5428" s="272">
        <v>149.4</v>
      </c>
      <c r="N5428" s="273">
        <f t="shared" si="2003"/>
        <v>92.44857143</v>
      </c>
      <c r="O5428" s="273">
        <f t="shared" si="2004"/>
        <v>93.68642857</v>
      </c>
      <c r="P5428" s="273">
        <f t="shared" ref="P5428:R5428" si="2177">P5427+0.000714285714285714</f>
        <v>94.82428571</v>
      </c>
      <c r="Q5428" s="273">
        <f t="shared" si="2177"/>
        <v>95.72428571</v>
      </c>
      <c r="R5428" s="273">
        <f t="shared" si="2177"/>
        <v>96.52428571</v>
      </c>
    </row>
    <row r="5429" ht="14.25" hidden="1" customHeight="1">
      <c r="L5429" s="251"/>
      <c r="M5429" s="272">
        <v>149.5</v>
      </c>
      <c r="N5429" s="273">
        <f t="shared" si="2003"/>
        <v>92.45</v>
      </c>
      <c r="O5429" s="273">
        <f t="shared" si="2004"/>
        <v>93.6875</v>
      </c>
      <c r="P5429" s="273">
        <f t="shared" ref="P5429:R5429" si="2178">P5428+0.000714285714285714</f>
        <v>94.825</v>
      </c>
      <c r="Q5429" s="273">
        <f t="shared" si="2178"/>
        <v>95.725</v>
      </c>
      <c r="R5429" s="273">
        <f t="shared" si="2178"/>
        <v>96.525</v>
      </c>
    </row>
    <row r="5430" ht="14.25" hidden="1" customHeight="1">
      <c r="L5430" s="251"/>
      <c r="M5430" s="272">
        <v>149.6</v>
      </c>
      <c r="N5430" s="273">
        <f t="shared" si="2003"/>
        <v>92.45142857</v>
      </c>
      <c r="O5430" s="273">
        <f t="shared" si="2004"/>
        <v>93.68857143</v>
      </c>
      <c r="P5430" s="273">
        <f t="shared" ref="P5430:R5430" si="2179">P5429+0.000714285714285714</f>
        <v>94.82571429</v>
      </c>
      <c r="Q5430" s="273">
        <f t="shared" si="2179"/>
        <v>95.72571429</v>
      </c>
      <c r="R5430" s="273">
        <f t="shared" si="2179"/>
        <v>96.52571429</v>
      </c>
    </row>
    <row r="5431" ht="14.25" hidden="1" customHeight="1">
      <c r="L5431" s="251"/>
      <c r="M5431" s="272">
        <v>149.7</v>
      </c>
      <c r="N5431" s="273">
        <f t="shared" si="2003"/>
        <v>92.45285714</v>
      </c>
      <c r="O5431" s="273">
        <f t="shared" si="2004"/>
        <v>93.68964286</v>
      </c>
      <c r="P5431" s="273">
        <f t="shared" ref="P5431:R5431" si="2180">P5430+0.000714285714285714</f>
        <v>94.82642857</v>
      </c>
      <c r="Q5431" s="273">
        <f t="shared" si="2180"/>
        <v>95.72642857</v>
      </c>
      <c r="R5431" s="273">
        <f t="shared" si="2180"/>
        <v>96.52642857</v>
      </c>
    </row>
    <row r="5432" ht="14.25" hidden="1" customHeight="1">
      <c r="L5432" s="251"/>
      <c r="M5432" s="272">
        <v>149.8</v>
      </c>
      <c r="N5432" s="273">
        <f t="shared" si="2003"/>
        <v>92.45428571</v>
      </c>
      <c r="O5432" s="273">
        <f t="shared" si="2004"/>
        <v>93.69071429</v>
      </c>
      <c r="P5432" s="273">
        <f t="shared" ref="P5432:R5432" si="2181">P5431+0.000714285714285714</f>
        <v>94.82714286</v>
      </c>
      <c r="Q5432" s="273">
        <f t="shared" si="2181"/>
        <v>95.72714286</v>
      </c>
      <c r="R5432" s="273">
        <f t="shared" si="2181"/>
        <v>96.52714286</v>
      </c>
    </row>
    <row r="5433" ht="14.25" hidden="1" customHeight="1">
      <c r="L5433" s="251"/>
      <c r="M5433" s="272">
        <v>149.9</v>
      </c>
      <c r="N5433" s="273">
        <f t="shared" si="2003"/>
        <v>92.45571429</v>
      </c>
      <c r="O5433" s="273">
        <f t="shared" si="2004"/>
        <v>93.69178571</v>
      </c>
      <c r="P5433" s="273">
        <f t="shared" ref="P5433:R5433" si="2182">P5432+0.000714285714285714</f>
        <v>94.82785714</v>
      </c>
      <c r="Q5433" s="273">
        <f t="shared" si="2182"/>
        <v>95.72785714</v>
      </c>
      <c r="R5433" s="273">
        <f t="shared" si="2182"/>
        <v>96.52785714</v>
      </c>
    </row>
    <row r="5434" ht="14.25" hidden="1" customHeight="1">
      <c r="L5434" s="251"/>
      <c r="M5434" s="272">
        <v>150.0</v>
      </c>
      <c r="N5434" s="273">
        <f t="shared" si="2003"/>
        <v>92.45714286</v>
      </c>
      <c r="O5434" s="273">
        <f t="shared" si="2004"/>
        <v>93.69285714</v>
      </c>
      <c r="P5434" s="273">
        <f t="shared" ref="P5434:R5434" si="2183">P5433+0.000714285714285714</f>
        <v>94.82857143</v>
      </c>
      <c r="Q5434" s="273">
        <f t="shared" si="2183"/>
        <v>95.72857143</v>
      </c>
      <c r="R5434" s="273">
        <f t="shared" si="2183"/>
        <v>96.52857143</v>
      </c>
    </row>
    <row r="5435" ht="14.25" hidden="1" customHeight="1">
      <c r="L5435" s="251"/>
      <c r="M5435" s="272">
        <v>150.1</v>
      </c>
      <c r="N5435" s="273">
        <f t="shared" si="2003"/>
        <v>92.45857143</v>
      </c>
      <c r="O5435" s="273">
        <f t="shared" si="2004"/>
        <v>93.69392857</v>
      </c>
      <c r="P5435" s="273">
        <f t="shared" ref="P5435:R5435" si="2184">P5434+0.000714285714285714</f>
        <v>94.82928571</v>
      </c>
      <c r="Q5435" s="273">
        <f t="shared" si="2184"/>
        <v>95.72928571</v>
      </c>
      <c r="R5435" s="273">
        <f t="shared" si="2184"/>
        <v>96.52928571</v>
      </c>
    </row>
    <row r="5436" ht="14.25" hidden="1" customHeight="1">
      <c r="L5436" s="251"/>
      <c r="M5436" s="272">
        <v>150.2</v>
      </c>
      <c r="N5436" s="273">
        <f t="shared" si="2003"/>
        <v>92.46</v>
      </c>
      <c r="O5436" s="273">
        <f t="shared" si="2004"/>
        <v>93.695</v>
      </c>
      <c r="P5436" s="273">
        <f t="shared" ref="P5436:R5436" si="2185">P5435+0.000714285714285714</f>
        <v>94.83</v>
      </c>
      <c r="Q5436" s="273">
        <f t="shared" si="2185"/>
        <v>95.73</v>
      </c>
      <c r="R5436" s="273">
        <f t="shared" si="2185"/>
        <v>96.53</v>
      </c>
    </row>
    <row r="5437" ht="14.25" hidden="1" customHeight="1">
      <c r="L5437" s="251"/>
      <c r="M5437" s="272">
        <v>150.3</v>
      </c>
      <c r="N5437" s="273">
        <f t="shared" si="2003"/>
        <v>92.46142857</v>
      </c>
      <c r="O5437" s="273">
        <f t="shared" si="2004"/>
        <v>93.69607143</v>
      </c>
      <c r="P5437" s="273">
        <f t="shared" ref="P5437:R5437" si="2186">P5436+0.000714285714285714</f>
        <v>94.83071429</v>
      </c>
      <c r="Q5437" s="273">
        <f t="shared" si="2186"/>
        <v>95.73071429</v>
      </c>
      <c r="R5437" s="273">
        <f t="shared" si="2186"/>
        <v>96.53071429</v>
      </c>
    </row>
    <row r="5438" ht="14.25" hidden="1" customHeight="1">
      <c r="L5438" s="251"/>
      <c r="M5438" s="272">
        <v>150.4</v>
      </c>
      <c r="N5438" s="273">
        <f t="shared" si="2003"/>
        <v>92.46285714</v>
      </c>
      <c r="O5438" s="273">
        <f t="shared" si="2004"/>
        <v>93.69714286</v>
      </c>
      <c r="P5438" s="273">
        <f t="shared" ref="P5438:R5438" si="2187">P5437+0.000714285714285714</f>
        <v>94.83142857</v>
      </c>
      <c r="Q5438" s="273">
        <f t="shared" si="2187"/>
        <v>95.73142857</v>
      </c>
      <c r="R5438" s="273">
        <f t="shared" si="2187"/>
        <v>96.53142857</v>
      </c>
    </row>
    <row r="5439" ht="14.25" hidden="1" customHeight="1">
      <c r="L5439" s="251"/>
      <c r="M5439" s="272">
        <v>150.5</v>
      </c>
      <c r="N5439" s="273">
        <f t="shared" si="2003"/>
        <v>92.46428571</v>
      </c>
      <c r="O5439" s="273">
        <f t="shared" si="2004"/>
        <v>93.69821429</v>
      </c>
      <c r="P5439" s="273">
        <f t="shared" ref="P5439:R5439" si="2188">P5438+0.000714285714285714</f>
        <v>94.83214286</v>
      </c>
      <c r="Q5439" s="273">
        <f t="shared" si="2188"/>
        <v>95.73214286</v>
      </c>
      <c r="R5439" s="273">
        <f t="shared" si="2188"/>
        <v>96.53214286</v>
      </c>
    </row>
    <row r="5440" ht="14.25" hidden="1" customHeight="1">
      <c r="L5440" s="251"/>
      <c r="M5440" s="272">
        <v>150.6</v>
      </c>
      <c r="N5440" s="273">
        <f t="shared" si="2003"/>
        <v>92.46571429</v>
      </c>
      <c r="O5440" s="273">
        <f t="shared" si="2004"/>
        <v>93.69928571</v>
      </c>
      <c r="P5440" s="273">
        <f t="shared" ref="P5440:R5440" si="2189">P5439+0.000714285714285714</f>
        <v>94.83285714</v>
      </c>
      <c r="Q5440" s="273">
        <f t="shared" si="2189"/>
        <v>95.73285714</v>
      </c>
      <c r="R5440" s="273">
        <f t="shared" si="2189"/>
        <v>96.53285714</v>
      </c>
    </row>
    <row r="5441" ht="14.25" hidden="1" customHeight="1">
      <c r="L5441" s="251"/>
      <c r="M5441" s="272">
        <v>150.7</v>
      </c>
      <c r="N5441" s="273">
        <f t="shared" si="2003"/>
        <v>92.46714286</v>
      </c>
      <c r="O5441" s="273">
        <f t="shared" si="2004"/>
        <v>93.70035714</v>
      </c>
      <c r="P5441" s="273">
        <f t="shared" ref="P5441:R5441" si="2190">P5440+0.000714285714285714</f>
        <v>94.83357143</v>
      </c>
      <c r="Q5441" s="273">
        <f t="shared" si="2190"/>
        <v>95.73357143</v>
      </c>
      <c r="R5441" s="273">
        <f t="shared" si="2190"/>
        <v>96.53357143</v>
      </c>
    </row>
    <row r="5442" ht="14.25" hidden="1" customHeight="1">
      <c r="L5442" s="251"/>
      <c r="M5442" s="272">
        <v>150.8</v>
      </c>
      <c r="N5442" s="273">
        <f t="shared" si="2003"/>
        <v>92.46857143</v>
      </c>
      <c r="O5442" s="273">
        <f t="shared" si="2004"/>
        <v>93.70142857</v>
      </c>
      <c r="P5442" s="273">
        <f t="shared" ref="P5442:R5442" si="2191">P5441+0.000714285714285714</f>
        <v>94.83428571</v>
      </c>
      <c r="Q5442" s="273">
        <f t="shared" si="2191"/>
        <v>95.73428571</v>
      </c>
      <c r="R5442" s="273">
        <f t="shared" si="2191"/>
        <v>96.53428571</v>
      </c>
    </row>
    <row r="5443" ht="14.25" hidden="1" customHeight="1">
      <c r="L5443" s="251"/>
      <c r="M5443" s="272">
        <v>150.9</v>
      </c>
      <c r="N5443" s="273">
        <f t="shared" si="2003"/>
        <v>92.47</v>
      </c>
      <c r="O5443" s="273">
        <f t="shared" si="2004"/>
        <v>93.7025</v>
      </c>
      <c r="P5443" s="273">
        <f t="shared" ref="P5443:R5443" si="2192">P5442+0.000714285714285714</f>
        <v>94.835</v>
      </c>
      <c r="Q5443" s="273">
        <f t="shared" si="2192"/>
        <v>95.735</v>
      </c>
      <c r="R5443" s="273">
        <f t="shared" si="2192"/>
        <v>96.535</v>
      </c>
    </row>
    <row r="5444" ht="14.25" hidden="1" customHeight="1">
      <c r="L5444" s="251"/>
      <c r="M5444" s="272">
        <v>151.0</v>
      </c>
      <c r="N5444" s="273">
        <f t="shared" si="2003"/>
        <v>92.47142857</v>
      </c>
      <c r="O5444" s="273">
        <f t="shared" si="2004"/>
        <v>93.70357143</v>
      </c>
      <c r="P5444" s="273">
        <f t="shared" ref="P5444:R5444" si="2193">P5443+0.000714285714285714</f>
        <v>94.83571429</v>
      </c>
      <c r="Q5444" s="273">
        <f t="shared" si="2193"/>
        <v>95.73571429</v>
      </c>
      <c r="R5444" s="273">
        <f t="shared" si="2193"/>
        <v>96.53571429</v>
      </c>
    </row>
    <row r="5445" ht="14.25" hidden="1" customHeight="1">
      <c r="L5445" s="251"/>
      <c r="M5445" s="272">
        <v>151.1</v>
      </c>
      <c r="N5445" s="273">
        <f t="shared" si="2003"/>
        <v>92.47285714</v>
      </c>
      <c r="O5445" s="273">
        <f t="shared" si="2004"/>
        <v>93.70464286</v>
      </c>
      <c r="P5445" s="273">
        <f t="shared" ref="P5445:R5445" si="2194">P5444+0.000714285714285714</f>
        <v>94.83642857</v>
      </c>
      <c r="Q5445" s="273">
        <f t="shared" si="2194"/>
        <v>95.73642857</v>
      </c>
      <c r="R5445" s="273">
        <f t="shared" si="2194"/>
        <v>96.53642857</v>
      </c>
    </row>
    <row r="5446" ht="14.25" hidden="1" customHeight="1">
      <c r="L5446" s="251"/>
      <c r="M5446" s="272">
        <v>151.2</v>
      </c>
      <c r="N5446" s="273">
        <f t="shared" si="2003"/>
        <v>92.47428571</v>
      </c>
      <c r="O5446" s="273">
        <f t="shared" si="2004"/>
        <v>93.70571429</v>
      </c>
      <c r="P5446" s="273">
        <f t="shared" ref="P5446:R5446" si="2195">P5445+0.000714285714285714</f>
        <v>94.83714286</v>
      </c>
      <c r="Q5446" s="273">
        <f t="shared" si="2195"/>
        <v>95.73714286</v>
      </c>
      <c r="R5446" s="273">
        <f t="shared" si="2195"/>
        <v>96.53714286</v>
      </c>
    </row>
    <row r="5447" ht="14.25" hidden="1" customHeight="1">
      <c r="L5447" s="251"/>
      <c r="M5447" s="272">
        <v>151.3</v>
      </c>
      <c r="N5447" s="273">
        <f t="shared" si="2003"/>
        <v>92.47571429</v>
      </c>
      <c r="O5447" s="273">
        <f t="shared" si="2004"/>
        <v>93.70678571</v>
      </c>
      <c r="P5447" s="273">
        <f t="shared" ref="P5447:R5447" si="2196">P5446+0.000714285714285714</f>
        <v>94.83785714</v>
      </c>
      <c r="Q5447" s="273">
        <f t="shared" si="2196"/>
        <v>95.73785714</v>
      </c>
      <c r="R5447" s="273">
        <f t="shared" si="2196"/>
        <v>96.53785714</v>
      </c>
    </row>
    <row r="5448" ht="14.25" hidden="1" customHeight="1">
      <c r="L5448" s="251"/>
      <c r="M5448" s="272">
        <v>151.4</v>
      </c>
      <c r="N5448" s="273">
        <f t="shared" si="2003"/>
        <v>92.47714286</v>
      </c>
      <c r="O5448" s="273">
        <f t="shared" si="2004"/>
        <v>93.70785714</v>
      </c>
      <c r="P5448" s="273">
        <f t="shared" ref="P5448:R5448" si="2197">P5447+0.000714285714285714</f>
        <v>94.83857143</v>
      </c>
      <c r="Q5448" s="273">
        <f t="shared" si="2197"/>
        <v>95.73857143</v>
      </c>
      <c r="R5448" s="273">
        <f t="shared" si="2197"/>
        <v>96.53857143</v>
      </c>
    </row>
    <row r="5449" ht="14.25" hidden="1" customHeight="1">
      <c r="L5449" s="251"/>
      <c r="M5449" s="272">
        <v>151.5</v>
      </c>
      <c r="N5449" s="273">
        <f t="shared" si="2003"/>
        <v>92.47857143</v>
      </c>
      <c r="O5449" s="273">
        <f t="shared" si="2004"/>
        <v>93.70892857</v>
      </c>
      <c r="P5449" s="273">
        <f t="shared" ref="P5449:R5449" si="2198">P5448+0.000714285714285714</f>
        <v>94.83928571</v>
      </c>
      <c r="Q5449" s="273">
        <f t="shared" si="2198"/>
        <v>95.73928571</v>
      </c>
      <c r="R5449" s="273">
        <f t="shared" si="2198"/>
        <v>96.53928571</v>
      </c>
    </row>
    <row r="5450" ht="14.25" hidden="1" customHeight="1">
      <c r="L5450" s="251"/>
      <c r="M5450" s="272">
        <v>151.6</v>
      </c>
      <c r="N5450" s="273">
        <f t="shared" si="2003"/>
        <v>92.48</v>
      </c>
      <c r="O5450" s="273">
        <f t="shared" si="2004"/>
        <v>93.71</v>
      </c>
      <c r="P5450" s="273">
        <f t="shared" ref="P5450:R5450" si="2199">P5449+0.000714285714285714</f>
        <v>94.84</v>
      </c>
      <c r="Q5450" s="273">
        <f t="shared" si="2199"/>
        <v>95.74</v>
      </c>
      <c r="R5450" s="273">
        <f t="shared" si="2199"/>
        <v>96.54</v>
      </c>
    </row>
    <row r="5451" ht="14.25" hidden="1" customHeight="1">
      <c r="L5451" s="251"/>
      <c r="M5451" s="272">
        <v>151.7</v>
      </c>
      <c r="N5451" s="273">
        <f t="shared" si="2003"/>
        <v>92.48142857</v>
      </c>
      <c r="O5451" s="273">
        <f t="shared" si="2004"/>
        <v>93.71107143</v>
      </c>
      <c r="P5451" s="273">
        <f t="shared" ref="P5451:R5451" si="2200">P5450+0.000714285714285714</f>
        <v>94.84071429</v>
      </c>
      <c r="Q5451" s="273">
        <f t="shared" si="2200"/>
        <v>95.74071429</v>
      </c>
      <c r="R5451" s="273">
        <f t="shared" si="2200"/>
        <v>96.54071429</v>
      </c>
    </row>
    <row r="5452" ht="14.25" hidden="1" customHeight="1">
      <c r="L5452" s="251"/>
      <c r="M5452" s="272">
        <v>151.8</v>
      </c>
      <c r="N5452" s="273">
        <f t="shared" si="2003"/>
        <v>92.48285714</v>
      </c>
      <c r="O5452" s="273">
        <f t="shared" si="2004"/>
        <v>93.71214286</v>
      </c>
      <c r="P5452" s="273">
        <f t="shared" ref="P5452:R5452" si="2201">P5451+0.000714285714285714</f>
        <v>94.84142857</v>
      </c>
      <c r="Q5452" s="273">
        <f t="shared" si="2201"/>
        <v>95.74142857</v>
      </c>
      <c r="R5452" s="273">
        <f t="shared" si="2201"/>
        <v>96.54142857</v>
      </c>
    </row>
    <row r="5453" ht="14.25" hidden="1" customHeight="1">
      <c r="L5453" s="251"/>
      <c r="M5453" s="272">
        <v>151.9</v>
      </c>
      <c r="N5453" s="273">
        <f t="shared" si="2003"/>
        <v>92.48428571</v>
      </c>
      <c r="O5453" s="273">
        <f t="shared" si="2004"/>
        <v>93.71321429</v>
      </c>
      <c r="P5453" s="273">
        <f t="shared" ref="P5453:R5453" si="2202">P5452+0.000714285714285714</f>
        <v>94.84214286</v>
      </c>
      <c r="Q5453" s="273">
        <f t="shared" si="2202"/>
        <v>95.74214286</v>
      </c>
      <c r="R5453" s="273">
        <f t="shared" si="2202"/>
        <v>96.54214286</v>
      </c>
    </row>
    <row r="5454" ht="14.25" hidden="1" customHeight="1">
      <c r="L5454" s="251"/>
      <c r="M5454" s="272">
        <v>152.0</v>
      </c>
      <c r="N5454" s="273">
        <f t="shared" si="2003"/>
        <v>92.48571429</v>
      </c>
      <c r="O5454" s="273">
        <f t="shared" si="2004"/>
        <v>93.71428571</v>
      </c>
      <c r="P5454" s="273">
        <f t="shared" ref="P5454:R5454" si="2203">P5453+0.000714285714285714</f>
        <v>94.84285714</v>
      </c>
      <c r="Q5454" s="273">
        <f t="shared" si="2203"/>
        <v>95.74285714</v>
      </c>
      <c r="R5454" s="273">
        <f t="shared" si="2203"/>
        <v>96.54285714</v>
      </c>
    </row>
    <row r="5455" ht="14.25" hidden="1" customHeight="1">
      <c r="L5455" s="251"/>
      <c r="M5455" s="272">
        <v>152.1</v>
      </c>
      <c r="N5455" s="273">
        <f t="shared" si="2003"/>
        <v>92.48714286</v>
      </c>
      <c r="O5455" s="273">
        <f t="shared" si="2004"/>
        <v>93.71535714</v>
      </c>
      <c r="P5455" s="273">
        <f t="shared" ref="P5455:R5455" si="2204">P5454+0.000714285714285714</f>
        <v>94.84357143</v>
      </c>
      <c r="Q5455" s="273">
        <f t="shared" si="2204"/>
        <v>95.74357143</v>
      </c>
      <c r="R5455" s="273">
        <f t="shared" si="2204"/>
        <v>96.54357143</v>
      </c>
    </row>
    <row r="5456" ht="14.25" hidden="1" customHeight="1">
      <c r="L5456" s="251"/>
      <c r="M5456" s="272">
        <v>152.2</v>
      </c>
      <c r="N5456" s="273">
        <f t="shared" si="2003"/>
        <v>92.48857143</v>
      </c>
      <c r="O5456" s="273">
        <f t="shared" si="2004"/>
        <v>93.71642857</v>
      </c>
      <c r="P5456" s="273">
        <f t="shared" ref="P5456:R5456" si="2205">P5455+0.000714285714285714</f>
        <v>94.84428571</v>
      </c>
      <c r="Q5456" s="273">
        <f t="shared" si="2205"/>
        <v>95.74428571</v>
      </c>
      <c r="R5456" s="273">
        <f t="shared" si="2205"/>
        <v>96.54428571</v>
      </c>
    </row>
    <row r="5457" ht="14.25" hidden="1" customHeight="1">
      <c r="L5457" s="251"/>
      <c r="M5457" s="272">
        <v>152.3</v>
      </c>
      <c r="N5457" s="273">
        <f t="shared" si="2003"/>
        <v>92.49</v>
      </c>
      <c r="O5457" s="273">
        <f t="shared" si="2004"/>
        <v>93.7175</v>
      </c>
      <c r="P5457" s="273">
        <f t="shared" ref="P5457:R5457" si="2206">P5456+0.000714285714285714</f>
        <v>94.845</v>
      </c>
      <c r="Q5457" s="273">
        <f t="shared" si="2206"/>
        <v>95.745</v>
      </c>
      <c r="R5457" s="273">
        <f t="shared" si="2206"/>
        <v>96.545</v>
      </c>
    </row>
    <row r="5458" ht="14.25" hidden="1" customHeight="1">
      <c r="L5458" s="251"/>
      <c r="M5458" s="272">
        <v>152.4</v>
      </c>
      <c r="N5458" s="273">
        <f t="shared" si="2003"/>
        <v>92.49142857</v>
      </c>
      <c r="O5458" s="273">
        <f t="shared" si="2004"/>
        <v>93.71857143</v>
      </c>
      <c r="P5458" s="273">
        <f t="shared" ref="P5458:R5458" si="2207">P5457+0.000714285714285714</f>
        <v>94.84571429</v>
      </c>
      <c r="Q5458" s="273">
        <f t="shared" si="2207"/>
        <v>95.74571429</v>
      </c>
      <c r="R5458" s="273">
        <f t="shared" si="2207"/>
        <v>96.54571429</v>
      </c>
    </row>
    <row r="5459" ht="14.25" hidden="1" customHeight="1">
      <c r="L5459" s="251"/>
      <c r="M5459" s="272">
        <v>152.5</v>
      </c>
      <c r="N5459" s="273">
        <f t="shared" si="2003"/>
        <v>92.49285714</v>
      </c>
      <c r="O5459" s="273">
        <f t="shared" si="2004"/>
        <v>93.71964286</v>
      </c>
      <c r="P5459" s="273">
        <f t="shared" ref="P5459:R5459" si="2208">P5458+0.000714285714285714</f>
        <v>94.84642857</v>
      </c>
      <c r="Q5459" s="273">
        <f t="shared" si="2208"/>
        <v>95.74642857</v>
      </c>
      <c r="R5459" s="273">
        <f t="shared" si="2208"/>
        <v>96.54642857</v>
      </c>
    </row>
    <row r="5460" ht="14.25" hidden="1" customHeight="1">
      <c r="L5460" s="251"/>
      <c r="M5460" s="272">
        <v>152.6</v>
      </c>
      <c r="N5460" s="273">
        <f t="shared" si="2003"/>
        <v>92.49428571</v>
      </c>
      <c r="O5460" s="273">
        <f t="shared" si="2004"/>
        <v>93.72071429</v>
      </c>
      <c r="P5460" s="273">
        <f t="shared" ref="P5460:R5460" si="2209">P5459+0.000714285714285714</f>
        <v>94.84714286</v>
      </c>
      <c r="Q5460" s="273">
        <f t="shared" si="2209"/>
        <v>95.74714286</v>
      </c>
      <c r="R5460" s="273">
        <f t="shared" si="2209"/>
        <v>96.54714286</v>
      </c>
    </row>
    <row r="5461" ht="14.25" hidden="1" customHeight="1">
      <c r="L5461" s="251"/>
      <c r="M5461" s="272">
        <v>152.7</v>
      </c>
      <c r="N5461" s="273">
        <f t="shared" si="2003"/>
        <v>92.49571429</v>
      </c>
      <c r="O5461" s="273">
        <f t="shared" si="2004"/>
        <v>93.72178571</v>
      </c>
      <c r="P5461" s="273">
        <f t="shared" ref="P5461:R5461" si="2210">P5460+0.000714285714285714</f>
        <v>94.84785714</v>
      </c>
      <c r="Q5461" s="273">
        <f t="shared" si="2210"/>
        <v>95.74785714</v>
      </c>
      <c r="R5461" s="273">
        <f t="shared" si="2210"/>
        <v>96.54785714</v>
      </c>
    </row>
    <row r="5462" ht="14.25" hidden="1" customHeight="1">
      <c r="L5462" s="251"/>
      <c r="M5462" s="272">
        <v>152.8</v>
      </c>
      <c r="N5462" s="273">
        <f t="shared" si="2003"/>
        <v>92.49714286</v>
      </c>
      <c r="O5462" s="273">
        <f t="shared" si="2004"/>
        <v>93.72285714</v>
      </c>
      <c r="P5462" s="273">
        <f t="shared" ref="P5462:R5462" si="2211">P5461+0.000714285714285714</f>
        <v>94.84857143</v>
      </c>
      <c r="Q5462" s="273">
        <f t="shared" si="2211"/>
        <v>95.74857143</v>
      </c>
      <c r="R5462" s="273">
        <f t="shared" si="2211"/>
        <v>96.54857143</v>
      </c>
    </row>
    <row r="5463" ht="14.25" hidden="1" customHeight="1">
      <c r="L5463" s="251"/>
      <c r="M5463" s="272">
        <v>152.9</v>
      </c>
      <c r="N5463" s="273">
        <f t="shared" si="2003"/>
        <v>92.49857143</v>
      </c>
      <c r="O5463" s="273">
        <f t="shared" si="2004"/>
        <v>93.72392857</v>
      </c>
      <c r="P5463" s="273">
        <f t="shared" ref="P5463:R5463" si="2212">P5462+0.000714285714285714</f>
        <v>94.84928571</v>
      </c>
      <c r="Q5463" s="273">
        <f t="shared" si="2212"/>
        <v>95.74928571</v>
      </c>
      <c r="R5463" s="273">
        <f t="shared" si="2212"/>
        <v>96.54928571</v>
      </c>
    </row>
    <row r="5464" ht="14.25" hidden="1" customHeight="1">
      <c r="L5464" s="251"/>
      <c r="M5464" s="272">
        <v>153.0</v>
      </c>
      <c r="N5464" s="273">
        <f t="shared" si="2003"/>
        <v>92.5</v>
      </c>
      <c r="O5464" s="273">
        <f t="shared" si="2004"/>
        <v>93.725</v>
      </c>
      <c r="P5464" s="273">
        <f t="shared" ref="P5464:R5464" si="2213">P5463+0.000714285714285714</f>
        <v>94.85</v>
      </c>
      <c r="Q5464" s="273">
        <f t="shared" si="2213"/>
        <v>95.75</v>
      </c>
      <c r="R5464" s="273">
        <f t="shared" si="2213"/>
        <v>96.55</v>
      </c>
    </row>
    <row r="5465" ht="14.25" hidden="1" customHeight="1">
      <c r="L5465" s="251"/>
      <c r="M5465" s="272">
        <v>153.1</v>
      </c>
      <c r="N5465" s="273">
        <f t="shared" si="2003"/>
        <v>92.50142857</v>
      </c>
      <c r="O5465" s="273">
        <f t="shared" si="2004"/>
        <v>93.72607143</v>
      </c>
      <c r="P5465" s="273">
        <f t="shared" ref="P5465:R5465" si="2214">P5464+0.000714285714285714</f>
        <v>94.85071429</v>
      </c>
      <c r="Q5465" s="273">
        <f t="shared" si="2214"/>
        <v>95.75071429</v>
      </c>
      <c r="R5465" s="273">
        <f t="shared" si="2214"/>
        <v>96.55071429</v>
      </c>
    </row>
    <row r="5466" ht="14.25" hidden="1" customHeight="1">
      <c r="L5466" s="251"/>
      <c r="M5466" s="272">
        <v>153.2</v>
      </c>
      <c r="N5466" s="273">
        <f t="shared" si="2003"/>
        <v>92.50285714</v>
      </c>
      <c r="O5466" s="273">
        <f t="shared" si="2004"/>
        <v>93.72714286</v>
      </c>
      <c r="P5466" s="273">
        <f t="shared" ref="P5466:R5466" si="2215">P5465+0.000714285714285714</f>
        <v>94.85142857</v>
      </c>
      <c r="Q5466" s="273">
        <f t="shared" si="2215"/>
        <v>95.75142857</v>
      </c>
      <c r="R5466" s="273">
        <f t="shared" si="2215"/>
        <v>96.55142857</v>
      </c>
    </row>
    <row r="5467" ht="14.25" hidden="1" customHeight="1">
      <c r="L5467" s="251"/>
      <c r="M5467" s="272">
        <v>153.3</v>
      </c>
      <c r="N5467" s="273">
        <f t="shared" si="2003"/>
        <v>92.50428571</v>
      </c>
      <c r="O5467" s="273">
        <f t="shared" si="2004"/>
        <v>93.72821429</v>
      </c>
      <c r="P5467" s="273">
        <f t="shared" ref="P5467:R5467" si="2216">P5466+0.000714285714285714</f>
        <v>94.85214286</v>
      </c>
      <c r="Q5467" s="273">
        <f t="shared" si="2216"/>
        <v>95.75214286</v>
      </c>
      <c r="R5467" s="273">
        <f t="shared" si="2216"/>
        <v>96.55214286</v>
      </c>
    </row>
    <row r="5468" ht="14.25" hidden="1" customHeight="1">
      <c r="L5468" s="251"/>
      <c r="M5468" s="272">
        <v>153.4</v>
      </c>
      <c r="N5468" s="273">
        <f t="shared" si="2003"/>
        <v>92.50571429</v>
      </c>
      <c r="O5468" s="273">
        <f t="shared" si="2004"/>
        <v>93.72928571</v>
      </c>
      <c r="P5468" s="273">
        <f t="shared" ref="P5468:R5468" si="2217">P5467+0.000714285714285714</f>
        <v>94.85285714</v>
      </c>
      <c r="Q5468" s="273">
        <f t="shared" si="2217"/>
        <v>95.75285714</v>
      </c>
      <c r="R5468" s="273">
        <f t="shared" si="2217"/>
        <v>96.55285714</v>
      </c>
    </row>
    <row r="5469" ht="14.25" hidden="1" customHeight="1">
      <c r="L5469" s="251"/>
      <c r="M5469" s="272">
        <v>153.5</v>
      </c>
      <c r="N5469" s="273">
        <f t="shared" si="2003"/>
        <v>92.50714286</v>
      </c>
      <c r="O5469" s="273">
        <f t="shared" si="2004"/>
        <v>93.73035714</v>
      </c>
      <c r="P5469" s="273">
        <f t="shared" ref="P5469:R5469" si="2218">P5468+0.000714285714285714</f>
        <v>94.85357143</v>
      </c>
      <c r="Q5469" s="273">
        <f t="shared" si="2218"/>
        <v>95.75357143</v>
      </c>
      <c r="R5469" s="273">
        <f t="shared" si="2218"/>
        <v>96.55357143</v>
      </c>
    </row>
    <row r="5470" ht="14.25" hidden="1" customHeight="1">
      <c r="L5470" s="251"/>
      <c r="M5470" s="272">
        <v>153.6</v>
      </c>
      <c r="N5470" s="273">
        <f t="shared" si="2003"/>
        <v>92.50857143</v>
      </c>
      <c r="O5470" s="273">
        <f t="shared" si="2004"/>
        <v>93.73142857</v>
      </c>
      <c r="P5470" s="273">
        <f t="shared" ref="P5470:R5470" si="2219">P5469+0.000714285714285714</f>
        <v>94.85428571</v>
      </c>
      <c r="Q5470" s="273">
        <f t="shared" si="2219"/>
        <v>95.75428571</v>
      </c>
      <c r="R5470" s="273">
        <f t="shared" si="2219"/>
        <v>96.55428571</v>
      </c>
    </row>
    <row r="5471" ht="14.25" hidden="1" customHeight="1">
      <c r="L5471" s="251"/>
      <c r="M5471" s="272">
        <v>153.7</v>
      </c>
      <c r="N5471" s="273">
        <f t="shared" si="2003"/>
        <v>92.51</v>
      </c>
      <c r="O5471" s="273">
        <f t="shared" si="2004"/>
        <v>93.7325</v>
      </c>
      <c r="P5471" s="273">
        <f t="shared" ref="P5471:R5471" si="2220">P5470+0.000714285714285714</f>
        <v>94.855</v>
      </c>
      <c r="Q5471" s="273">
        <f t="shared" si="2220"/>
        <v>95.755</v>
      </c>
      <c r="R5471" s="273">
        <f t="shared" si="2220"/>
        <v>96.555</v>
      </c>
    </row>
    <row r="5472" ht="14.25" hidden="1" customHeight="1">
      <c r="L5472" s="251"/>
      <c r="M5472" s="272">
        <v>153.8</v>
      </c>
      <c r="N5472" s="273">
        <f t="shared" si="2003"/>
        <v>92.51142857</v>
      </c>
      <c r="O5472" s="273">
        <f t="shared" si="2004"/>
        <v>93.73357143</v>
      </c>
      <c r="P5472" s="273">
        <f t="shared" ref="P5472:R5472" si="2221">P5471+0.000714285714285714</f>
        <v>94.85571429</v>
      </c>
      <c r="Q5472" s="273">
        <f t="shared" si="2221"/>
        <v>95.75571429</v>
      </c>
      <c r="R5472" s="273">
        <f t="shared" si="2221"/>
        <v>96.55571429</v>
      </c>
    </row>
    <row r="5473" ht="14.25" hidden="1" customHeight="1">
      <c r="L5473" s="251"/>
      <c r="M5473" s="272">
        <v>153.9</v>
      </c>
      <c r="N5473" s="273">
        <f t="shared" si="2003"/>
        <v>92.51285714</v>
      </c>
      <c r="O5473" s="273">
        <f t="shared" si="2004"/>
        <v>93.73464286</v>
      </c>
      <c r="P5473" s="273">
        <f t="shared" ref="P5473:R5473" si="2222">P5472+0.000714285714285714</f>
        <v>94.85642857</v>
      </c>
      <c r="Q5473" s="273">
        <f t="shared" si="2222"/>
        <v>95.75642857</v>
      </c>
      <c r="R5473" s="273">
        <f t="shared" si="2222"/>
        <v>96.55642857</v>
      </c>
    </row>
    <row r="5474" ht="14.25" hidden="1" customHeight="1">
      <c r="L5474" s="251"/>
      <c r="M5474" s="272">
        <v>154.0</v>
      </c>
      <c r="N5474" s="273">
        <f t="shared" si="2003"/>
        <v>92.51428571</v>
      </c>
      <c r="O5474" s="273">
        <f t="shared" si="2004"/>
        <v>93.73571429</v>
      </c>
      <c r="P5474" s="273">
        <f t="shared" ref="P5474:R5474" si="2223">P5473+0.000714285714285714</f>
        <v>94.85714286</v>
      </c>
      <c r="Q5474" s="273">
        <f t="shared" si="2223"/>
        <v>95.75714286</v>
      </c>
      <c r="R5474" s="273">
        <f t="shared" si="2223"/>
        <v>96.55714286</v>
      </c>
    </row>
    <row r="5475" ht="14.25" hidden="1" customHeight="1">
      <c r="L5475" s="251"/>
      <c r="M5475" s="272">
        <v>154.1</v>
      </c>
      <c r="N5475" s="273">
        <f t="shared" si="2003"/>
        <v>92.51571429</v>
      </c>
      <c r="O5475" s="273">
        <f t="shared" si="2004"/>
        <v>93.73678571</v>
      </c>
      <c r="P5475" s="273">
        <f t="shared" ref="P5475:R5475" si="2224">P5474+0.000714285714285714</f>
        <v>94.85785714</v>
      </c>
      <c r="Q5475" s="273">
        <f t="shared" si="2224"/>
        <v>95.75785714</v>
      </c>
      <c r="R5475" s="273">
        <f t="shared" si="2224"/>
        <v>96.55785714</v>
      </c>
    </row>
    <row r="5476" ht="14.25" hidden="1" customHeight="1">
      <c r="L5476" s="251"/>
      <c r="M5476" s="272">
        <v>154.2</v>
      </c>
      <c r="N5476" s="273">
        <f t="shared" si="2003"/>
        <v>92.51714286</v>
      </c>
      <c r="O5476" s="273">
        <f t="shared" si="2004"/>
        <v>93.73785714</v>
      </c>
      <c r="P5476" s="273">
        <f t="shared" ref="P5476:R5476" si="2225">P5475+0.000714285714285714</f>
        <v>94.85857143</v>
      </c>
      <c r="Q5476" s="273">
        <f t="shared" si="2225"/>
        <v>95.75857143</v>
      </c>
      <c r="R5476" s="273">
        <f t="shared" si="2225"/>
        <v>96.55857143</v>
      </c>
    </row>
    <row r="5477" ht="14.25" hidden="1" customHeight="1">
      <c r="L5477" s="251"/>
      <c r="M5477" s="272">
        <v>154.3</v>
      </c>
      <c r="N5477" s="273">
        <f t="shared" si="2003"/>
        <v>92.51857143</v>
      </c>
      <c r="O5477" s="273">
        <f t="shared" si="2004"/>
        <v>93.73892857</v>
      </c>
      <c r="P5477" s="273">
        <f t="shared" ref="P5477:R5477" si="2226">P5476+0.000714285714285714</f>
        <v>94.85928571</v>
      </c>
      <c r="Q5477" s="273">
        <f t="shared" si="2226"/>
        <v>95.75928571</v>
      </c>
      <c r="R5477" s="273">
        <f t="shared" si="2226"/>
        <v>96.55928571</v>
      </c>
    </row>
    <row r="5478" ht="14.25" hidden="1" customHeight="1">
      <c r="L5478" s="251"/>
      <c r="M5478" s="272">
        <v>154.4</v>
      </c>
      <c r="N5478" s="273">
        <f t="shared" si="2003"/>
        <v>92.52</v>
      </c>
      <c r="O5478" s="273">
        <f t="shared" si="2004"/>
        <v>93.74</v>
      </c>
      <c r="P5478" s="273">
        <f t="shared" ref="P5478:R5478" si="2227">P5477+0.000714285714285714</f>
        <v>94.86</v>
      </c>
      <c r="Q5478" s="273">
        <f t="shared" si="2227"/>
        <v>95.76</v>
      </c>
      <c r="R5478" s="273">
        <f t="shared" si="2227"/>
        <v>96.56</v>
      </c>
    </row>
    <row r="5479" ht="14.25" hidden="1" customHeight="1">
      <c r="L5479" s="251"/>
      <c r="M5479" s="272">
        <v>154.5</v>
      </c>
      <c r="N5479" s="273">
        <f t="shared" si="2003"/>
        <v>92.52142857</v>
      </c>
      <c r="O5479" s="273">
        <f t="shared" si="2004"/>
        <v>93.74107143</v>
      </c>
      <c r="P5479" s="273">
        <f t="shared" ref="P5479:R5479" si="2228">P5478+0.000714285714285714</f>
        <v>94.86071429</v>
      </c>
      <c r="Q5479" s="273">
        <f t="shared" si="2228"/>
        <v>95.76071429</v>
      </c>
      <c r="R5479" s="273">
        <f t="shared" si="2228"/>
        <v>96.56071429</v>
      </c>
    </row>
    <row r="5480" ht="14.25" hidden="1" customHeight="1">
      <c r="L5480" s="251"/>
      <c r="M5480" s="272">
        <v>154.6</v>
      </c>
      <c r="N5480" s="273">
        <f t="shared" si="2003"/>
        <v>92.52285714</v>
      </c>
      <c r="O5480" s="273">
        <f t="shared" si="2004"/>
        <v>93.74214286</v>
      </c>
      <c r="P5480" s="273">
        <f t="shared" ref="P5480:R5480" si="2229">P5479+0.000714285714285714</f>
        <v>94.86142857</v>
      </c>
      <c r="Q5480" s="273">
        <f t="shared" si="2229"/>
        <v>95.76142857</v>
      </c>
      <c r="R5480" s="273">
        <f t="shared" si="2229"/>
        <v>96.56142857</v>
      </c>
    </row>
    <row r="5481" ht="14.25" hidden="1" customHeight="1">
      <c r="L5481" s="251"/>
      <c r="M5481" s="272">
        <v>154.7</v>
      </c>
      <c r="N5481" s="273">
        <f t="shared" si="2003"/>
        <v>92.52428571</v>
      </c>
      <c r="O5481" s="273">
        <f t="shared" si="2004"/>
        <v>93.74321429</v>
      </c>
      <c r="P5481" s="273">
        <f t="shared" ref="P5481:R5481" si="2230">P5480+0.000714285714285714</f>
        <v>94.86214286</v>
      </c>
      <c r="Q5481" s="273">
        <f t="shared" si="2230"/>
        <v>95.76214286</v>
      </c>
      <c r="R5481" s="273">
        <f t="shared" si="2230"/>
        <v>96.56214286</v>
      </c>
    </row>
    <row r="5482" ht="14.25" hidden="1" customHeight="1">
      <c r="L5482" s="251"/>
      <c r="M5482" s="272">
        <v>154.8</v>
      </c>
      <c r="N5482" s="273">
        <f t="shared" si="2003"/>
        <v>92.52571429</v>
      </c>
      <c r="O5482" s="273">
        <f t="shared" si="2004"/>
        <v>93.74428571</v>
      </c>
      <c r="P5482" s="273">
        <f t="shared" ref="P5482:R5482" si="2231">P5481+0.000714285714285714</f>
        <v>94.86285714</v>
      </c>
      <c r="Q5482" s="273">
        <f t="shared" si="2231"/>
        <v>95.76285714</v>
      </c>
      <c r="R5482" s="273">
        <f t="shared" si="2231"/>
        <v>96.56285714</v>
      </c>
    </row>
    <row r="5483" ht="14.25" hidden="1" customHeight="1">
      <c r="L5483" s="251"/>
      <c r="M5483" s="272">
        <v>154.9</v>
      </c>
      <c r="N5483" s="273">
        <f t="shared" si="2003"/>
        <v>92.52714286</v>
      </c>
      <c r="O5483" s="273">
        <f t="shared" si="2004"/>
        <v>93.74535714</v>
      </c>
      <c r="P5483" s="273">
        <f t="shared" ref="P5483:R5483" si="2232">P5482+0.000714285714285714</f>
        <v>94.86357143</v>
      </c>
      <c r="Q5483" s="273">
        <f t="shared" si="2232"/>
        <v>95.76357143</v>
      </c>
      <c r="R5483" s="273">
        <f t="shared" si="2232"/>
        <v>96.56357143</v>
      </c>
    </row>
    <row r="5484" ht="14.25" hidden="1" customHeight="1">
      <c r="L5484" s="251"/>
      <c r="M5484" s="272">
        <v>155.0</v>
      </c>
      <c r="N5484" s="273">
        <f t="shared" si="2003"/>
        <v>92.52857143</v>
      </c>
      <c r="O5484" s="273">
        <f t="shared" si="2004"/>
        <v>93.74642857</v>
      </c>
      <c r="P5484" s="273">
        <f t="shared" ref="P5484:R5484" si="2233">P5483+0.000714285714285714</f>
        <v>94.86428571</v>
      </c>
      <c r="Q5484" s="273">
        <f t="shared" si="2233"/>
        <v>95.76428571</v>
      </c>
      <c r="R5484" s="273">
        <f t="shared" si="2233"/>
        <v>96.56428571</v>
      </c>
    </row>
    <row r="5485" ht="14.25" hidden="1" customHeight="1">
      <c r="L5485" s="251"/>
      <c r="M5485" s="272">
        <v>155.1</v>
      </c>
      <c r="N5485" s="273">
        <f t="shared" si="2003"/>
        <v>92.53</v>
      </c>
      <c r="O5485" s="273">
        <f t="shared" si="2004"/>
        <v>93.7475</v>
      </c>
      <c r="P5485" s="273">
        <f t="shared" ref="P5485:R5485" si="2234">P5484+0.000714285714285714</f>
        <v>94.865</v>
      </c>
      <c r="Q5485" s="273">
        <f t="shared" si="2234"/>
        <v>95.765</v>
      </c>
      <c r="R5485" s="273">
        <f t="shared" si="2234"/>
        <v>96.565</v>
      </c>
    </row>
    <row r="5486" ht="14.25" hidden="1" customHeight="1">
      <c r="L5486" s="251"/>
      <c r="M5486" s="272">
        <v>155.2</v>
      </c>
      <c r="N5486" s="273">
        <f t="shared" si="2003"/>
        <v>92.53142857</v>
      </c>
      <c r="O5486" s="273">
        <f t="shared" si="2004"/>
        <v>93.74857143</v>
      </c>
      <c r="P5486" s="273">
        <f t="shared" ref="P5486:R5486" si="2235">P5485+0.000714285714285714</f>
        <v>94.86571429</v>
      </c>
      <c r="Q5486" s="273">
        <f t="shared" si="2235"/>
        <v>95.76571429</v>
      </c>
      <c r="R5486" s="273">
        <f t="shared" si="2235"/>
        <v>96.56571429</v>
      </c>
    </row>
    <row r="5487" ht="14.25" hidden="1" customHeight="1">
      <c r="L5487" s="251"/>
      <c r="M5487" s="272">
        <v>155.3</v>
      </c>
      <c r="N5487" s="273">
        <f t="shared" si="2003"/>
        <v>92.53285714</v>
      </c>
      <c r="O5487" s="273">
        <f t="shared" si="2004"/>
        <v>93.74964286</v>
      </c>
      <c r="P5487" s="273">
        <f t="shared" ref="P5487:R5487" si="2236">P5486+0.000714285714285714</f>
        <v>94.86642857</v>
      </c>
      <c r="Q5487" s="273">
        <f t="shared" si="2236"/>
        <v>95.76642857</v>
      </c>
      <c r="R5487" s="273">
        <f t="shared" si="2236"/>
        <v>96.56642857</v>
      </c>
    </row>
    <row r="5488" ht="14.25" hidden="1" customHeight="1">
      <c r="L5488" s="251"/>
      <c r="M5488" s="272">
        <v>155.4</v>
      </c>
      <c r="N5488" s="273">
        <f t="shared" si="2003"/>
        <v>92.53428571</v>
      </c>
      <c r="O5488" s="273">
        <f t="shared" si="2004"/>
        <v>93.75071429</v>
      </c>
      <c r="P5488" s="273">
        <f t="shared" ref="P5488:R5488" si="2237">P5487+0.000714285714285714</f>
        <v>94.86714286</v>
      </c>
      <c r="Q5488" s="273">
        <f t="shared" si="2237"/>
        <v>95.76714286</v>
      </c>
      <c r="R5488" s="273">
        <f t="shared" si="2237"/>
        <v>96.56714286</v>
      </c>
    </row>
    <row r="5489" ht="14.25" hidden="1" customHeight="1">
      <c r="L5489" s="251"/>
      <c r="M5489" s="272">
        <v>155.5</v>
      </c>
      <c r="N5489" s="273">
        <f t="shared" si="2003"/>
        <v>92.53571429</v>
      </c>
      <c r="O5489" s="273">
        <f t="shared" si="2004"/>
        <v>93.75178571</v>
      </c>
      <c r="P5489" s="273">
        <f t="shared" ref="P5489:R5489" si="2238">P5488+0.000714285714285714</f>
        <v>94.86785714</v>
      </c>
      <c r="Q5489" s="273">
        <f t="shared" si="2238"/>
        <v>95.76785714</v>
      </c>
      <c r="R5489" s="273">
        <f t="shared" si="2238"/>
        <v>96.56785714</v>
      </c>
    </row>
    <row r="5490" ht="14.25" hidden="1" customHeight="1">
      <c r="L5490" s="251"/>
      <c r="M5490" s="272">
        <v>155.6</v>
      </c>
      <c r="N5490" s="273">
        <f t="shared" si="2003"/>
        <v>92.53714286</v>
      </c>
      <c r="O5490" s="273">
        <f t="shared" si="2004"/>
        <v>93.75285714</v>
      </c>
      <c r="P5490" s="273">
        <f t="shared" ref="P5490:R5490" si="2239">P5489+0.000714285714285714</f>
        <v>94.86857143</v>
      </c>
      <c r="Q5490" s="273">
        <f t="shared" si="2239"/>
        <v>95.76857143</v>
      </c>
      <c r="R5490" s="273">
        <f t="shared" si="2239"/>
        <v>96.56857143</v>
      </c>
    </row>
    <row r="5491" ht="14.25" hidden="1" customHeight="1">
      <c r="L5491" s="251"/>
      <c r="M5491" s="272">
        <v>155.7</v>
      </c>
      <c r="N5491" s="273">
        <f t="shared" si="2003"/>
        <v>92.53857143</v>
      </c>
      <c r="O5491" s="273">
        <f t="shared" si="2004"/>
        <v>93.75392857</v>
      </c>
      <c r="P5491" s="273">
        <f t="shared" ref="P5491:R5491" si="2240">P5490+0.000714285714285714</f>
        <v>94.86928571</v>
      </c>
      <c r="Q5491" s="273">
        <f t="shared" si="2240"/>
        <v>95.76928571</v>
      </c>
      <c r="R5491" s="273">
        <f t="shared" si="2240"/>
        <v>96.56928571</v>
      </c>
    </row>
    <row r="5492" ht="14.25" hidden="1" customHeight="1">
      <c r="L5492" s="251"/>
      <c r="M5492" s="272">
        <v>155.8</v>
      </c>
      <c r="N5492" s="273">
        <f t="shared" si="2003"/>
        <v>92.54</v>
      </c>
      <c r="O5492" s="273">
        <f t="shared" si="2004"/>
        <v>93.755</v>
      </c>
      <c r="P5492" s="273">
        <f t="shared" ref="P5492:R5492" si="2241">P5491+0.000714285714285714</f>
        <v>94.87</v>
      </c>
      <c r="Q5492" s="273">
        <f t="shared" si="2241"/>
        <v>95.77</v>
      </c>
      <c r="R5492" s="273">
        <f t="shared" si="2241"/>
        <v>96.57</v>
      </c>
    </row>
    <row r="5493" ht="14.25" hidden="1" customHeight="1">
      <c r="L5493" s="251"/>
      <c r="M5493" s="272">
        <v>155.9</v>
      </c>
      <c r="N5493" s="273">
        <f t="shared" si="2003"/>
        <v>92.54142857</v>
      </c>
      <c r="O5493" s="273">
        <f t="shared" si="2004"/>
        <v>93.75607143</v>
      </c>
      <c r="P5493" s="273">
        <f t="shared" ref="P5493:R5493" si="2242">P5492+0.000714285714285714</f>
        <v>94.87071429</v>
      </c>
      <c r="Q5493" s="273">
        <f t="shared" si="2242"/>
        <v>95.77071429</v>
      </c>
      <c r="R5493" s="273">
        <f t="shared" si="2242"/>
        <v>96.57071429</v>
      </c>
    </row>
    <row r="5494" ht="14.25" hidden="1" customHeight="1">
      <c r="L5494" s="251"/>
      <c r="M5494" s="272">
        <v>156.0</v>
      </c>
      <c r="N5494" s="273">
        <f t="shared" si="2003"/>
        <v>92.54285714</v>
      </c>
      <c r="O5494" s="273">
        <f t="shared" si="2004"/>
        <v>93.75714286</v>
      </c>
      <c r="P5494" s="273">
        <f t="shared" ref="P5494:R5494" si="2243">P5493+0.000714285714285714</f>
        <v>94.87142857</v>
      </c>
      <c r="Q5494" s="273">
        <f t="shared" si="2243"/>
        <v>95.77142857</v>
      </c>
      <c r="R5494" s="273">
        <f t="shared" si="2243"/>
        <v>96.57142857</v>
      </c>
    </row>
    <row r="5495" ht="14.25" hidden="1" customHeight="1">
      <c r="L5495" s="251"/>
      <c r="M5495" s="272">
        <v>156.1</v>
      </c>
      <c r="N5495" s="273">
        <f t="shared" si="2003"/>
        <v>92.54428571</v>
      </c>
      <c r="O5495" s="273">
        <f t="shared" si="2004"/>
        <v>93.75821429</v>
      </c>
      <c r="P5495" s="273">
        <f t="shared" ref="P5495:R5495" si="2244">P5494+0.000714285714285714</f>
        <v>94.87214286</v>
      </c>
      <c r="Q5495" s="273">
        <f t="shared" si="2244"/>
        <v>95.77214286</v>
      </c>
      <c r="R5495" s="273">
        <f t="shared" si="2244"/>
        <v>96.57214286</v>
      </c>
    </row>
    <row r="5496" ht="14.25" hidden="1" customHeight="1">
      <c r="L5496" s="251"/>
      <c r="M5496" s="272">
        <v>156.2</v>
      </c>
      <c r="N5496" s="273">
        <f t="shared" si="2003"/>
        <v>92.54571429</v>
      </c>
      <c r="O5496" s="273">
        <f t="shared" si="2004"/>
        <v>93.75928571</v>
      </c>
      <c r="P5496" s="273">
        <f t="shared" ref="P5496:R5496" si="2245">P5495+0.000714285714285714</f>
        <v>94.87285714</v>
      </c>
      <c r="Q5496" s="273">
        <f t="shared" si="2245"/>
        <v>95.77285714</v>
      </c>
      <c r="R5496" s="273">
        <f t="shared" si="2245"/>
        <v>96.57285714</v>
      </c>
    </row>
    <row r="5497" ht="14.25" hidden="1" customHeight="1">
      <c r="L5497" s="251"/>
      <c r="M5497" s="272">
        <v>156.3</v>
      </c>
      <c r="N5497" s="273">
        <f t="shared" si="2003"/>
        <v>92.54714286</v>
      </c>
      <c r="O5497" s="273">
        <f t="shared" si="2004"/>
        <v>93.76035714</v>
      </c>
      <c r="P5497" s="273">
        <f t="shared" ref="P5497:R5497" si="2246">P5496+0.000714285714285714</f>
        <v>94.87357143</v>
      </c>
      <c r="Q5497" s="273">
        <f t="shared" si="2246"/>
        <v>95.77357143</v>
      </c>
      <c r="R5497" s="273">
        <f t="shared" si="2246"/>
        <v>96.57357143</v>
      </c>
    </row>
    <row r="5498" ht="14.25" hidden="1" customHeight="1">
      <c r="L5498" s="251"/>
      <c r="M5498" s="272">
        <v>156.4</v>
      </c>
      <c r="N5498" s="273">
        <f t="shared" si="2003"/>
        <v>92.54857143</v>
      </c>
      <c r="O5498" s="273">
        <f t="shared" si="2004"/>
        <v>93.76142857</v>
      </c>
      <c r="P5498" s="273">
        <f t="shared" ref="P5498:R5498" si="2247">P5497+0.000714285714285714</f>
        <v>94.87428571</v>
      </c>
      <c r="Q5498" s="273">
        <f t="shared" si="2247"/>
        <v>95.77428571</v>
      </c>
      <c r="R5498" s="273">
        <f t="shared" si="2247"/>
        <v>96.57428571</v>
      </c>
    </row>
    <row r="5499" ht="14.25" hidden="1" customHeight="1">
      <c r="L5499" s="251"/>
      <c r="M5499" s="272">
        <v>156.5</v>
      </c>
      <c r="N5499" s="273">
        <f t="shared" si="2003"/>
        <v>92.55</v>
      </c>
      <c r="O5499" s="273">
        <f t="shared" si="2004"/>
        <v>93.7625</v>
      </c>
      <c r="P5499" s="273">
        <f t="shared" ref="P5499:R5499" si="2248">P5498+0.000714285714285714</f>
        <v>94.875</v>
      </c>
      <c r="Q5499" s="273">
        <f t="shared" si="2248"/>
        <v>95.775</v>
      </c>
      <c r="R5499" s="273">
        <f t="shared" si="2248"/>
        <v>96.575</v>
      </c>
    </row>
    <row r="5500" ht="14.25" hidden="1" customHeight="1">
      <c r="L5500" s="251"/>
      <c r="M5500" s="272">
        <v>156.6</v>
      </c>
      <c r="N5500" s="273">
        <f t="shared" si="2003"/>
        <v>92.55142857</v>
      </c>
      <c r="O5500" s="273">
        <f t="shared" si="2004"/>
        <v>93.76357143</v>
      </c>
      <c r="P5500" s="273">
        <f t="shared" ref="P5500:R5500" si="2249">P5499+0.000714285714285714</f>
        <v>94.87571429</v>
      </c>
      <c r="Q5500" s="273">
        <f t="shared" si="2249"/>
        <v>95.77571429</v>
      </c>
      <c r="R5500" s="273">
        <f t="shared" si="2249"/>
        <v>96.57571429</v>
      </c>
    </row>
    <row r="5501" ht="14.25" hidden="1" customHeight="1">
      <c r="L5501" s="251"/>
      <c r="M5501" s="272">
        <v>156.7</v>
      </c>
      <c r="N5501" s="273">
        <f t="shared" si="2003"/>
        <v>92.55285714</v>
      </c>
      <c r="O5501" s="273">
        <f t="shared" si="2004"/>
        <v>93.76464286</v>
      </c>
      <c r="P5501" s="273">
        <f t="shared" ref="P5501:R5501" si="2250">P5500+0.000714285714285714</f>
        <v>94.87642857</v>
      </c>
      <c r="Q5501" s="273">
        <f t="shared" si="2250"/>
        <v>95.77642857</v>
      </c>
      <c r="R5501" s="273">
        <f t="shared" si="2250"/>
        <v>96.57642857</v>
      </c>
    </row>
    <row r="5502" ht="14.25" hidden="1" customHeight="1">
      <c r="L5502" s="251"/>
      <c r="M5502" s="272">
        <v>156.8</v>
      </c>
      <c r="N5502" s="273">
        <f t="shared" si="2003"/>
        <v>92.55428571</v>
      </c>
      <c r="O5502" s="273">
        <f t="shared" si="2004"/>
        <v>93.76571429</v>
      </c>
      <c r="P5502" s="273">
        <f t="shared" ref="P5502:R5502" si="2251">P5501+0.000714285714285714</f>
        <v>94.87714286</v>
      </c>
      <c r="Q5502" s="273">
        <f t="shared" si="2251"/>
        <v>95.77714286</v>
      </c>
      <c r="R5502" s="273">
        <f t="shared" si="2251"/>
        <v>96.57714286</v>
      </c>
    </row>
    <row r="5503" ht="14.25" hidden="1" customHeight="1">
      <c r="L5503" s="251"/>
      <c r="M5503" s="272">
        <v>156.9</v>
      </c>
      <c r="N5503" s="273">
        <f t="shared" si="2003"/>
        <v>92.55571429</v>
      </c>
      <c r="O5503" s="273">
        <f t="shared" si="2004"/>
        <v>93.76678571</v>
      </c>
      <c r="P5503" s="273">
        <f t="shared" ref="P5503:R5503" si="2252">P5502+0.000714285714285714</f>
        <v>94.87785714</v>
      </c>
      <c r="Q5503" s="273">
        <f t="shared" si="2252"/>
        <v>95.77785714</v>
      </c>
      <c r="R5503" s="273">
        <f t="shared" si="2252"/>
        <v>96.57785714</v>
      </c>
    </row>
    <row r="5504" ht="14.25" hidden="1" customHeight="1">
      <c r="L5504" s="251"/>
      <c r="M5504" s="272">
        <v>157.0</v>
      </c>
      <c r="N5504" s="273">
        <f t="shared" si="2003"/>
        <v>92.55714286</v>
      </c>
      <c r="O5504" s="273">
        <f t="shared" si="2004"/>
        <v>93.76785714</v>
      </c>
      <c r="P5504" s="273">
        <f t="shared" ref="P5504:R5504" si="2253">P5503+0.000714285714285714</f>
        <v>94.87857143</v>
      </c>
      <c r="Q5504" s="273">
        <f t="shared" si="2253"/>
        <v>95.77857143</v>
      </c>
      <c r="R5504" s="273">
        <f t="shared" si="2253"/>
        <v>96.57857143</v>
      </c>
    </row>
    <row r="5505" ht="14.25" hidden="1" customHeight="1">
      <c r="L5505" s="251"/>
      <c r="M5505" s="272">
        <v>157.1</v>
      </c>
      <c r="N5505" s="273">
        <f t="shared" si="2003"/>
        <v>92.55857143</v>
      </c>
      <c r="O5505" s="273">
        <f t="shared" si="2004"/>
        <v>93.76892857</v>
      </c>
      <c r="P5505" s="273">
        <f t="shared" ref="P5505:R5505" si="2254">P5504+0.000714285714285714</f>
        <v>94.87928571</v>
      </c>
      <c r="Q5505" s="273">
        <f t="shared" si="2254"/>
        <v>95.77928571</v>
      </c>
      <c r="R5505" s="273">
        <f t="shared" si="2254"/>
        <v>96.57928571</v>
      </c>
    </row>
    <row r="5506" ht="14.25" hidden="1" customHeight="1">
      <c r="L5506" s="251"/>
      <c r="M5506" s="272">
        <v>157.2</v>
      </c>
      <c r="N5506" s="273">
        <f t="shared" si="2003"/>
        <v>92.56</v>
      </c>
      <c r="O5506" s="273">
        <f t="shared" si="2004"/>
        <v>93.77</v>
      </c>
      <c r="P5506" s="273">
        <f t="shared" ref="P5506:R5506" si="2255">P5505+0.000714285714285714</f>
        <v>94.88</v>
      </c>
      <c r="Q5506" s="273">
        <f t="shared" si="2255"/>
        <v>95.78</v>
      </c>
      <c r="R5506" s="273">
        <f t="shared" si="2255"/>
        <v>96.58</v>
      </c>
    </row>
    <row r="5507" ht="14.25" hidden="1" customHeight="1">
      <c r="L5507" s="251"/>
      <c r="M5507" s="272">
        <v>157.3</v>
      </c>
      <c r="N5507" s="273">
        <f t="shared" si="2003"/>
        <v>92.56142857</v>
      </c>
      <c r="O5507" s="273">
        <f t="shared" si="2004"/>
        <v>93.77107143</v>
      </c>
      <c r="P5507" s="273">
        <f t="shared" ref="P5507:R5507" si="2256">P5506+0.000714285714285714</f>
        <v>94.88071429</v>
      </c>
      <c r="Q5507" s="273">
        <f t="shared" si="2256"/>
        <v>95.78071429</v>
      </c>
      <c r="R5507" s="273">
        <f t="shared" si="2256"/>
        <v>96.58071429</v>
      </c>
    </row>
    <row r="5508" ht="14.25" hidden="1" customHeight="1">
      <c r="L5508" s="251"/>
      <c r="M5508" s="272">
        <v>157.4</v>
      </c>
      <c r="N5508" s="273">
        <f t="shared" si="2003"/>
        <v>92.56285714</v>
      </c>
      <c r="O5508" s="273">
        <f t="shared" si="2004"/>
        <v>93.77214286</v>
      </c>
      <c r="P5508" s="273">
        <f t="shared" ref="P5508:R5508" si="2257">P5507+0.000714285714285714</f>
        <v>94.88142857</v>
      </c>
      <c r="Q5508" s="273">
        <f t="shared" si="2257"/>
        <v>95.78142857</v>
      </c>
      <c r="R5508" s="273">
        <f t="shared" si="2257"/>
        <v>96.58142857</v>
      </c>
    </row>
    <row r="5509" ht="14.25" hidden="1" customHeight="1">
      <c r="L5509" s="251"/>
      <c r="M5509" s="272">
        <v>157.5</v>
      </c>
      <c r="N5509" s="273">
        <f t="shared" si="2003"/>
        <v>92.56428571</v>
      </c>
      <c r="O5509" s="273">
        <f t="shared" si="2004"/>
        <v>93.77321429</v>
      </c>
      <c r="P5509" s="273">
        <f t="shared" ref="P5509:R5509" si="2258">P5508+0.000714285714285714</f>
        <v>94.88214286</v>
      </c>
      <c r="Q5509" s="273">
        <f t="shared" si="2258"/>
        <v>95.78214286</v>
      </c>
      <c r="R5509" s="273">
        <f t="shared" si="2258"/>
        <v>96.58214286</v>
      </c>
    </row>
    <row r="5510" ht="14.25" hidden="1" customHeight="1">
      <c r="L5510" s="251"/>
      <c r="M5510" s="272">
        <v>157.6</v>
      </c>
      <c r="N5510" s="273">
        <f t="shared" si="2003"/>
        <v>92.56571429</v>
      </c>
      <c r="O5510" s="273">
        <f t="shared" si="2004"/>
        <v>93.77428571</v>
      </c>
      <c r="P5510" s="273">
        <f t="shared" ref="P5510:R5510" si="2259">P5509+0.000714285714285714</f>
        <v>94.88285714</v>
      </c>
      <c r="Q5510" s="273">
        <f t="shared" si="2259"/>
        <v>95.78285714</v>
      </c>
      <c r="R5510" s="273">
        <f t="shared" si="2259"/>
        <v>96.58285714</v>
      </c>
    </row>
    <row r="5511" ht="14.25" hidden="1" customHeight="1">
      <c r="L5511" s="251"/>
      <c r="M5511" s="272">
        <v>157.7</v>
      </c>
      <c r="N5511" s="273">
        <f t="shared" si="2003"/>
        <v>92.56714286</v>
      </c>
      <c r="O5511" s="273">
        <f t="shared" si="2004"/>
        <v>93.77535714</v>
      </c>
      <c r="P5511" s="273">
        <f t="shared" ref="P5511:R5511" si="2260">P5510+0.000714285714285714</f>
        <v>94.88357143</v>
      </c>
      <c r="Q5511" s="273">
        <f t="shared" si="2260"/>
        <v>95.78357143</v>
      </c>
      <c r="R5511" s="273">
        <f t="shared" si="2260"/>
        <v>96.58357143</v>
      </c>
    </row>
    <row r="5512" ht="14.25" hidden="1" customHeight="1">
      <c r="L5512" s="251"/>
      <c r="M5512" s="272">
        <v>157.8</v>
      </c>
      <c r="N5512" s="273">
        <f t="shared" si="2003"/>
        <v>92.56857143</v>
      </c>
      <c r="O5512" s="273">
        <f t="shared" si="2004"/>
        <v>93.77642857</v>
      </c>
      <c r="P5512" s="273">
        <f t="shared" ref="P5512:R5512" si="2261">P5511+0.000714285714285714</f>
        <v>94.88428571</v>
      </c>
      <c r="Q5512" s="273">
        <f t="shared" si="2261"/>
        <v>95.78428571</v>
      </c>
      <c r="R5512" s="273">
        <f t="shared" si="2261"/>
        <v>96.58428571</v>
      </c>
    </row>
    <row r="5513" ht="14.25" hidden="1" customHeight="1">
      <c r="L5513" s="251"/>
      <c r="M5513" s="272">
        <v>157.9</v>
      </c>
      <c r="N5513" s="273">
        <f t="shared" si="2003"/>
        <v>92.57</v>
      </c>
      <c r="O5513" s="273">
        <f t="shared" si="2004"/>
        <v>93.7775</v>
      </c>
      <c r="P5513" s="273">
        <f t="shared" ref="P5513:R5513" si="2262">P5512+0.000714285714285714</f>
        <v>94.885</v>
      </c>
      <c r="Q5513" s="273">
        <f t="shared" si="2262"/>
        <v>95.785</v>
      </c>
      <c r="R5513" s="273">
        <f t="shared" si="2262"/>
        <v>96.585</v>
      </c>
    </row>
    <row r="5514" ht="14.25" hidden="1" customHeight="1">
      <c r="L5514" s="251"/>
      <c r="M5514" s="272">
        <v>158.0</v>
      </c>
      <c r="N5514" s="273">
        <f t="shared" si="2003"/>
        <v>92.57142857</v>
      </c>
      <c r="O5514" s="273">
        <f t="shared" si="2004"/>
        <v>93.77857143</v>
      </c>
      <c r="P5514" s="273">
        <f t="shared" ref="P5514:R5514" si="2263">P5513+0.000714285714285714</f>
        <v>94.88571429</v>
      </c>
      <c r="Q5514" s="273">
        <f t="shared" si="2263"/>
        <v>95.78571429</v>
      </c>
      <c r="R5514" s="273">
        <f t="shared" si="2263"/>
        <v>96.58571429</v>
      </c>
    </row>
    <row r="5515" ht="14.25" hidden="1" customHeight="1">
      <c r="L5515" s="251"/>
      <c r="M5515" s="272">
        <v>158.1</v>
      </c>
      <c r="N5515" s="273">
        <f t="shared" si="2003"/>
        <v>92.57285714</v>
      </c>
      <c r="O5515" s="273">
        <f t="shared" si="2004"/>
        <v>93.77964286</v>
      </c>
      <c r="P5515" s="273">
        <f t="shared" ref="P5515:R5515" si="2264">P5514+0.000714285714285714</f>
        <v>94.88642857</v>
      </c>
      <c r="Q5515" s="273">
        <f t="shared" si="2264"/>
        <v>95.78642857</v>
      </c>
      <c r="R5515" s="273">
        <f t="shared" si="2264"/>
        <v>96.58642857</v>
      </c>
    </row>
    <row r="5516" ht="14.25" hidden="1" customHeight="1">
      <c r="L5516" s="251"/>
      <c r="M5516" s="272">
        <v>158.2</v>
      </c>
      <c r="N5516" s="273">
        <f t="shared" si="2003"/>
        <v>92.57428571</v>
      </c>
      <c r="O5516" s="273">
        <f t="shared" si="2004"/>
        <v>93.78071429</v>
      </c>
      <c r="P5516" s="273">
        <f t="shared" ref="P5516:R5516" si="2265">P5515+0.000714285714285714</f>
        <v>94.88714286</v>
      </c>
      <c r="Q5516" s="273">
        <f t="shared" si="2265"/>
        <v>95.78714286</v>
      </c>
      <c r="R5516" s="273">
        <f t="shared" si="2265"/>
        <v>96.58714286</v>
      </c>
    </row>
    <row r="5517" ht="14.25" hidden="1" customHeight="1">
      <c r="L5517" s="251"/>
      <c r="M5517" s="272">
        <v>158.3</v>
      </c>
      <c r="N5517" s="273">
        <f t="shared" si="2003"/>
        <v>92.57571429</v>
      </c>
      <c r="O5517" s="273">
        <f t="shared" si="2004"/>
        <v>93.78178571</v>
      </c>
      <c r="P5517" s="273">
        <f t="shared" ref="P5517:R5517" si="2266">P5516+0.000714285714285714</f>
        <v>94.88785714</v>
      </c>
      <c r="Q5517" s="273">
        <f t="shared" si="2266"/>
        <v>95.78785714</v>
      </c>
      <c r="R5517" s="273">
        <f t="shared" si="2266"/>
        <v>96.58785714</v>
      </c>
    </row>
    <row r="5518" ht="14.25" hidden="1" customHeight="1">
      <c r="L5518" s="251"/>
      <c r="M5518" s="272">
        <v>158.4</v>
      </c>
      <c r="N5518" s="273">
        <f t="shared" si="2003"/>
        <v>92.57714286</v>
      </c>
      <c r="O5518" s="273">
        <f t="shared" si="2004"/>
        <v>93.78285714</v>
      </c>
      <c r="P5518" s="273">
        <f t="shared" ref="P5518:R5518" si="2267">P5517+0.000714285714285714</f>
        <v>94.88857143</v>
      </c>
      <c r="Q5518" s="273">
        <f t="shared" si="2267"/>
        <v>95.78857143</v>
      </c>
      <c r="R5518" s="273">
        <f t="shared" si="2267"/>
        <v>96.58857143</v>
      </c>
    </row>
    <row r="5519" ht="14.25" hidden="1" customHeight="1">
      <c r="L5519" s="251"/>
      <c r="M5519" s="272">
        <v>158.5</v>
      </c>
      <c r="N5519" s="273">
        <f t="shared" si="2003"/>
        <v>92.57857143</v>
      </c>
      <c r="O5519" s="273">
        <f t="shared" si="2004"/>
        <v>93.78392857</v>
      </c>
      <c r="P5519" s="273">
        <f t="shared" ref="P5519:R5519" si="2268">P5518+0.000714285714285714</f>
        <v>94.88928571</v>
      </c>
      <c r="Q5519" s="273">
        <f t="shared" si="2268"/>
        <v>95.78928571</v>
      </c>
      <c r="R5519" s="273">
        <f t="shared" si="2268"/>
        <v>96.58928571</v>
      </c>
    </row>
    <row r="5520" ht="14.25" hidden="1" customHeight="1">
      <c r="L5520" s="251"/>
      <c r="M5520" s="272">
        <v>158.6</v>
      </c>
      <c r="N5520" s="273">
        <f t="shared" si="2003"/>
        <v>92.58</v>
      </c>
      <c r="O5520" s="273">
        <f t="shared" si="2004"/>
        <v>93.785</v>
      </c>
      <c r="P5520" s="273">
        <f t="shared" ref="P5520:R5520" si="2269">P5519+0.000714285714285714</f>
        <v>94.89</v>
      </c>
      <c r="Q5520" s="273">
        <f t="shared" si="2269"/>
        <v>95.79</v>
      </c>
      <c r="R5520" s="273">
        <f t="shared" si="2269"/>
        <v>96.59</v>
      </c>
    </row>
    <row r="5521" ht="14.25" hidden="1" customHeight="1">
      <c r="L5521" s="251"/>
      <c r="M5521" s="272">
        <v>158.7</v>
      </c>
      <c r="N5521" s="273">
        <f t="shared" si="2003"/>
        <v>92.58142857</v>
      </c>
      <c r="O5521" s="273">
        <f t="shared" si="2004"/>
        <v>93.78607143</v>
      </c>
      <c r="P5521" s="273">
        <f t="shared" ref="P5521:R5521" si="2270">P5520+0.000714285714285714</f>
        <v>94.89071429</v>
      </c>
      <c r="Q5521" s="273">
        <f t="shared" si="2270"/>
        <v>95.79071429</v>
      </c>
      <c r="R5521" s="273">
        <f t="shared" si="2270"/>
        <v>96.59071429</v>
      </c>
    </row>
    <row r="5522" ht="14.25" hidden="1" customHeight="1">
      <c r="L5522" s="251"/>
      <c r="M5522" s="272">
        <v>158.8</v>
      </c>
      <c r="N5522" s="273">
        <f t="shared" si="2003"/>
        <v>92.58285714</v>
      </c>
      <c r="O5522" s="273">
        <f t="shared" si="2004"/>
        <v>93.78714286</v>
      </c>
      <c r="P5522" s="273">
        <f t="shared" ref="P5522:R5522" si="2271">P5521+0.000714285714285714</f>
        <v>94.89142857</v>
      </c>
      <c r="Q5522" s="273">
        <f t="shared" si="2271"/>
        <v>95.79142857</v>
      </c>
      <c r="R5522" s="273">
        <f t="shared" si="2271"/>
        <v>96.59142857</v>
      </c>
    </row>
    <row r="5523" ht="14.25" hidden="1" customHeight="1">
      <c r="L5523" s="251"/>
      <c r="M5523" s="272">
        <v>158.9</v>
      </c>
      <c r="N5523" s="273">
        <f t="shared" si="2003"/>
        <v>92.58428571</v>
      </c>
      <c r="O5523" s="273">
        <f t="shared" si="2004"/>
        <v>93.78821429</v>
      </c>
      <c r="P5523" s="273">
        <f t="shared" ref="P5523:R5523" si="2272">P5522+0.000714285714285714</f>
        <v>94.89214286</v>
      </c>
      <c r="Q5523" s="273">
        <f t="shared" si="2272"/>
        <v>95.79214286</v>
      </c>
      <c r="R5523" s="273">
        <f t="shared" si="2272"/>
        <v>96.59214286</v>
      </c>
    </row>
    <row r="5524" ht="14.25" hidden="1" customHeight="1">
      <c r="L5524" s="251"/>
      <c r="M5524" s="272">
        <v>159.0</v>
      </c>
      <c r="N5524" s="273">
        <f t="shared" si="2003"/>
        <v>92.58571429</v>
      </c>
      <c r="O5524" s="273">
        <f t="shared" si="2004"/>
        <v>93.78928571</v>
      </c>
      <c r="P5524" s="273">
        <f t="shared" ref="P5524:R5524" si="2273">P5523+0.000714285714285714</f>
        <v>94.89285714</v>
      </c>
      <c r="Q5524" s="273">
        <f t="shared" si="2273"/>
        <v>95.79285714</v>
      </c>
      <c r="R5524" s="273">
        <f t="shared" si="2273"/>
        <v>96.59285714</v>
      </c>
    </row>
    <row r="5525" ht="14.25" hidden="1" customHeight="1">
      <c r="L5525" s="251"/>
      <c r="M5525" s="272">
        <v>159.1</v>
      </c>
      <c r="N5525" s="273">
        <f t="shared" si="2003"/>
        <v>92.58714286</v>
      </c>
      <c r="O5525" s="273">
        <f t="shared" si="2004"/>
        <v>93.79035714</v>
      </c>
      <c r="P5525" s="273">
        <f t="shared" ref="P5525:R5525" si="2274">P5524+0.000714285714285714</f>
        <v>94.89357143</v>
      </c>
      <c r="Q5525" s="273">
        <f t="shared" si="2274"/>
        <v>95.79357143</v>
      </c>
      <c r="R5525" s="273">
        <f t="shared" si="2274"/>
        <v>96.59357143</v>
      </c>
    </row>
    <row r="5526" ht="14.25" hidden="1" customHeight="1">
      <c r="L5526" s="251"/>
      <c r="M5526" s="272">
        <v>159.2</v>
      </c>
      <c r="N5526" s="273">
        <f t="shared" si="2003"/>
        <v>92.58857143</v>
      </c>
      <c r="O5526" s="273">
        <f t="shared" si="2004"/>
        <v>93.79142857</v>
      </c>
      <c r="P5526" s="273">
        <f t="shared" ref="P5526:R5526" si="2275">P5525+0.000714285714285714</f>
        <v>94.89428571</v>
      </c>
      <c r="Q5526" s="273">
        <f t="shared" si="2275"/>
        <v>95.79428571</v>
      </c>
      <c r="R5526" s="273">
        <f t="shared" si="2275"/>
        <v>96.59428571</v>
      </c>
    </row>
    <row r="5527" ht="14.25" hidden="1" customHeight="1">
      <c r="L5527" s="251"/>
      <c r="M5527" s="272">
        <v>159.3</v>
      </c>
      <c r="N5527" s="273">
        <f t="shared" si="2003"/>
        <v>92.59</v>
      </c>
      <c r="O5527" s="273">
        <f t="shared" si="2004"/>
        <v>93.7925</v>
      </c>
      <c r="P5527" s="273">
        <f t="shared" ref="P5527:R5527" si="2276">P5526+0.000714285714285714</f>
        <v>94.895</v>
      </c>
      <c r="Q5527" s="273">
        <f t="shared" si="2276"/>
        <v>95.795</v>
      </c>
      <c r="R5527" s="273">
        <f t="shared" si="2276"/>
        <v>96.595</v>
      </c>
    </row>
    <row r="5528" ht="14.25" hidden="1" customHeight="1">
      <c r="L5528" s="251"/>
      <c r="M5528" s="272">
        <v>159.4</v>
      </c>
      <c r="N5528" s="273">
        <f t="shared" si="2003"/>
        <v>92.59142857</v>
      </c>
      <c r="O5528" s="273">
        <f t="shared" si="2004"/>
        <v>93.79357143</v>
      </c>
      <c r="P5528" s="273">
        <f t="shared" ref="P5528:R5528" si="2277">P5527+0.000714285714285714</f>
        <v>94.89571429</v>
      </c>
      <c r="Q5528" s="273">
        <f t="shared" si="2277"/>
        <v>95.79571429</v>
      </c>
      <c r="R5528" s="273">
        <f t="shared" si="2277"/>
        <v>96.59571429</v>
      </c>
    </row>
    <row r="5529" ht="14.25" hidden="1" customHeight="1">
      <c r="L5529" s="251"/>
      <c r="M5529" s="272">
        <v>159.5</v>
      </c>
      <c r="N5529" s="273">
        <f t="shared" si="2003"/>
        <v>92.59285714</v>
      </c>
      <c r="O5529" s="273">
        <f t="shared" si="2004"/>
        <v>93.79464286</v>
      </c>
      <c r="P5529" s="273">
        <f t="shared" ref="P5529:R5529" si="2278">P5528+0.000714285714285714</f>
        <v>94.89642857</v>
      </c>
      <c r="Q5529" s="273">
        <f t="shared" si="2278"/>
        <v>95.79642857</v>
      </c>
      <c r="R5529" s="273">
        <f t="shared" si="2278"/>
        <v>96.59642857</v>
      </c>
    </row>
    <row r="5530" ht="14.25" hidden="1" customHeight="1">
      <c r="L5530" s="251"/>
      <c r="M5530" s="272">
        <v>159.6</v>
      </c>
      <c r="N5530" s="273">
        <f t="shared" si="2003"/>
        <v>92.59428571</v>
      </c>
      <c r="O5530" s="273">
        <f t="shared" si="2004"/>
        <v>93.79571429</v>
      </c>
      <c r="P5530" s="273">
        <f t="shared" ref="P5530:R5530" si="2279">P5529+0.000714285714285714</f>
        <v>94.89714286</v>
      </c>
      <c r="Q5530" s="273">
        <f t="shared" si="2279"/>
        <v>95.79714286</v>
      </c>
      <c r="R5530" s="273">
        <f t="shared" si="2279"/>
        <v>96.59714286</v>
      </c>
    </row>
    <row r="5531" ht="14.25" hidden="1" customHeight="1">
      <c r="L5531" s="251"/>
      <c r="M5531" s="272">
        <v>159.7</v>
      </c>
      <c r="N5531" s="273">
        <f t="shared" si="2003"/>
        <v>92.59571429</v>
      </c>
      <c r="O5531" s="273">
        <f t="shared" si="2004"/>
        <v>93.79678571</v>
      </c>
      <c r="P5531" s="273">
        <f t="shared" ref="P5531:R5531" si="2280">P5530+0.000714285714285714</f>
        <v>94.89785714</v>
      </c>
      <c r="Q5531" s="273">
        <f t="shared" si="2280"/>
        <v>95.79785714</v>
      </c>
      <c r="R5531" s="273">
        <f t="shared" si="2280"/>
        <v>96.59785714</v>
      </c>
    </row>
    <row r="5532" ht="14.25" hidden="1" customHeight="1">
      <c r="L5532" s="251"/>
      <c r="M5532" s="272">
        <v>159.8</v>
      </c>
      <c r="N5532" s="273">
        <f t="shared" si="2003"/>
        <v>92.59714286</v>
      </c>
      <c r="O5532" s="273">
        <f t="shared" si="2004"/>
        <v>93.79785714</v>
      </c>
      <c r="P5532" s="273">
        <f t="shared" ref="P5532:R5532" si="2281">P5531+0.000714285714285714</f>
        <v>94.89857143</v>
      </c>
      <c r="Q5532" s="273">
        <f t="shared" si="2281"/>
        <v>95.79857143</v>
      </c>
      <c r="R5532" s="273">
        <f t="shared" si="2281"/>
        <v>96.59857143</v>
      </c>
    </row>
    <row r="5533" ht="14.25" hidden="1" customHeight="1">
      <c r="L5533" s="251"/>
      <c r="M5533" s="272">
        <v>159.9</v>
      </c>
      <c r="N5533" s="273">
        <f t="shared" si="2003"/>
        <v>92.59857143</v>
      </c>
      <c r="O5533" s="273">
        <f t="shared" si="2004"/>
        <v>93.79892857</v>
      </c>
      <c r="P5533" s="273">
        <f t="shared" ref="P5533:R5533" si="2282">P5532+0.000714285714285714</f>
        <v>94.89928571</v>
      </c>
      <c r="Q5533" s="273">
        <f t="shared" si="2282"/>
        <v>95.79928571</v>
      </c>
      <c r="R5533" s="273">
        <f t="shared" si="2282"/>
        <v>96.59928571</v>
      </c>
    </row>
    <row r="5534" ht="14.25" hidden="1" customHeight="1">
      <c r="L5534" s="251"/>
      <c r="M5534" s="272">
        <v>160.0</v>
      </c>
      <c r="N5534" s="273">
        <v>92.6</v>
      </c>
      <c r="O5534" s="273">
        <v>93.8</v>
      </c>
      <c r="P5534" s="273">
        <v>94.9</v>
      </c>
      <c r="Q5534" s="273">
        <v>95.8</v>
      </c>
      <c r="R5534" s="273">
        <v>96.6</v>
      </c>
    </row>
    <row r="5535" ht="14.25" hidden="1" customHeight="1">
      <c r="L5535" s="251"/>
      <c r="M5535" s="272">
        <v>160.1</v>
      </c>
      <c r="N5535" s="273">
        <f t="shared" ref="N5535:Q5535" si="2283">N5534+0.0005</f>
        <v>92.6005</v>
      </c>
      <c r="O5535" s="273">
        <f t="shared" si="2283"/>
        <v>93.8005</v>
      </c>
      <c r="P5535" s="273">
        <f t="shared" si="2283"/>
        <v>94.9005</v>
      </c>
      <c r="Q5535" s="273">
        <f t="shared" si="2283"/>
        <v>95.8005</v>
      </c>
      <c r="R5535" s="273">
        <f t="shared" ref="R5535:R5934" si="2285">R5534+0.00025</f>
        <v>96.60025</v>
      </c>
    </row>
    <row r="5536" ht="14.25" hidden="1" customHeight="1">
      <c r="L5536" s="251"/>
      <c r="M5536" s="272">
        <v>160.2</v>
      </c>
      <c r="N5536" s="273">
        <f t="shared" ref="N5536:Q5536" si="2284">N5535+0.0005</f>
        <v>92.601</v>
      </c>
      <c r="O5536" s="273">
        <f t="shared" si="2284"/>
        <v>93.801</v>
      </c>
      <c r="P5536" s="273">
        <f t="shared" si="2284"/>
        <v>94.901</v>
      </c>
      <c r="Q5536" s="273">
        <f t="shared" si="2284"/>
        <v>95.801</v>
      </c>
      <c r="R5536" s="273">
        <f t="shared" si="2285"/>
        <v>96.6005</v>
      </c>
    </row>
    <row r="5537" ht="14.25" hidden="1" customHeight="1">
      <c r="L5537" s="251"/>
      <c r="M5537" s="272">
        <v>160.3</v>
      </c>
      <c r="N5537" s="273">
        <f t="shared" ref="N5537:Q5537" si="2286">N5536+0.0005</f>
        <v>92.6015</v>
      </c>
      <c r="O5537" s="273">
        <f t="shared" si="2286"/>
        <v>93.8015</v>
      </c>
      <c r="P5537" s="273">
        <f t="shared" si="2286"/>
        <v>94.9015</v>
      </c>
      <c r="Q5537" s="273">
        <f t="shared" si="2286"/>
        <v>95.8015</v>
      </c>
      <c r="R5537" s="273">
        <f t="shared" si="2285"/>
        <v>96.60075</v>
      </c>
    </row>
    <row r="5538" ht="14.25" hidden="1" customHeight="1">
      <c r="L5538" s="251"/>
      <c r="M5538" s="272">
        <v>160.4</v>
      </c>
      <c r="N5538" s="273">
        <f t="shared" ref="N5538:Q5538" si="2287">N5537+0.0005</f>
        <v>92.602</v>
      </c>
      <c r="O5538" s="273">
        <f t="shared" si="2287"/>
        <v>93.802</v>
      </c>
      <c r="P5538" s="273">
        <f t="shared" si="2287"/>
        <v>94.902</v>
      </c>
      <c r="Q5538" s="273">
        <f t="shared" si="2287"/>
        <v>95.802</v>
      </c>
      <c r="R5538" s="273">
        <f t="shared" si="2285"/>
        <v>96.601</v>
      </c>
    </row>
    <row r="5539" ht="14.25" hidden="1" customHeight="1">
      <c r="L5539" s="251"/>
      <c r="M5539" s="272">
        <v>160.5</v>
      </c>
      <c r="N5539" s="273">
        <f t="shared" ref="N5539:Q5539" si="2288">N5538+0.0005</f>
        <v>92.6025</v>
      </c>
      <c r="O5539" s="273">
        <f t="shared" si="2288"/>
        <v>93.8025</v>
      </c>
      <c r="P5539" s="273">
        <f t="shared" si="2288"/>
        <v>94.9025</v>
      </c>
      <c r="Q5539" s="273">
        <f t="shared" si="2288"/>
        <v>95.8025</v>
      </c>
      <c r="R5539" s="273">
        <f t="shared" si="2285"/>
        <v>96.60125</v>
      </c>
    </row>
    <row r="5540" ht="14.25" hidden="1" customHeight="1">
      <c r="L5540" s="251"/>
      <c r="M5540" s="272">
        <v>160.6</v>
      </c>
      <c r="N5540" s="273">
        <f t="shared" ref="N5540:Q5540" si="2289">N5539+0.0005</f>
        <v>92.603</v>
      </c>
      <c r="O5540" s="273">
        <f t="shared" si="2289"/>
        <v>93.803</v>
      </c>
      <c r="P5540" s="273">
        <f t="shared" si="2289"/>
        <v>94.903</v>
      </c>
      <c r="Q5540" s="273">
        <f t="shared" si="2289"/>
        <v>95.803</v>
      </c>
      <c r="R5540" s="273">
        <f t="shared" si="2285"/>
        <v>96.6015</v>
      </c>
    </row>
    <row r="5541" ht="14.25" hidden="1" customHeight="1">
      <c r="L5541" s="251"/>
      <c r="M5541" s="272">
        <v>160.7</v>
      </c>
      <c r="N5541" s="273">
        <f t="shared" ref="N5541:Q5541" si="2290">N5540+0.0005</f>
        <v>92.6035</v>
      </c>
      <c r="O5541" s="273">
        <f t="shared" si="2290"/>
        <v>93.8035</v>
      </c>
      <c r="P5541" s="273">
        <f t="shared" si="2290"/>
        <v>94.9035</v>
      </c>
      <c r="Q5541" s="273">
        <f t="shared" si="2290"/>
        <v>95.8035</v>
      </c>
      <c r="R5541" s="273">
        <f t="shared" si="2285"/>
        <v>96.60175</v>
      </c>
    </row>
    <row r="5542" ht="14.25" hidden="1" customHeight="1">
      <c r="L5542" s="251"/>
      <c r="M5542" s="272">
        <v>160.8</v>
      </c>
      <c r="N5542" s="273">
        <f t="shared" ref="N5542:Q5542" si="2291">N5541+0.0005</f>
        <v>92.604</v>
      </c>
      <c r="O5542" s="273">
        <f t="shared" si="2291"/>
        <v>93.804</v>
      </c>
      <c r="P5542" s="273">
        <f t="shared" si="2291"/>
        <v>94.904</v>
      </c>
      <c r="Q5542" s="273">
        <f t="shared" si="2291"/>
        <v>95.804</v>
      </c>
      <c r="R5542" s="273">
        <f t="shared" si="2285"/>
        <v>96.602</v>
      </c>
    </row>
    <row r="5543" ht="14.25" hidden="1" customHeight="1">
      <c r="L5543" s="251"/>
      <c r="M5543" s="272">
        <v>160.9</v>
      </c>
      <c r="N5543" s="273">
        <f t="shared" ref="N5543:Q5543" si="2292">N5542+0.0005</f>
        <v>92.6045</v>
      </c>
      <c r="O5543" s="273">
        <f t="shared" si="2292"/>
        <v>93.8045</v>
      </c>
      <c r="P5543" s="273">
        <f t="shared" si="2292"/>
        <v>94.9045</v>
      </c>
      <c r="Q5543" s="273">
        <f t="shared" si="2292"/>
        <v>95.8045</v>
      </c>
      <c r="R5543" s="273">
        <f t="shared" si="2285"/>
        <v>96.60225</v>
      </c>
    </row>
    <row r="5544" ht="14.25" hidden="1" customHeight="1">
      <c r="L5544" s="251"/>
      <c r="M5544" s="272">
        <v>161.0</v>
      </c>
      <c r="N5544" s="273">
        <f t="shared" ref="N5544:Q5544" si="2293">N5543+0.0005</f>
        <v>92.605</v>
      </c>
      <c r="O5544" s="273">
        <f t="shared" si="2293"/>
        <v>93.805</v>
      </c>
      <c r="P5544" s="273">
        <f t="shared" si="2293"/>
        <v>94.905</v>
      </c>
      <c r="Q5544" s="273">
        <f t="shared" si="2293"/>
        <v>95.805</v>
      </c>
      <c r="R5544" s="273">
        <f t="shared" si="2285"/>
        <v>96.6025</v>
      </c>
    </row>
    <row r="5545" ht="14.25" hidden="1" customHeight="1">
      <c r="L5545" s="251"/>
      <c r="M5545" s="272">
        <v>161.1</v>
      </c>
      <c r="N5545" s="273">
        <f t="shared" ref="N5545:Q5545" si="2294">N5544+0.0005</f>
        <v>92.6055</v>
      </c>
      <c r="O5545" s="273">
        <f t="shared" si="2294"/>
        <v>93.8055</v>
      </c>
      <c r="P5545" s="273">
        <f t="shared" si="2294"/>
        <v>94.9055</v>
      </c>
      <c r="Q5545" s="273">
        <f t="shared" si="2294"/>
        <v>95.8055</v>
      </c>
      <c r="R5545" s="273">
        <f t="shared" si="2285"/>
        <v>96.60275</v>
      </c>
    </row>
    <row r="5546" ht="14.25" hidden="1" customHeight="1">
      <c r="L5546" s="251"/>
      <c r="M5546" s="272">
        <v>161.2</v>
      </c>
      <c r="N5546" s="273">
        <f t="shared" ref="N5546:Q5546" si="2295">N5545+0.0005</f>
        <v>92.606</v>
      </c>
      <c r="O5546" s="273">
        <f t="shared" si="2295"/>
        <v>93.806</v>
      </c>
      <c r="P5546" s="273">
        <f t="shared" si="2295"/>
        <v>94.906</v>
      </c>
      <c r="Q5546" s="273">
        <f t="shared" si="2295"/>
        <v>95.806</v>
      </c>
      <c r="R5546" s="273">
        <f t="shared" si="2285"/>
        <v>96.603</v>
      </c>
    </row>
    <row r="5547" ht="14.25" hidden="1" customHeight="1">
      <c r="L5547" s="251"/>
      <c r="M5547" s="272">
        <v>161.3</v>
      </c>
      <c r="N5547" s="273">
        <f t="shared" ref="N5547:Q5547" si="2296">N5546+0.0005</f>
        <v>92.6065</v>
      </c>
      <c r="O5547" s="273">
        <f t="shared" si="2296"/>
        <v>93.8065</v>
      </c>
      <c r="P5547" s="273">
        <f t="shared" si="2296"/>
        <v>94.9065</v>
      </c>
      <c r="Q5547" s="273">
        <f t="shared" si="2296"/>
        <v>95.8065</v>
      </c>
      <c r="R5547" s="273">
        <f t="shared" si="2285"/>
        <v>96.60325</v>
      </c>
    </row>
    <row r="5548" ht="14.25" hidden="1" customHeight="1">
      <c r="L5548" s="251"/>
      <c r="M5548" s="272">
        <v>161.4</v>
      </c>
      <c r="N5548" s="273">
        <f t="shared" ref="N5548:Q5548" si="2297">N5547+0.0005</f>
        <v>92.607</v>
      </c>
      <c r="O5548" s="273">
        <f t="shared" si="2297"/>
        <v>93.807</v>
      </c>
      <c r="P5548" s="273">
        <f t="shared" si="2297"/>
        <v>94.907</v>
      </c>
      <c r="Q5548" s="273">
        <f t="shared" si="2297"/>
        <v>95.807</v>
      </c>
      <c r="R5548" s="273">
        <f t="shared" si="2285"/>
        <v>96.6035</v>
      </c>
    </row>
    <row r="5549" ht="14.25" hidden="1" customHeight="1">
      <c r="L5549" s="251"/>
      <c r="M5549" s="272">
        <v>161.5</v>
      </c>
      <c r="N5549" s="273">
        <f t="shared" ref="N5549:Q5549" si="2298">N5548+0.0005</f>
        <v>92.6075</v>
      </c>
      <c r="O5549" s="273">
        <f t="shared" si="2298"/>
        <v>93.8075</v>
      </c>
      <c r="P5549" s="273">
        <f t="shared" si="2298"/>
        <v>94.9075</v>
      </c>
      <c r="Q5549" s="273">
        <f t="shared" si="2298"/>
        <v>95.8075</v>
      </c>
      <c r="R5549" s="273">
        <f t="shared" si="2285"/>
        <v>96.60375</v>
      </c>
    </row>
    <row r="5550" ht="14.25" hidden="1" customHeight="1">
      <c r="L5550" s="251"/>
      <c r="M5550" s="272">
        <v>161.6</v>
      </c>
      <c r="N5550" s="273">
        <f t="shared" ref="N5550:Q5550" si="2299">N5549+0.0005</f>
        <v>92.608</v>
      </c>
      <c r="O5550" s="273">
        <f t="shared" si="2299"/>
        <v>93.808</v>
      </c>
      <c r="P5550" s="273">
        <f t="shared" si="2299"/>
        <v>94.908</v>
      </c>
      <c r="Q5550" s="273">
        <f t="shared" si="2299"/>
        <v>95.808</v>
      </c>
      <c r="R5550" s="273">
        <f t="shared" si="2285"/>
        <v>96.604</v>
      </c>
    </row>
    <row r="5551" ht="14.25" hidden="1" customHeight="1">
      <c r="L5551" s="251"/>
      <c r="M5551" s="272">
        <v>161.7</v>
      </c>
      <c r="N5551" s="273">
        <f t="shared" ref="N5551:Q5551" si="2300">N5550+0.0005</f>
        <v>92.6085</v>
      </c>
      <c r="O5551" s="273">
        <f t="shared" si="2300"/>
        <v>93.8085</v>
      </c>
      <c r="P5551" s="273">
        <f t="shared" si="2300"/>
        <v>94.9085</v>
      </c>
      <c r="Q5551" s="273">
        <f t="shared" si="2300"/>
        <v>95.8085</v>
      </c>
      <c r="R5551" s="273">
        <f t="shared" si="2285"/>
        <v>96.60425</v>
      </c>
    </row>
    <row r="5552" ht="14.25" hidden="1" customHeight="1">
      <c r="L5552" s="251"/>
      <c r="M5552" s="272">
        <v>161.8</v>
      </c>
      <c r="N5552" s="273">
        <f t="shared" ref="N5552:Q5552" si="2301">N5551+0.0005</f>
        <v>92.609</v>
      </c>
      <c r="O5552" s="273">
        <f t="shared" si="2301"/>
        <v>93.809</v>
      </c>
      <c r="P5552" s="273">
        <f t="shared" si="2301"/>
        <v>94.909</v>
      </c>
      <c r="Q5552" s="273">
        <f t="shared" si="2301"/>
        <v>95.809</v>
      </c>
      <c r="R5552" s="273">
        <f t="shared" si="2285"/>
        <v>96.6045</v>
      </c>
    </row>
    <row r="5553" ht="14.25" hidden="1" customHeight="1">
      <c r="L5553" s="251"/>
      <c r="M5553" s="272">
        <v>161.9</v>
      </c>
      <c r="N5553" s="273">
        <f t="shared" ref="N5553:Q5553" si="2302">N5552+0.0005</f>
        <v>92.6095</v>
      </c>
      <c r="O5553" s="273">
        <f t="shared" si="2302"/>
        <v>93.8095</v>
      </c>
      <c r="P5553" s="273">
        <f t="shared" si="2302"/>
        <v>94.9095</v>
      </c>
      <c r="Q5553" s="273">
        <f t="shared" si="2302"/>
        <v>95.8095</v>
      </c>
      <c r="R5553" s="273">
        <f t="shared" si="2285"/>
        <v>96.60475</v>
      </c>
    </row>
    <row r="5554" ht="14.25" hidden="1" customHeight="1">
      <c r="L5554" s="251"/>
      <c r="M5554" s="272">
        <v>162.0</v>
      </c>
      <c r="N5554" s="273">
        <f t="shared" ref="N5554:Q5554" si="2303">N5553+0.0005</f>
        <v>92.61</v>
      </c>
      <c r="O5554" s="273">
        <f t="shared" si="2303"/>
        <v>93.81</v>
      </c>
      <c r="P5554" s="273">
        <f t="shared" si="2303"/>
        <v>94.91</v>
      </c>
      <c r="Q5554" s="273">
        <f t="shared" si="2303"/>
        <v>95.81</v>
      </c>
      <c r="R5554" s="273">
        <f t="shared" si="2285"/>
        <v>96.605</v>
      </c>
    </row>
    <row r="5555" ht="14.25" hidden="1" customHeight="1">
      <c r="L5555" s="251"/>
      <c r="M5555" s="272">
        <v>162.1</v>
      </c>
      <c r="N5555" s="273">
        <f t="shared" ref="N5555:Q5555" si="2304">N5554+0.0005</f>
        <v>92.6105</v>
      </c>
      <c r="O5555" s="273">
        <f t="shared" si="2304"/>
        <v>93.8105</v>
      </c>
      <c r="P5555" s="273">
        <f t="shared" si="2304"/>
        <v>94.9105</v>
      </c>
      <c r="Q5555" s="273">
        <f t="shared" si="2304"/>
        <v>95.8105</v>
      </c>
      <c r="R5555" s="273">
        <f t="shared" si="2285"/>
        <v>96.60525</v>
      </c>
    </row>
    <row r="5556" ht="14.25" hidden="1" customHeight="1">
      <c r="L5556" s="251"/>
      <c r="M5556" s="272">
        <v>162.2</v>
      </c>
      <c r="N5556" s="273">
        <f t="shared" ref="N5556:Q5556" si="2305">N5555+0.0005</f>
        <v>92.611</v>
      </c>
      <c r="O5556" s="273">
        <f t="shared" si="2305"/>
        <v>93.811</v>
      </c>
      <c r="P5556" s="273">
        <f t="shared" si="2305"/>
        <v>94.911</v>
      </c>
      <c r="Q5556" s="273">
        <f t="shared" si="2305"/>
        <v>95.811</v>
      </c>
      <c r="R5556" s="273">
        <f t="shared" si="2285"/>
        <v>96.6055</v>
      </c>
    </row>
    <row r="5557" ht="14.25" hidden="1" customHeight="1">
      <c r="L5557" s="251"/>
      <c r="M5557" s="272">
        <v>162.3</v>
      </c>
      <c r="N5557" s="273">
        <f t="shared" ref="N5557:Q5557" si="2306">N5556+0.0005</f>
        <v>92.6115</v>
      </c>
      <c r="O5557" s="273">
        <f t="shared" si="2306"/>
        <v>93.8115</v>
      </c>
      <c r="P5557" s="273">
        <f t="shared" si="2306"/>
        <v>94.9115</v>
      </c>
      <c r="Q5557" s="273">
        <f t="shared" si="2306"/>
        <v>95.8115</v>
      </c>
      <c r="R5557" s="273">
        <f t="shared" si="2285"/>
        <v>96.60575</v>
      </c>
    </row>
    <row r="5558" ht="14.25" hidden="1" customHeight="1">
      <c r="L5558" s="251"/>
      <c r="M5558" s="272">
        <v>162.4</v>
      </c>
      <c r="N5558" s="273">
        <f t="shared" ref="N5558:Q5558" si="2307">N5557+0.0005</f>
        <v>92.612</v>
      </c>
      <c r="O5558" s="273">
        <f t="shared" si="2307"/>
        <v>93.812</v>
      </c>
      <c r="P5558" s="273">
        <f t="shared" si="2307"/>
        <v>94.912</v>
      </c>
      <c r="Q5558" s="273">
        <f t="shared" si="2307"/>
        <v>95.812</v>
      </c>
      <c r="R5558" s="273">
        <f t="shared" si="2285"/>
        <v>96.606</v>
      </c>
    </row>
    <row r="5559" ht="14.25" hidden="1" customHeight="1">
      <c r="L5559" s="251"/>
      <c r="M5559" s="272">
        <v>162.5</v>
      </c>
      <c r="N5559" s="273">
        <f t="shared" ref="N5559:Q5559" si="2308">N5558+0.0005</f>
        <v>92.6125</v>
      </c>
      <c r="O5559" s="273">
        <f t="shared" si="2308"/>
        <v>93.8125</v>
      </c>
      <c r="P5559" s="273">
        <f t="shared" si="2308"/>
        <v>94.9125</v>
      </c>
      <c r="Q5559" s="273">
        <f t="shared" si="2308"/>
        <v>95.8125</v>
      </c>
      <c r="R5559" s="273">
        <f t="shared" si="2285"/>
        <v>96.60625</v>
      </c>
    </row>
    <row r="5560" ht="14.25" hidden="1" customHeight="1">
      <c r="L5560" s="251"/>
      <c r="M5560" s="272">
        <v>162.6</v>
      </c>
      <c r="N5560" s="273">
        <f t="shared" ref="N5560:Q5560" si="2309">N5559+0.0005</f>
        <v>92.613</v>
      </c>
      <c r="O5560" s="273">
        <f t="shared" si="2309"/>
        <v>93.813</v>
      </c>
      <c r="P5560" s="273">
        <f t="shared" si="2309"/>
        <v>94.913</v>
      </c>
      <c r="Q5560" s="273">
        <f t="shared" si="2309"/>
        <v>95.813</v>
      </c>
      <c r="R5560" s="273">
        <f t="shared" si="2285"/>
        <v>96.6065</v>
      </c>
    </row>
    <row r="5561" ht="14.25" hidden="1" customHeight="1">
      <c r="L5561" s="251"/>
      <c r="M5561" s="272">
        <v>162.7</v>
      </c>
      <c r="N5561" s="273">
        <f t="shared" ref="N5561:Q5561" si="2310">N5560+0.0005</f>
        <v>92.6135</v>
      </c>
      <c r="O5561" s="273">
        <f t="shared" si="2310"/>
        <v>93.8135</v>
      </c>
      <c r="P5561" s="273">
        <f t="shared" si="2310"/>
        <v>94.9135</v>
      </c>
      <c r="Q5561" s="273">
        <f t="shared" si="2310"/>
        <v>95.8135</v>
      </c>
      <c r="R5561" s="273">
        <f t="shared" si="2285"/>
        <v>96.60675</v>
      </c>
    </row>
    <row r="5562" ht="14.25" hidden="1" customHeight="1">
      <c r="L5562" s="251"/>
      <c r="M5562" s="272">
        <v>162.8</v>
      </c>
      <c r="N5562" s="273">
        <f t="shared" ref="N5562:Q5562" si="2311">N5561+0.0005</f>
        <v>92.614</v>
      </c>
      <c r="O5562" s="273">
        <f t="shared" si="2311"/>
        <v>93.814</v>
      </c>
      <c r="P5562" s="273">
        <f t="shared" si="2311"/>
        <v>94.914</v>
      </c>
      <c r="Q5562" s="273">
        <f t="shared" si="2311"/>
        <v>95.814</v>
      </c>
      <c r="R5562" s="273">
        <f t="shared" si="2285"/>
        <v>96.607</v>
      </c>
    </row>
    <row r="5563" ht="14.25" hidden="1" customHeight="1">
      <c r="L5563" s="251"/>
      <c r="M5563" s="272">
        <v>162.9</v>
      </c>
      <c r="N5563" s="273">
        <f t="shared" ref="N5563:Q5563" si="2312">N5562+0.0005</f>
        <v>92.6145</v>
      </c>
      <c r="O5563" s="273">
        <f t="shared" si="2312"/>
        <v>93.8145</v>
      </c>
      <c r="P5563" s="273">
        <f t="shared" si="2312"/>
        <v>94.9145</v>
      </c>
      <c r="Q5563" s="273">
        <f t="shared" si="2312"/>
        <v>95.8145</v>
      </c>
      <c r="R5563" s="273">
        <f t="shared" si="2285"/>
        <v>96.60725</v>
      </c>
    </row>
    <row r="5564" ht="14.25" hidden="1" customHeight="1">
      <c r="L5564" s="251"/>
      <c r="M5564" s="272">
        <v>163.0</v>
      </c>
      <c r="N5564" s="273">
        <f t="shared" ref="N5564:Q5564" si="2313">N5563+0.0005</f>
        <v>92.615</v>
      </c>
      <c r="O5564" s="273">
        <f t="shared" si="2313"/>
        <v>93.815</v>
      </c>
      <c r="P5564" s="273">
        <f t="shared" si="2313"/>
        <v>94.915</v>
      </c>
      <c r="Q5564" s="273">
        <f t="shared" si="2313"/>
        <v>95.815</v>
      </c>
      <c r="R5564" s="273">
        <f t="shared" si="2285"/>
        <v>96.6075</v>
      </c>
    </row>
    <row r="5565" ht="14.25" hidden="1" customHeight="1">
      <c r="L5565" s="251"/>
      <c r="M5565" s="272">
        <v>163.1</v>
      </c>
      <c r="N5565" s="273">
        <f t="shared" ref="N5565:Q5565" si="2314">N5564+0.0005</f>
        <v>92.6155</v>
      </c>
      <c r="O5565" s="273">
        <f t="shared" si="2314"/>
        <v>93.8155</v>
      </c>
      <c r="P5565" s="273">
        <f t="shared" si="2314"/>
        <v>94.9155</v>
      </c>
      <c r="Q5565" s="273">
        <f t="shared" si="2314"/>
        <v>95.8155</v>
      </c>
      <c r="R5565" s="273">
        <f t="shared" si="2285"/>
        <v>96.60775</v>
      </c>
    </row>
    <row r="5566" ht="14.25" hidden="1" customHeight="1">
      <c r="L5566" s="251"/>
      <c r="M5566" s="272">
        <v>163.2</v>
      </c>
      <c r="N5566" s="273">
        <f t="shared" ref="N5566:Q5566" si="2315">N5565+0.0005</f>
        <v>92.616</v>
      </c>
      <c r="O5566" s="273">
        <f t="shared" si="2315"/>
        <v>93.816</v>
      </c>
      <c r="P5566" s="273">
        <f t="shared" si="2315"/>
        <v>94.916</v>
      </c>
      <c r="Q5566" s="273">
        <f t="shared" si="2315"/>
        <v>95.816</v>
      </c>
      <c r="R5566" s="273">
        <f t="shared" si="2285"/>
        <v>96.608</v>
      </c>
    </row>
    <row r="5567" ht="14.25" hidden="1" customHeight="1">
      <c r="L5567" s="251"/>
      <c r="M5567" s="272">
        <v>163.3</v>
      </c>
      <c r="N5567" s="273">
        <f t="shared" ref="N5567:Q5567" si="2316">N5566+0.0005</f>
        <v>92.6165</v>
      </c>
      <c r="O5567" s="273">
        <f t="shared" si="2316"/>
        <v>93.8165</v>
      </c>
      <c r="P5567" s="273">
        <f t="shared" si="2316"/>
        <v>94.9165</v>
      </c>
      <c r="Q5567" s="273">
        <f t="shared" si="2316"/>
        <v>95.8165</v>
      </c>
      <c r="R5567" s="273">
        <f t="shared" si="2285"/>
        <v>96.60825</v>
      </c>
    </row>
    <row r="5568" ht="14.25" hidden="1" customHeight="1">
      <c r="L5568" s="251"/>
      <c r="M5568" s="272">
        <v>163.4</v>
      </c>
      <c r="N5568" s="273">
        <f t="shared" ref="N5568:Q5568" si="2317">N5567+0.0005</f>
        <v>92.617</v>
      </c>
      <c r="O5568" s="273">
        <f t="shared" si="2317"/>
        <v>93.817</v>
      </c>
      <c r="P5568" s="273">
        <f t="shared" si="2317"/>
        <v>94.917</v>
      </c>
      <c r="Q5568" s="273">
        <f t="shared" si="2317"/>
        <v>95.817</v>
      </c>
      <c r="R5568" s="273">
        <f t="shared" si="2285"/>
        <v>96.6085</v>
      </c>
    </row>
    <row r="5569" ht="14.25" hidden="1" customHeight="1">
      <c r="L5569" s="251"/>
      <c r="M5569" s="272">
        <v>163.5</v>
      </c>
      <c r="N5569" s="273">
        <f t="shared" ref="N5569:Q5569" si="2318">N5568+0.0005</f>
        <v>92.6175</v>
      </c>
      <c r="O5569" s="273">
        <f t="shared" si="2318"/>
        <v>93.8175</v>
      </c>
      <c r="P5569" s="273">
        <f t="shared" si="2318"/>
        <v>94.9175</v>
      </c>
      <c r="Q5569" s="273">
        <f t="shared" si="2318"/>
        <v>95.8175</v>
      </c>
      <c r="R5569" s="273">
        <f t="shared" si="2285"/>
        <v>96.60875</v>
      </c>
    </row>
    <row r="5570" ht="14.25" hidden="1" customHeight="1">
      <c r="L5570" s="251"/>
      <c r="M5570" s="272">
        <v>163.6</v>
      </c>
      <c r="N5570" s="273">
        <f t="shared" ref="N5570:Q5570" si="2319">N5569+0.0005</f>
        <v>92.618</v>
      </c>
      <c r="O5570" s="273">
        <f t="shared" si="2319"/>
        <v>93.818</v>
      </c>
      <c r="P5570" s="273">
        <f t="shared" si="2319"/>
        <v>94.918</v>
      </c>
      <c r="Q5570" s="273">
        <f t="shared" si="2319"/>
        <v>95.818</v>
      </c>
      <c r="R5570" s="273">
        <f t="shared" si="2285"/>
        <v>96.609</v>
      </c>
    </row>
    <row r="5571" ht="14.25" hidden="1" customHeight="1">
      <c r="L5571" s="251"/>
      <c r="M5571" s="272">
        <v>163.7</v>
      </c>
      <c r="N5571" s="273">
        <f t="shared" ref="N5571:Q5571" si="2320">N5570+0.0005</f>
        <v>92.6185</v>
      </c>
      <c r="O5571" s="273">
        <f t="shared" si="2320"/>
        <v>93.8185</v>
      </c>
      <c r="P5571" s="273">
        <f t="shared" si="2320"/>
        <v>94.9185</v>
      </c>
      <c r="Q5571" s="273">
        <f t="shared" si="2320"/>
        <v>95.8185</v>
      </c>
      <c r="R5571" s="273">
        <f t="shared" si="2285"/>
        <v>96.60925</v>
      </c>
    </row>
    <row r="5572" ht="14.25" hidden="1" customHeight="1">
      <c r="L5572" s="251"/>
      <c r="M5572" s="272">
        <v>163.8</v>
      </c>
      <c r="N5572" s="273">
        <f t="shared" ref="N5572:Q5572" si="2321">N5571+0.0005</f>
        <v>92.619</v>
      </c>
      <c r="O5572" s="273">
        <f t="shared" si="2321"/>
        <v>93.819</v>
      </c>
      <c r="P5572" s="273">
        <f t="shared" si="2321"/>
        <v>94.919</v>
      </c>
      <c r="Q5572" s="273">
        <f t="shared" si="2321"/>
        <v>95.819</v>
      </c>
      <c r="R5572" s="273">
        <f t="shared" si="2285"/>
        <v>96.6095</v>
      </c>
    </row>
    <row r="5573" ht="14.25" hidden="1" customHeight="1">
      <c r="L5573" s="251"/>
      <c r="M5573" s="272">
        <v>163.9</v>
      </c>
      <c r="N5573" s="273">
        <f t="shared" ref="N5573:Q5573" si="2322">N5572+0.0005</f>
        <v>92.6195</v>
      </c>
      <c r="O5573" s="273">
        <f t="shared" si="2322"/>
        <v>93.8195</v>
      </c>
      <c r="P5573" s="273">
        <f t="shared" si="2322"/>
        <v>94.9195</v>
      </c>
      <c r="Q5573" s="273">
        <f t="shared" si="2322"/>
        <v>95.8195</v>
      </c>
      <c r="R5573" s="273">
        <f t="shared" si="2285"/>
        <v>96.60975</v>
      </c>
    </row>
    <row r="5574" ht="14.25" hidden="1" customHeight="1">
      <c r="L5574" s="251"/>
      <c r="M5574" s="272">
        <v>164.0</v>
      </c>
      <c r="N5574" s="273">
        <f t="shared" ref="N5574:Q5574" si="2323">N5573+0.0005</f>
        <v>92.62</v>
      </c>
      <c r="O5574" s="273">
        <f t="shared" si="2323"/>
        <v>93.82</v>
      </c>
      <c r="P5574" s="273">
        <f t="shared" si="2323"/>
        <v>94.92</v>
      </c>
      <c r="Q5574" s="273">
        <f t="shared" si="2323"/>
        <v>95.82</v>
      </c>
      <c r="R5574" s="273">
        <f t="shared" si="2285"/>
        <v>96.61</v>
      </c>
    </row>
    <row r="5575" ht="14.25" hidden="1" customHeight="1">
      <c r="L5575" s="251"/>
      <c r="M5575" s="272">
        <v>164.1</v>
      </c>
      <c r="N5575" s="273">
        <f t="shared" ref="N5575:Q5575" si="2324">N5574+0.0005</f>
        <v>92.6205</v>
      </c>
      <c r="O5575" s="273">
        <f t="shared" si="2324"/>
        <v>93.8205</v>
      </c>
      <c r="P5575" s="273">
        <f t="shared" si="2324"/>
        <v>94.9205</v>
      </c>
      <c r="Q5575" s="273">
        <f t="shared" si="2324"/>
        <v>95.8205</v>
      </c>
      <c r="R5575" s="273">
        <f t="shared" si="2285"/>
        <v>96.61025</v>
      </c>
    </row>
    <row r="5576" ht="14.25" hidden="1" customHeight="1">
      <c r="L5576" s="251"/>
      <c r="M5576" s="272">
        <v>164.2</v>
      </c>
      <c r="N5576" s="273">
        <f t="shared" ref="N5576:Q5576" si="2325">N5575+0.0005</f>
        <v>92.621</v>
      </c>
      <c r="O5576" s="273">
        <f t="shared" si="2325"/>
        <v>93.821</v>
      </c>
      <c r="P5576" s="273">
        <f t="shared" si="2325"/>
        <v>94.921</v>
      </c>
      <c r="Q5576" s="273">
        <f t="shared" si="2325"/>
        <v>95.821</v>
      </c>
      <c r="R5576" s="273">
        <f t="shared" si="2285"/>
        <v>96.6105</v>
      </c>
    </row>
    <row r="5577" ht="14.25" hidden="1" customHeight="1">
      <c r="L5577" s="251"/>
      <c r="M5577" s="272">
        <v>164.3</v>
      </c>
      <c r="N5577" s="273">
        <f t="shared" ref="N5577:Q5577" si="2326">N5576+0.0005</f>
        <v>92.6215</v>
      </c>
      <c r="O5577" s="273">
        <f t="shared" si="2326"/>
        <v>93.8215</v>
      </c>
      <c r="P5577" s="273">
        <f t="shared" si="2326"/>
        <v>94.9215</v>
      </c>
      <c r="Q5577" s="273">
        <f t="shared" si="2326"/>
        <v>95.8215</v>
      </c>
      <c r="R5577" s="273">
        <f t="shared" si="2285"/>
        <v>96.61075</v>
      </c>
    </row>
    <row r="5578" ht="14.25" hidden="1" customHeight="1">
      <c r="L5578" s="251"/>
      <c r="M5578" s="272">
        <v>164.4</v>
      </c>
      <c r="N5578" s="273">
        <f t="shared" ref="N5578:Q5578" si="2327">N5577+0.0005</f>
        <v>92.622</v>
      </c>
      <c r="O5578" s="273">
        <f t="shared" si="2327"/>
        <v>93.822</v>
      </c>
      <c r="P5578" s="273">
        <f t="shared" si="2327"/>
        <v>94.922</v>
      </c>
      <c r="Q5578" s="273">
        <f t="shared" si="2327"/>
        <v>95.822</v>
      </c>
      <c r="R5578" s="273">
        <f t="shared" si="2285"/>
        <v>96.611</v>
      </c>
    </row>
    <row r="5579" ht="14.25" hidden="1" customHeight="1">
      <c r="L5579" s="251"/>
      <c r="M5579" s="272">
        <v>164.5</v>
      </c>
      <c r="N5579" s="273">
        <f t="shared" ref="N5579:Q5579" si="2328">N5578+0.0005</f>
        <v>92.6225</v>
      </c>
      <c r="O5579" s="273">
        <f t="shared" si="2328"/>
        <v>93.8225</v>
      </c>
      <c r="P5579" s="273">
        <f t="shared" si="2328"/>
        <v>94.9225</v>
      </c>
      <c r="Q5579" s="273">
        <f t="shared" si="2328"/>
        <v>95.8225</v>
      </c>
      <c r="R5579" s="273">
        <f t="shared" si="2285"/>
        <v>96.61125</v>
      </c>
    </row>
    <row r="5580" ht="14.25" hidden="1" customHeight="1">
      <c r="L5580" s="251"/>
      <c r="M5580" s="272">
        <v>164.6</v>
      </c>
      <c r="N5580" s="273">
        <f t="shared" ref="N5580:Q5580" si="2329">N5579+0.0005</f>
        <v>92.623</v>
      </c>
      <c r="O5580" s="273">
        <f t="shared" si="2329"/>
        <v>93.823</v>
      </c>
      <c r="P5580" s="273">
        <f t="shared" si="2329"/>
        <v>94.923</v>
      </c>
      <c r="Q5580" s="273">
        <f t="shared" si="2329"/>
        <v>95.823</v>
      </c>
      <c r="R5580" s="273">
        <f t="shared" si="2285"/>
        <v>96.6115</v>
      </c>
    </row>
    <row r="5581" ht="14.25" hidden="1" customHeight="1">
      <c r="L5581" s="251"/>
      <c r="M5581" s="272">
        <v>164.7</v>
      </c>
      <c r="N5581" s="273">
        <f t="shared" ref="N5581:Q5581" si="2330">N5580+0.0005</f>
        <v>92.6235</v>
      </c>
      <c r="O5581" s="273">
        <f t="shared" si="2330"/>
        <v>93.8235</v>
      </c>
      <c r="P5581" s="273">
        <f t="shared" si="2330"/>
        <v>94.9235</v>
      </c>
      <c r="Q5581" s="273">
        <f t="shared" si="2330"/>
        <v>95.8235</v>
      </c>
      <c r="R5581" s="273">
        <f t="shared" si="2285"/>
        <v>96.61175</v>
      </c>
    </row>
    <row r="5582" ht="14.25" hidden="1" customHeight="1">
      <c r="L5582" s="251"/>
      <c r="M5582" s="272">
        <v>164.8</v>
      </c>
      <c r="N5582" s="273">
        <f t="shared" ref="N5582:Q5582" si="2331">N5581+0.0005</f>
        <v>92.624</v>
      </c>
      <c r="O5582" s="273">
        <f t="shared" si="2331"/>
        <v>93.824</v>
      </c>
      <c r="P5582" s="273">
        <f t="shared" si="2331"/>
        <v>94.924</v>
      </c>
      <c r="Q5582" s="273">
        <f t="shared" si="2331"/>
        <v>95.824</v>
      </c>
      <c r="R5582" s="273">
        <f t="shared" si="2285"/>
        <v>96.612</v>
      </c>
    </row>
    <row r="5583" ht="14.25" hidden="1" customHeight="1">
      <c r="L5583" s="251"/>
      <c r="M5583" s="272">
        <v>164.9</v>
      </c>
      <c r="N5583" s="273">
        <f t="shared" ref="N5583:Q5583" si="2332">N5582+0.0005</f>
        <v>92.6245</v>
      </c>
      <c r="O5583" s="273">
        <f t="shared" si="2332"/>
        <v>93.8245</v>
      </c>
      <c r="P5583" s="273">
        <f t="shared" si="2332"/>
        <v>94.9245</v>
      </c>
      <c r="Q5583" s="273">
        <f t="shared" si="2332"/>
        <v>95.8245</v>
      </c>
      <c r="R5583" s="273">
        <f t="shared" si="2285"/>
        <v>96.61225</v>
      </c>
    </row>
    <row r="5584" ht="14.25" hidden="1" customHeight="1">
      <c r="L5584" s="251"/>
      <c r="M5584" s="272">
        <v>165.0</v>
      </c>
      <c r="N5584" s="273">
        <f t="shared" ref="N5584:Q5584" si="2333">N5583+0.0005</f>
        <v>92.625</v>
      </c>
      <c r="O5584" s="273">
        <f t="shared" si="2333"/>
        <v>93.825</v>
      </c>
      <c r="P5584" s="273">
        <f t="shared" si="2333"/>
        <v>94.925</v>
      </c>
      <c r="Q5584" s="273">
        <f t="shared" si="2333"/>
        <v>95.825</v>
      </c>
      <c r="R5584" s="273">
        <f t="shared" si="2285"/>
        <v>96.6125</v>
      </c>
    </row>
    <row r="5585" ht="14.25" hidden="1" customHeight="1">
      <c r="L5585" s="251"/>
      <c r="M5585" s="272">
        <v>165.1</v>
      </c>
      <c r="N5585" s="273">
        <f t="shared" ref="N5585:Q5585" si="2334">N5584+0.0005</f>
        <v>92.6255</v>
      </c>
      <c r="O5585" s="273">
        <f t="shared" si="2334"/>
        <v>93.8255</v>
      </c>
      <c r="P5585" s="273">
        <f t="shared" si="2334"/>
        <v>94.9255</v>
      </c>
      <c r="Q5585" s="273">
        <f t="shared" si="2334"/>
        <v>95.8255</v>
      </c>
      <c r="R5585" s="273">
        <f t="shared" si="2285"/>
        <v>96.61275</v>
      </c>
    </row>
    <row r="5586" ht="14.25" hidden="1" customHeight="1">
      <c r="L5586" s="251"/>
      <c r="M5586" s="272">
        <v>165.2</v>
      </c>
      <c r="N5586" s="273">
        <f t="shared" ref="N5586:Q5586" si="2335">N5585+0.0005</f>
        <v>92.626</v>
      </c>
      <c r="O5586" s="273">
        <f t="shared" si="2335"/>
        <v>93.826</v>
      </c>
      <c r="P5586" s="273">
        <f t="shared" si="2335"/>
        <v>94.926</v>
      </c>
      <c r="Q5586" s="273">
        <f t="shared" si="2335"/>
        <v>95.826</v>
      </c>
      <c r="R5586" s="273">
        <f t="shared" si="2285"/>
        <v>96.613</v>
      </c>
    </row>
    <row r="5587" ht="14.25" hidden="1" customHeight="1">
      <c r="L5587" s="251"/>
      <c r="M5587" s="272">
        <v>165.3</v>
      </c>
      <c r="N5587" s="273">
        <f t="shared" ref="N5587:Q5587" si="2336">N5586+0.0005</f>
        <v>92.6265</v>
      </c>
      <c r="O5587" s="273">
        <f t="shared" si="2336"/>
        <v>93.8265</v>
      </c>
      <c r="P5587" s="273">
        <f t="shared" si="2336"/>
        <v>94.9265</v>
      </c>
      <c r="Q5587" s="273">
        <f t="shared" si="2336"/>
        <v>95.8265</v>
      </c>
      <c r="R5587" s="273">
        <f t="shared" si="2285"/>
        <v>96.61325</v>
      </c>
    </row>
    <row r="5588" ht="14.25" hidden="1" customHeight="1">
      <c r="L5588" s="251"/>
      <c r="M5588" s="272">
        <v>165.4</v>
      </c>
      <c r="N5588" s="273">
        <f t="shared" ref="N5588:Q5588" si="2337">N5587+0.0005</f>
        <v>92.627</v>
      </c>
      <c r="O5588" s="273">
        <f t="shared" si="2337"/>
        <v>93.827</v>
      </c>
      <c r="P5588" s="273">
        <f t="shared" si="2337"/>
        <v>94.927</v>
      </c>
      <c r="Q5588" s="273">
        <f t="shared" si="2337"/>
        <v>95.827</v>
      </c>
      <c r="R5588" s="273">
        <f t="shared" si="2285"/>
        <v>96.6135</v>
      </c>
    </row>
    <row r="5589" ht="14.25" hidden="1" customHeight="1">
      <c r="L5589" s="251"/>
      <c r="M5589" s="272">
        <v>165.5</v>
      </c>
      <c r="N5589" s="273">
        <f t="shared" ref="N5589:Q5589" si="2338">N5588+0.0005</f>
        <v>92.6275</v>
      </c>
      <c r="O5589" s="273">
        <f t="shared" si="2338"/>
        <v>93.8275</v>
      </c>
      <c r="P5589" s="273">
        <f t="shared" si="2338"/>
        <v>94.9275</v>
      </c>
      <c r="Q5589" s="273">
        <f t="shared" si="2338"/>
        <v>95.8275</v>
      </c>
      <c r="R5589" s="273">
        <f t="shared" si="2285"/>
        <v>96.61375</v>
      </c>
    </row>
    <row r="5590" ht="14.25" hidden="1" customHeight="1">
      <c r="L5590" s="251"/>
      <c r="M5590" s="272">
        <v>165.6</v>
      </c>
      <c r="N5590" s="273">
        <f t="shared" ref="N5590:Q5590" si="2339">N5589+0.0005</f>
        <v>92.628</v>
      </c>
      <c r="O5590" s="273">
        <f t="shared" si="2339"/>
        <v>93.828</v>
      </c>
      <c r="P5590" s="273">
        <f t="shared" si="2339"/>
        <v>94.928</v>
      </c>
      <c r="Q5590" s="273">
        <f t="shared" si="2339"/>
        <v>95.828</v>
      </c>
      <c r="R5590" s="273">
        <f t="shared" si="2285"/>
        <v>96.614</v>
      </c>
    </row>
    <row r="5591" ht="14.25" hidden="1" customHeight="1">
      <c r="L5591" s="251"/>
      <c r="M5591" s="272">
        <v>165.7</v>
      </c>
      <c r="N5591" s="273">
        <f t="shared" ref="N5591:Q5591" si="2340">N5590+0.0005</f>
        <v>92.6285</v>
      </c>
      <c r="O5591" s="273">
        <f t="shared" si="2340"/>
        <v>93.8285</v>
      </c>
      <c r="P5591" s="273">
        <f t="shared" si="2340"/>
        <v>94.9285</v>
      </c>
      <c r="Q5591" s="273">
        <f t="shared" si="2340"/>
        <v>95.8285</v>
      </c>
      <c r="R5591" s="273">
        <f t="shared" si="2285"/>
        <v>96.61425</v>
      </c>
    </row>
    <row r="5592" ht="14.25" hidden="1" customHeight="1">
      <c r="L5592" s="251"/>
      <c r="M5592" s="272">
        <v>165.8</v>
      </c>
      <c r="N5592" s="273">
        <f t="shared" ref="N5592:Q5592" si="2341">N5591+0.0005</f>
        <v>92.629</v>
      </c>
      <c r="O5592" s="273">
        <f t="shared" si="2341"/>
        <v>93.829</v>
      </c>
      <c r="P5592" s="273">
        <f t="shared" si="2341"/>
        <v>94.929</v>
      </c>
      <c r="Q5592" s="273">
        <f t="shared" si="2341"/>
        <v>95.829</v>
      </c>
      <c r="R5592" s="273">
        <f t="shared" si="2285"/>
        <v>96.6145</v>
      </c>
    </row>
    <row r="5593" ht="14.25" hidden="1" customHeight="1">
      <c r="L5593" s="251"/>
      <c r="M5593" s="272">
        <v>165.9</v>
      </c>
      <c r="N5593" s="273">
        <f t="shared" ref="N5593:Q5593" si="2342">N5592+0.0005</f>
        <v>92.6295</v>
      </c>
      <c r="O5593" s="273">
        <f t="shared" si="2342"/>
        <v>93.8295</v>
      </c>
      <c r="P5593" s="273">
        <f t="shared" si="2342"/>
        <v>94.9295</v>
      </c>
      <c r="Q5593" s="273">
        <f t="shared" si="2342"/>
        <v>95.8295</v>
      </c>
      <c r="R5593" s="273">
        <f t="shared" si="2285"/>
        <v>96.61475</v>
      </c>
    </row>
    <row r="5594" ht="14.25" hidden="1" customHeight="1">
      <c r="L5594" s="251"/>
      <c r="M5594" s="272">
        <v>166.0</v>
      </c>
      <c r="N5594" s="273">
        <f t="shared" ref="N5594:Q5594" si="2343">N5593+0.0005</f>
        <v>92.63</v>
      </c>
      <c r="O5594" s="273">
        <f t="shared" si="2343"/>
        <v>93.83</v>
      </c>
      <c r="P5594" s="273">
        <f t="shared" si="2343"/>
        <v>94.93</v>
      </c>
      <c r="Q5594" s="273">
        <f t="shared" si="2343"/>
        <v>95.83</v>
      </c>
      <c r="R5594" s="273">
        <f t="shared" si="2285"/>
        <v>96.615</v>
      </c>
    </row>
    <row r="5595" ht="14.25" hidden="1" customHeight="1">
      <c r="L5595" s="251"/>
      <c r="M5595" s="272">
        <v>166.1</v>
      </c>
      <c r="N5595" s="273">
        <f t="shared" ref="N5595:Q5595" si="2344">N5594+0.0005</f>
        <v>92.6305</v>
      </c>
      <c r="O5595" s="273">
        <f t="shared" si="2344"/>
        <v>93.8305</v>
      </c>
      <c r="P5595" s="273">
        <f t="shared" si="2344"/>
        <v>94.9305</v>
      </c>
      <c r="Q5595" s="273">
        <f t="shared" si="2344"/>
        <v>95.8305</v>
      </c>
      <c r="R5595" s="273">
        <f t="shared" si="2285"/>
        <v>96.61525</v>
      </c>
    </row>
    <row r="5596" ht="14.25" hidden="1" customHeight="1">
      <c r="L5596" s="251"/>
      <c r="M5596" s="272">
        <v>166.2</v>
      </c>
      <c r="N5596" s="273">
        <f t="shared" ref="N5596:Q5596" si="2345">N5595+0.0005</f>
        <v>92.631</v>
      </c>
      <c r="O5596" s="273">
        <f t="shared" si="2345"/>
        <v>93.831</v>
      </c>
      <c r="P5596" s="273">
        <f t="shared" si="2345"/>
        <v>94.931</v>
      </c>
      <c r="Q5596" s="273">
        <f t="shared" si="2345"/>
        <v>95.831</v>
      </c>
      <c r="R5596" s="273">
        <f t="shared" si="2285"/>
        <v>96.6155</v>
      </c>
    </row>
    <row r="5597" ht="14.25" hidden="1" customHeight="1">
      <c r="L5597" s="251"/>
      <c r="M5597" s="272">
        <v>166.3</v>
      </c>
      <c r="N5597" s="273">
        <f t="shared" ref="N5597:Q5597" si="2346">N5596+0.0005</f>
        <v>92.6315</v>
      </c>
      <c r="O5597" s="273">
        <f t="shared" si="2346"/>
        <v>93.8315</v>
      </c>
      <c r="P5597" s="273">
        <f t="shared" si="2346"/>
        <v>94.9315</v>
      </c>
      <c r="Q5597" s="273">
        <f t="shared" si="2346"/>
        <v>95.8315</v>
      </c>
      <c r="R5597" s="273">
        <f t="shared" si="2285"/>
        <v>96.61575</v>
      </c>
    </row>
    <row r="5598" ht="14.25" hidden="1" customHeight="1">
      <c r="L5598" s="251"/>
      <c r="M5598" s="272">
        <v>166.4</v>
      </c>
      <c r="N5598" s="273">
        <f t="shared" ref="N5598:Q5598" si="2347">N5597+0.0005</f>
        <v>92.632</v>
      </c>
      <c r="O5598" s="273">
        <f t="shared" si="2347"/>
        <v>93.832</v>
      </c>
      <c r="P5598" s="273">
        <f t="shared" si="2347"/>
        <v>94.932</v>
      </c>
      <c r="Q5598" s="273">
        <f t="shared" si="2347"/>
        <v>95.832</v>
      </c>
      <c r="R5598" s="273">
        <f t="shared" si="2285"/>
        <v>96.616</v>
      </c>
    </row>
    <row r="5599" ht="14.25" hidden="1" customHeight="1">
      <c r="L5599" s="251"/>
      <c r="M5599" s="272">
        <v>166.5</v>
      </c>
      <c r="N5599" s="273">
        <f t="shared" ref="N5599:Q5599" si="2348">N5598+0.0005</f>
        <v>92.6325</v>
      </c>
      <c r="O5599" s="273">
        <f t="shared" si="2348"/>
        <v>93.8325</v>
      </c>
      <c r="P5599" s="273">
        <f t="shared" si="2348"/>
        <v>94.9325</v>
      </c>
      <c r="Q5599" s="273">
        <f t="shared" si="2348"/>
        <v>95.8325</v>
      </c>
      <c r="R5599" s="273">
        <f t="shared" si="2285"/>
        <v>96.61625</v>
      </c>
    </row>
    <row r="5600" ht="14.25" hidden="1" customHeight="1">
      <c r="L5600" s="251"/>
      <c r="M5600" s="272">
        <v>166.6</v>
      </c>
      <c r="N5600" s="273">
        <f t="shared" ref="N5600:Q5600" si="2349">N5599+0.0005</f>
        <v>92.633</v>
      </c>
      <c r="O5600" s="273">
        <f t="shared" si="2349"/>
        <v>93.833</v>
      </c>
      <c r="P5600" s="273">
        <f t="shared" si="2349"/>
        <v>94.933</v>
      </c>
      <c r="Q5600" s="273">
        <f t="shared" si="2349"/>
        <v>95.833</v>
      </c>
      <c r="R5600" s="273">
        <f t="shared" si="2285"/>
        <v>96.6165</v>
      </c>
    </row>
    <row r="5601" ht="14.25" hidden="1" customHeight="1">
      <c r="L5601" s="251"/>
      <c r="M5601" s="272">
        <v>166.7</v>
      </c>
      <c r="N5601" s="273">
        <f t="shared" ref="N5601:Q5601" si="2350">N5600+0.0005</f>
        <v>92.6335</v>
      </c>
      <c r="O5601" s="273">
        <f t="shared" si="2350"/>
        <v>93.8335</v>
      </c>
      <c r="P5601" s="273">
        <f t="shared" si="2350"/>
        <v>94.9335</v>
      </c>
      <c r="Q5601" s="273">
        <f t="shared" si="2350"/>
        <v>95.8335</v>
      </c>
      <c r="R5601" s="273">
        <f t="shared" si="2285"/>
        <v>96.61675</v>
      </c>
    </row>
    <row r="5602" ht="14.25" hidden="1" customHeight="1">
      <c r="L5602" s="251"/>
      <c r="M5602" s="272">
        <v>166.8</v>
      </c>
      <c r="N5602" s="273">
        <f t="shared" ref="N5602:Q5602" si="2351">N5601+0.0005</f>
        <v>92.634</v>
      </c>
      <c r="O5602" s="273">
        <f t="shared" si="2351"/>
        <v>93.834</v>
      </c>
      <c r="P5602" s="273">
        <f t="shared" si="2351"/>
        <v>94.934</v>
      </c>
      <c r="Q5602" s="273">
        <f t="shared" si="2351"/>
        <v>95.834</v>
      </c>
      <c r="R5602" s="273">
        <f t="shared" si="2285"/>
        <v>96.617</v>
      </c>
    </row>
    <row r="5603" ht="14.25" hidden="1" customHeight="1">
      <c r="L5603" s="251"/>
      <c r="M5603" s="272">
        <v>166.9</v>
      </c>
      <c r="N5603" s="273">
        <f t="shared" ref="N5603:Q5603" si="2352">N5602+0.0005</f>
        <v>92.6345</v>
      </c>
      <c r="O5603" s="273">
        <f t="shared" si="2352"/>
        <v>93.8345</v>
      </c>
      <c r="P5603" s="273">
        <f t="shared" si="2352"/>
        <v>94.9345</v>
      </c>
      <c r="Q5603" s="273">
        <f t="shared" si="2352"/>
        <v>95.8345</v>
      </c>
      <c r="R5603" s="273">
        <f t="shared" si="2285"/>
        <v>96.61725</v>
      </c>
    </row>
    <row r="5604" ht="14.25" hidden="1" customHeight="1">
      <c r="L5604" s="251"/>
      <c r="M5604" s="272">
        <v>167.0</v>
      </c>
      <c r="N5604" s="273">
        <f t="shared" ref="N5604:Q5604" si="2353">N5603+0.0005</f>
        <v>92.635</v>
      </c>
      <c r="O5604" s="273">
        <f t="shared" si="2353"/>
        <v>93.835</v>
      </c>
      <c r="P5604" s="273">
        <f t="shared" si="2353"/>
        <v>94.935</v>
      </c>
      <c r="Q5604" s="273">
        <f t="shared" si="2353"/>
        <v>95.835</v>
      </c>
      <c r="R5604" s="273">
        <f t="shared" si="2285"/>
        <v>96.6175</v>
      </c>
    </row>
    <row r="5605" ht="14.25" hidden="1" customHeight="1">
      <c r="L5605" s="251"/>
      <c r="M5605" s="272">
        <v>167.1</v>
      </c>
      <c r="N5605" s="273">
        <f t="shared" ref="N5605:Q5605" si="2354">N5604+0.0005</f>
        <v>92.6355</v>
      </c>
      <c r="O5605" s="273">
        <f t="shared" si="2354"/>
        <v>93.8355</v>
      </c>
      <c r="P5605" s="273">
        <f t="shared" si="2354"/>
        <v>94.9355</v>
      </c>
      <c r="Q5605" s="273">
        <f t="shared" si="2354"/>
        <v>95.8355</v>
      </c>
      <c r="R5605" s="273">
        <f t="shared" si="2285"/>
        <v>96.61775</v>
      </c>
    </row>
    <row r="5606" ht="14.25" hidden="1" customHeight="1">
      <c r="L5606" s="251"/>
      <c r="M5606" s="272">
        <v>167.2</v>
      </c>
      <c r="N5606" s="273">
        <f t="shared" ref="N5606:Q5606" si="2355">N5605+0.0005</f>
        <v>92.636</v>
      </c>
      <c r="O5606" s="273">
        <f t="shared" si="2355"/>
        <v>93.836</v>
      </c>
      <c r="P5606" s="273">
        <f t="shared" si="2355"/>
        <v>94.936</v>
      </c>
      <c r="Q5606" s="273">
        <f t="shared" si="2355"/>
        <v>95.836</v>
      </c>
      <c r="R5606" s="273">
        <f t="shared" si="2285"/>
        <v>96.618</v>
      </c>
    </row>
    <row r="5607" ht="14.25" hidden="1" customHeight="1">
      <c r="L5607" s="251"/>
      <c r="M5607" s="272">
        <v>167.3</v>
      </c>
      <c r="N5607" s="273">
        <f t="shared" ref="N5607:Q5607" si="2356">N5606+0.0005</f>
        <v>92.6365</v>
      </c>
      <c r="O5607" s="273">
        <f t="shared" si="2356"/>
        <v>93.8365</v>
      </c>
      <c r="P5607" s="273">
        <f t="shared" si="2356"/>
        <v>94.9365</v>
      </c>
      <c r="Q5607" s="273">
        <f t="shared" si="2356"/>
        <v>95.8365</v>
      </c>
      <c r="R5607" s="273">
        <f t="shared" si="2285"/>
        <v>96.61825</v>
      </c>
    </row>
    <row r="5608" ht="14.25" hidden="1" customHeight="1">
      <c r="L5608" s="251"/>
      <c r="M5608" s="272">
        <v>167.4</v>
      </c>
      <c r="N5608" s="273">
        <f t="shared" ref="N5608:Q5608" si="2357">N5607+0.0005</f>
        <v>92.637</v>
      </c>
      <c r="O5608" s="273">
        <f t="shared" si="2357"/>
        <v>93.837</v>
      </c>
      <c r="P5608" s="273">
        <f t="shared" si="2357"/>
        <v>94.937</v>
      </c>
      <c r="Q5608" s="273">
        <f t="shared" si="2357"/>
        <v>95.837</v>
      </c>
      <c r="R5608" s="273">
        <f t="shared" si="2285"/>
        <v>96.6185</v>
      </c>
    </row>
    <row r="5609" ht="14.25" hidden="1" customHeight="1">
      <c r="L5609" s="251"/>
      <c r="M5609" s="272">
        <v>167.5</v>
      </c>
      <c r="N5609" s="273">
        <f t="shared" ref="N5609:Q5609" si="2358">N5608+0.0005</f>
        <v>92.6375</v>
      </c>
      <c r="O5609" s="273">
        <f t="shared" si="2358"/>
        <v>93.8375</v>
      </c>
      <c r="P5609" s="273">
        <f t="shared" si="2358"/>
        <v>94.9375</v>
      </c>
      <c r="Q5609" s="273">
        <f t="shared" si="2358"/>
        <v>95.8375</v>
      </c>
      <c r="R5609" s="273">
        <f t="shared" si="2285"/>
        <v>96.61875</v>
      </c>
    </row>
    <row r="5610" ht="14.25" hidden="1" customHeight="1">
      <c r="L5610" s="251"/>
      <c r="M5610" s="272">
        <v>167.6</v>
      </c>
      <c r="N5610" s="273">
        <f t="shared" ref="N5610:Q5610" si="2359">N5609+0.0005</f>
        <v>92.638</v>
      </c>
      <c r="O5610" s="273">
        <f t="shared" si="2359"/>
        <v>93.838</v>
      </c>
      <c r="P5610" s="273">
        <f t="shared" si="2359"/>
        <v>94.938</v>
      </c>
      <c r="Q5610" s="273">
        <f t="shared" si="2359"/>
        <v>95.838</v>
      </c>
      <c r="R5610" s="273">
        <f t="shared" si="2285"/>
        <v>96.619</v>
      </c>
    </row>
    <row r="5611" ht="14.25" hidden="1" customHeight="1">
      <c r="L5611" s="251"/>
      <c r="M5611" s="272">
        <v>167.7</v>
      </c>
      <c r="N5611" s="273">
        <f t="shared" ref="N5611:Q5611" si="2360">N5610+0.0005</f>
        <v>92.6385</v>
      </c>
      <c r="O5611" s="273">
        <f t="shared" si="2360"/>
        <v>93.8385</v>
      </c>
      <c r="P5611" s="273">
        <f t="shared" si="2360"/>
        <v>94.9385</v>
      </c>
      <c r="Q5611" s="273">
        <f t="shared" si="2360"/>
        <v>95.8385</v>
      </c>
      <c r="R5611" s="273">
        <f t="shared" si="2285"/>
        <v>96.61925</v>
      </c>
    </row>
    <row r="5612" ht="14.25" hidden="1" customHeight="1">
      <c r="L5612" s="251"/>
      <c r="M5612" s="272">
        <v>167.8</v>
      </c>
      <c r="N5612" s="273">
        <f t="shared" ref="N5612:Q5612" si="2361">N5611+0.0005</f>
        <v>92.639</v>
      </c>
      <c r="O5612" s="273">
        <f t="shared" si="2361"/>
        <v>93.839</v>
      </c>
      <c r="P5612" s="273">
        <f t="shared" si="2361"/>
        <v>94.939</v>
      </c>
      <c r="Q5612" s="273">
        <f t="shared" si="2361"/>
        <v>95.839</v>
      </c>
      <c r="R5612" s="273">
        <f t="shared" si="2285"/>
        <v>96.6195</v>
      </c>
    </row>
    <row r="5613" ht="14.25" hidden="1" customHeight="1">
      <c r="L5613" s="251"/>
      <c r="M5613" s="272">
        <v>167.9</v>
      </c>
      <c r="N5613" s="273">
        <f t="shared" ref="N5613:Q5613" si="2362">N5612+0.0005</f>
        <v>92.6395</v>
      </c>
      <c r="O5613" s="273">
        <f t="shared" si="2362"/>
        <v>93.8395</v>
      </c>
      <c r="P5613" s="273">
        <f t="shared" si="2362"/>
        <v>94.9395</v>
      </c>
      <c r="Q5613" s="273">
        <f t="shared" si="2362"/>
        <v>95.8395</v>
      </c>
      <c r="R5613" s="273">
        <f t="shared" si="2285"/>
        <v>96.61975</v>
      </c>
    </row>
    <row r="5614" ht="14.25" hidden="1" customHeight="1">
      <c r="L5614" s="251"/>
      <c r="M5614" s="272">
        <v>168.0</v>
      </c>
      <c r="N5614" s="273">
        <f t="shared" ref="N5614:Q5614" si="2363">N5613+0.0005</f>
        <v>92.64</v>
      </c>
      <c r="O5614" s="273">
        <f t="shared" si="2363"/>
        <v>93.84</v>
      </c>
      <c r="P5614" s="273">
        <f t="shared" si="2363"/>
        <v>94.94</v>
      </c>
      <c r="Q5614" s="273">
        <f t="shared" si="2363"/>
        <v>95.84</v>
      </c>
      <c r="R5614" s="273">
        <f t="shared" si="2285"/>
        <v>96.62</v>
      </c>
    </row>
    <row r="5615" ht="14.25" hidden="1" customHeight="1">
      <c r="L5615" s="251"/>
      <c r="M5615" s="272">
        <v>168.1</v>
      </c>
      <c r="N5615" s="273">
        <f t="shared" ref="N5615:Q5615" si="2364">N5614+0.0005</f>
        <v>92.6405</v>
      </c>
      <c r="O5615" s="273">
        <f t="shared" si="2364"/>
        <v>93.8405</v>
      </c>
      <c r="P5615" s="273">
        <f t="shared" si="2364"/>
        <v>94.9405</v>
      </c>
      <c r="Q5615" s="273">
        <f t="shared" si="2364"/>
        <v>95.8405</v>
      </c>
      <c r="R5615" s="273">
        <f t="shared" si="2285"/>
        <v>96.62025</v>
      </c>
    </row>
    <row r="5616" ht="14.25" hidden="1" customHeight="1">
      <c r="L5616" s="251"/>
      <c r="M5616" s="272">
        <v>168.2</v>
      </c>
      <c r="N5616" s="273">
        <f t="shared" ref="N5616:Q5616" si="2365">N5615+0.0005</f>
        <v>92.641</v>
      </c>
      <c r="O5616" s="273">
        <f t="shared" si="2365"/>
        <v>93.841</v>
      </c>
      <c r="P5616" s="273">
        <f t="shared" si="2365"/>
        <v>94.941</v>
      </c>
      <c r="Q5616" s="273">
        <f t="shared" si="2365"/>
        <v>95.841</v>
      </c>
      <c r="R5616" s="273">
        <f t="shared" si="2285"/>
        <v>96.6205</v>
      </c>
    </row>
    <row r="5617" ht="14.25" hidden="1" customHeight="1">
      <c r="L5617" s="251"/>
      <c r="M5617" s="272">
        <v>168.3</v>
      </c>
      <c r="N5617" s="273">
        <f t="shared" ref="N5617:Q5617" si="2366">N5616+0.0005</f>
        <v>92.6415</v>
      </c>
      <c r="O5617" s="273">
        <f t="shared" si="2366"/>
        <v>93.8415</v>
      </c>
      <c r="P5617" s="273">
        <f t="shared" si="2366"/>
        <v>94.9415</v>
      </c>
      <c r="Q5617" s="273">
        <f t="shared" si="2366"/>
        <v>95.8415</v>
      </c>
      <c r="R5617" s="273">
        <f t="shared" si="2285"/>
        <v>96.62075</v>
      </c>
    </row>
    <row r="5618" ht="14.25" hidden="1" customHeight="1">
      <c r="L5618" s="251"/>
      <c r="M5618" s="272">
        <v>168.4</v>
      </c>
      <c r="N5618" s="273">
        <f t="shared" ref="N5618:Q5618" si="2367">N5617+0.0005</f>
        <v>92.642</v>
      </c>
      <c r="O5618" s="273">
        <f t="shared" si="2367"/>
        <v>93.842</v>
      </c>
      <c r="P5618" s="273">
        <f t="shared" si="2367"/>
        <v>94.942</v>
      </c>
      <c r="Q5618" s="273">
        <f t="shared" si="2367"/>
        <v>95.842</v>
      </c>
      <c r="R5618" s="273">
        <f t="shared" si="2285"/>
        <v>96.621</v>
      </c>
    </row>
    <row r="5619" ht="14.25" hidden="1" customHeight="1">
      <c r="L5619" s="251"/>
      <c r="M5619" s="272">
        <v>168.5</v>
      </c>
      <c r="N5619" s="273">
        <f t="shared" ref="N5619:Q5619" si="2368">N5618+0.0005</f>
        <v>92.6425</v>
      </c>
      <c r="O5619" s="273">
        <f t="shared" si="2368"/>
        <v>93.8425</v>
      </c>
      <c r="P5619" s="273">
        <f t="shared" si="2368"/>
        <v>94.9425</v>
      </c>
      <c r="Q5619" s="273">
        <f t="shared" si="2368"/>
        <v>95.8425</v>
      </c>
      <c r="R5619" s="273">
        <f t="shared" si="2285"/>
        <v>96.62125</v>
      </c>
    </row>
    <row r="5620" ht="14.25" hidden="1" customHeight="1">
      <c r="L5620" s="251"/>
      <c r="M5620" s="272">
        <v>168.6</v>
      </c>
      <c r="N5620" s="273">
        <f t="shared" ref="N5620:Q5620" si="2369">N5619+0.0005</f>
        <v>92.643</v>
      </c>
      <c r="O5620" s="273">
        <f t="shared" si="2369"/>
        <v>93.843</v>
      </c>
      <c r="P5620" s="273">
        <f t="shared" si="2369"/>
        <v>94.943</v>
      </c>
      <c r="Q5620" s="273">
        <f t="shared" si="2369"/>
        <v>95.843</v>
      </c>
      <c r="R5620" s="273">
        <f t="shared" si="2285"/>
        <v>96.6215</v>
      </c>
    </row>
    <row r="5621" ht="14.25" hidden="1" customHeight="1">
      <c r="L5621" s="251"/>
      <c r="M5621" s="272">
        <v>168.7</v>
      </c>
      <c r="N5621" s="273">
        <f t="shared" ref="N5621:Q5621" si="2370">N5620+0.0005</f>
        <v>92.6435</v>
      </c>
      <c r="O5621" s="273">
        <f t="shared" si="2370"/>
        <v>93.8435</v>
      </c>
      <c r="P5621" s="273">
        <f t="shared" si="2370"/>
        <v>94.9435</v>
      </c>
      <c r="Q5621" s="273">
        <f t="shared" si="2370"/>
        <v>95.8435</v>
      </c>
      <c r="R5621" s="273">
        <f t="shared" si="2285"/>
        <v>96.62175</v>
      </c>
    </row>
    <row r="5622" ht="14.25" hidden="1" customHeight="1">
      <c r="L5622" s="251"/>
      <c r="M5622" s="272">
        <v>168.8</v>
      </c>
      <c r="N5622" s="273">
        <f t="shared" ref="N5622:Q5622" si="2371">N5621+0.0005</f>
        <v>92.644</v>
      </c>
      <c r="O5622" s="273">
        <f t="shared" si="2371"/>
        <v>93.844</v>
      </c>
      <c r="P5622" s="273">
        <f t="shared" si="2371"/>
        <v>94.944</v>
      </c>
      <c r="Q5622" s="273">
        <f t="shared" si="2371"/>
        <v>95.844</v>
      </c>
      <c r="R5622" s="273">
        <f t="shared" si="2285"/>
        <v>96.622</v>
      </c>
    </row>
    <row r="5623" ht="14.25" hidden="1" customHeight="1">
      <c r="L5623" s="251"/>
      <c r="M5623" s="272">
        <v>168.9</v>
      </c>
      <c r="N5623" s="273">
        <f t="shared" ref="N5623:Q5623" si="2372">N5622+0.0005</f>
        <v>92.6445</v>
      </c>
      <c r="O5623" s="273">
        <f t="shared" si="2372"/>
        <v>93.8445</v>
      </c>
      <c r="P5623" s="273">
        <f t="shared" si="2372"/>
        <v>94.9445</v>
      </c>
      <c r="Q5623" s="273">
        <f t="shared" si="2372"/>
        <v>95.8445</v>
      </c>
      <c r="R5623" s="273">
        <f t="shared" si="2285"/>
        <v>96.62225</v>
      </c>
    </row>
    <row r="5624" ht="14.25" hidden="1" customHeight="1">
      <c r="L5624" s="251"/>
      <c r="M5624" s="272">
        <v>169.0</v>
      </c>
      <c r="N5624" s="273">
        <f t="shared" ref="N5624:Q5624" si="2373">N5623+0.0005</f>
        <v>92.645</v>
      </c>
      <c r="O5624" s="273">
        <f t="shared" si="2373"/>
        <v>93.845</v>
      </c>
      <c r="P5624" s="273">
        <f t="shared" si="2373"/>
        <v>94.945</v>
      </c>
      <c r="Q5624" s="273">
        <f t="shared" si="2373"/>
        <v>95.845</v>
      </c>
      <c r="R5624" s="273">
        <f t="shared" si="2285"/>
        <v>96.6225</v>
      </c>
    </row>
    <row r="5625" ht="14.25" hidden="1" customHeight="1">
      <c r="L5625" s="251"/>
      <c r="M5625" s="272">
        <v>169.1</v>
      </c>
      <c r="N5625" s="273">
        <f t="shared" ref="N5625:Q5625" si="2374">N5624+0.0005</f>
        <v>92.6455</v>
      </c>
      <c r="O5625" s="273">
        <f t="shared" si="2374"/>
        <v>93.8455</v>
      </c>
      <c r="P5625" s="273">
        <f t="shared" si="2374"/>
        <v>94.9455</v>
      </c>
      <c r="Q5625" s="273">
        <f t="shared" si="2374"/>
        <v>95.8455</v>
      </c>
      <c r="R5625" s="273">
        <f t="shared" si="2285"/>
        <v>96.62275</v>
      </c>
    </row>
    <row r="5626" ht="14.25" hidden="1" customHeight="1">
      <c r="L5626" s="251"/>
      <c r="M5626" s="272">
        <v>169.2</v>
      </c>
      <c r="N5626" s="273">
        <f t="shared" ref="N5626:Q5626" si="2375">N5625+0.0005</f>
        <v>92.646</v>
      </c>
      <c r="O5626" s="273">
        <f t="shared" si="2375"/>
        <v>93.846</v>
      </c>
      <c r="P5626" s="273">
        <f t="shared" si="2375"/>
        <v>94.946</v>
      </c>
      <c r="Q5626" s="273">
        <f t="shared" si="2375"/>
        <v>95.846</v>
      </c>
      <c r="R5626" s="273">
        <f t="shared" si="2285"/>
        <v>96.623</v>
      </c>
    </row>
    <row r="5627" ht="14.25" hidden="1" customHeight="1">
      <c r="L5627" s="251"/>
      <c r="M5627" s="272">
        <v>169.3</v>
      </c>
      <c r="N5627" s="273">
        <f t="shared" ref="N5627:Q5627" si="2376">N5626+0.0005</f>
        <v>92.6465</v>
      </c>
      <c r="O5627" s="273">
        <f t="shared" si="2376"/>
        <v>93.8465</v>
      </c>
      <c r="P5627" s="273">
        <f t="shared" si="2376"/>
        <v>94.9465</v>
      </c>
      <c r="Q5627" s="273">
        <f t="shared" si="2376"/>
        <v>95.8465</v>
      </c>
      <c r="R5627" s="273">
        <f t="shared" si="2285"/>
        <v>96.62325</v>
      </c>
    </row>
    <row r="5628" ht="14.25" hidden="1" customHeight="1">
      <c r="L5628" s="251"/>
      <c r="M5628" s="272">
        <v>169.4</v>
      </c>
      <c r="N5628" s="273">
        <f t="shared" ref="N5628:Q5628" si="2377">N5627+0.0005</f>
        <v>92.647</v>
      </c>
      <c r="O5628" s="273">
        <f t="shared" si="2377"/>
        <v>93.847</v>
      </c>
      <c r="P5628" s="273">
        <f t="shared" si="2377"/>
        <v>94.947</v>
      </c>
      <c r="Q5628" s="273">
        <f t="shared" si="2377"/>
        <v>95.847</v>
      </c>
      <c r="R5628" s="273">
        <f t="shared" si="2285"/>
        <v>96.6235</v>
      </c>
    </row>
    <row r="5629" ht="14.25" hidden="1" customHeight="1">
      <c r="L5629" s="251"/>
      <c r="M5629" s="272">
        <v>169.5</v>
      </c>
      <c r="N5629" s="273">
        <f t="shared" ref="N5629:Q5629" si="2378">N5628+0.0005</f>
        <v>92.6475</v>
      </c>
      <c r="O5629" s="273">
        <f t="shared" si="2378"/>
        <v>93.8475</v>
      </c>
      <c r="P5629" s="273">
        <f t="shared" si="2378"/>
        <v>94.9475</v>
      </c>
      <c r="Q5629" s="273">
        <f t="shared" si="2378"/>
        <v>95.8475</v>
      </c>
      <c r="R5629" s="273">
        <f t="shared" si="2285"/>
        <v>96.62375</v>
      </c>
    </row>
    <row r="5630" ht="14.25" hidden="1" customHeight="1">
      <c r="L5630" s="251"/>
      <c r="M5630" s="272">
        <v>169.6</v>
      </c>
      <c r="N5630" s="273">
        <f t="shared" ref="N5630:Q5630" si="2379">N5629+0.0005</f>
        <v>92.648</v>
      </c>
      <c r="O5630" s="273">
        <f t="shared" si="2379"/>
        <v>93.848</v>
      </c>
      <c r="P5630" s="273">
        <f t="shared" si="2379"/>
        <v>94.948</v>
      </c>
      <c r="Q5630" s="273">
        <f t="shared" si="2379"/>
        <v>95.848</v>
      </c>
      <c r="R5630" s="273">
        <f t="shared" si="2285"/>
        <v>96.624</v>
      </c>
    </row>
    <row r="5631" ht="14.25" hidden="1" customHeight="1">
      <c r="L5631" s="251"/>
      <c r="M5631" s="272">
        <v>169.7</v>
      </c>
      <c r="N5631" s="273">
        <f t="shared" ref="N5631:Q5631" si="2380">N5630+0.0005</f>
        <v>92.6485</v>
      </c>
      <c r="O5631" s="273">
        <f t="shared" si="2380"/>
        <v>93.8485</v>
      </c>
      <c r="P5631" s="273">
        <f t="shared" si="2380"/>
        <v>94.9485</v>
      </c>
      <c r="Q5631" s="273">
        <f t="shared" si="2380"/>
        <v>95.8485</v>
      </c>
      <c r="R5631" s="273">
        <f t="shared" si="2285"/>
        <v>96.62425</v>
      </c>
    </row>
    <row r="5632" ht="14.25" hidden="1" customHeight="1">
      <c r="L5632" s="251"/>
      <c r="M5632" s="272">
        <v>169.8</v>
      </c>
      <c r="N5632" s="273">
        <f t="shared" ref="N5632:Q5632" si="2381">N5631+0.0005</f>
        <v>92.649</v>
      </c>
      <c r="O5632" s="273">
        <f t="shared" si="2381"/>
        <v>93.849</v>
      </c>
      <c r="P5632" s="273">
        <f t="shared" si="2381"/>
        <v>94.949</v>
      </c>
      <c r="Q5632" s="273">
        <f t="shared" si="2381"/>
        <v>95.849</v>
      </c>
      <c r="R5632" s="273">
        <f t="shared" si="2285"/>
        <v>96.6245</v>
      </c>
    </row>
    <row r="5633" ht="14.25" hidden="1" customHeight="1">
      <c r="L5633" s="251"/>
      <c r="M5633" s="272">
        <v>169.9</v>
      </c>
      <c r="N5633" s="273">
        <f t="shared" ref="N5633:Q5633" si="2382">N5632+0.0005</f>
        <v>92.6495</v>
      </c>
      <c r="O5633" s="273">
        <f t="shared" si="2382"/>
        <v>93.8495</v>
      </c>
      <c r="P5633" s="273">
        <f t="shared" si="2382"/>
        <v>94.9495</v>
      </c>
      <c r="Q5633" s="273">
        <f t="shared" si="2382"/>
        <v>95.8495</v>
      </c>
      <c r="R5633" s="273">
        <f t="shared" si="2285"/>
        <v>96.62475</v>
      </c>
    </row>
    <row r="5634" ht="14.25" hidden="1" customHeight="1">
      <c r="L5634" s="251"/>
      <c r="M5634" s="272">
        <v>170.0</v>
      </c>
      <c r="N5634" s="273">
        <f t="shared" ref="N5634:Q5634" si="2383">N5633+0.0005</f>
        <v>92.65</v>
      </c>
      <c r="O5634" s="273">
        <f t="shared" si="2383"/>
        <v>93.85</v>
      </c>
      <c r="P5634" s="273">
        <f t="shared" si="2383"/>
        <v>94.95</v>
      </c>
      <c r="Q5634" s="273">
        <f t="shared" si="2383"/>
        <v>95.85</v>
      </c>
      <c r="R5634" s="273">
        <f t="shared" si="2285"/>
        <v>96.625</v>
      </c>
    </row>
    <row r="5635" ht="14.25" hidden="1" customHeight="1">
      <c r="L5635" s="251"/>
      <c r="M5635" s="272">
        <v>170.1</v>
      </c>
      <c r="N5635" s="273">
        <f t="shared" ref="N5635:Q5635" si="2384">N5634+0.0005</f>
        <v>92.6505</v>
      </c>
      <c r="O5635" s="273">
        <f t="shared" si="2384"/>
        <v>93.8505</v>
      </c>
      <c r="P5635" s="273">
        <f t="shared" si="2384"/>
        <v>94.9505</v>
      </c>
      <c r="Q5635" s="273">
        <f t="shared" si="2384"/>
        <v>95.8505</v>
      </c>
      <c r="R5635" s="273">
        <f t="shared" si="2285"/>
        <v>96.62525</v>
      </c>
    </row>
    <row r="5636" ht="14.25" hidden="1" customHeight="1">
      <c r="L5636" s="251"/>
      <c r="M5636" s="272">
        <v>170.2</v>
      </c>
      <c r="N5636" s="273">
        <f t="shared" ref="N5636:Q5636" si="2385">N5635+0.0005</f>
        <v>92.651</v>
      </c>
      <c r="O5636" s="273">
        <f t="shared" si="2385"/>
        <v>93.851</v>
      </c>
      <c r="P5636" s="273">
        <f t="shared" si="2385"/>
        <v>94.951</v>
      </c>
      <c r="Q5636" s="273">
        <f t="shared" si="2385"/>
        <v>95.851</v>
      </c>
      <c r="R5636" s="273">
        <f t="shared" si="2285"/>
        <v>96.6255</v>
      </c>
    </row>
    <row r="5637" ht="14.25" hidden="1" customHeight="1">
      <c r="L5637" s="251"/>
      <c r="M5637" s="272">
        <v>170.3</v>
      </c>
      <c r="N5637" s="273">
        <f t="shared" ref="N5637:Q5637" si="2386">N5636+0.0005</f>
        <v>92.6515</v>
      </c>
      <c r="O5637" s="273">
        <f t="shared" si="2386"/>
        <v>93.8515</v>
      </c>
      <c r="P5637" s="273">
        <f t="shared" si="2386"/>
        <v>94.9515</v>
      </c>
      <c r="Q5637" s="273">
        <f t="shared" si="2386"/>
        <v>95.8515</v>
      </c>
      <c r="R5637" s="273">
        <f t="shared" si="2285"/>
        <v>96.62575</v>
      </c>
    </row>
    <row r="5638" ht="14.25" hidden="1" customHeight="1">
      <c r="L5638" s="251"/>
      <c r="M5638" s="272">
        <v>170.4</v>
      </c>
      <c r="N5638" s="273">
        <f t="shared" ref="N5638:Q5638" si="2387">N5637+0.0005</f>
        <v>92.652</v>
      </c>
      <c r="O5638" s="273">
        <f t="shared" si="2387"/>
        <v>93.852</v>
      </c>
      <c r="P5638" s="273">
        <f t="shared" si="2387"/>
        <v>94.952</v>
      </c>
      <c r="Q5638" s="273">
        <f t="shared" si="2387"/>
        <v>95.852</v>
      </c>
      <c r="R5638" s="273">
        <f t="shared" si="2285"/>
        <v>96.626</v>
      </c>
    </row>
    <row r="5639" ht="14.25" hidden="1" customHeight="1">
      <c r="L5639" s="251"/>
      <c r="M5639" s="272">
        <v>170.5</v>
      </c>
      <c r="N5639" s="273">
        <f t="shared" ref="N5639:Q5639" si="2388">N5638+0.0005</f>
        <v>92.6525</v>
      </c>
      <c r="O5639" s="273">
        <f t="shared" si="2388"/>
        <v>93.8525</v>
      </c>
      <c r="P5639" s="273">
        <f t="shared" si="2388"/>
        <v>94.9525</v>
      </c>
      <c r="Q5639" s="273">
        <f t="shared" si="2388"/>
        <v>95.8525</v>
      </c>
      <c r="R5639" s="273">
        <f t="shared" si="2285"/>
        <v>96.62625</v>
      </c>
    </row>
    <row r="5640" ht="14.25" hidden="1" customHeight="1">
      <c r="L5640" s="251"/>
      <c r="M5640" s="272">
        <v>170.6</v>
      </c>
      <c r="N5640" s="273">
        <f t="shared" ref="N5640:Q5640" si="2389">N5639+0.0005</f>
        <v>92.653</v>
      </c>
      <c r="O5640" s="273">
        <f t="shared" si="2389"/>
        <v>93.853</v>
      </c>
      <c r="P5640" s="273">
        <f t="shared" si="2389"/>
        <v>94.953</v>
      </c>
      <c r="Q5640" s="273">
        <f t="shared" si="2389"/>
        <v>95.853</v>
      </c>
      <c r="R5640" s="273">
        <f t="shared" si="2285"/>
        <v>96.6265</v>
      </c>
    </row>
    <row r="5641" ht="14.25" hidden="1" customHeight="1">
      <c r="L5641" s="251"/>
      <c r="M5641" s="272">
        <v>170.7</v>
      </c>
      <c r="N5641" s="273">
        <f t="shared" ref="N5641:Q5641" si="2390">N5640+0.0005</f>
        <v>92.6535</v>
      </c>
      <c r="O5641" s="273">
        <f t="shared" si="2390"/>
        <v>93.8535</v>
      </c>
      <c r="P5641" s="273">
        <f t="shared" si="2390"/>
        <v>94.9535</v>
      </c>
      <c r="Q5641" s="273">
        <f t="shared" si="2390"/>
        <v>95.8535</v>
      </c>
      <c r="R5641" s="273">
        <f t="shared" si="2285"/>
        <v>96.62675</v>
      </c>
    </row>
    <row r="5642" ht="14.25" hidden="1" customHeight="1">
      <c r="L5642" s="251"/>
      <c r="M5642" s="272">
        <v>170.8</v>
      </c>
      <c r="N5642" s="273">
        <f t="shared" ref="N5642:Q5642" si="2391">N5641+0.0005</f>
        <v>92.654</v>
      </c>
      <c r="O5642" s="273">
        <f t="shared" si="2391"/>
        <v>93.854</v>
      </c>
      <c r="P5642" s="273">
        <f t="shared" si="2391"/>
        <v>94.954</v>
      </c>
      <c r="Q5642" s="273">
        <f t="shared" si="2391"/>
        <v>95.854</v>
      </c>
      <c r="R5642" s="273">
        <f t="shared" si="2285"/>
        <v>96.627</v>
      </c>
    </row>
    <row r="5643" ht="14.25" hidden="1" customHeight="1">
      <c r="L5643" s="251"/>
      <c r="M5643" s="272">
        <v>170.9</v>
      </c>
      <c r="N5643" s="273">
        <f t="shared" ref="N5643:Q5643" si="2392">N5642+0.0005</f>
        <v>92.6545</v>
      </c>
      <c r="O5643" s="273">
        <f t="shared" si="2392"/>
        <v>93.8545</v>
      </c>
      <c r="P5643" s="273">
        <f t="shared" si="2392"/>
        <v>94.9545</v>
      </c>
      <c r="Q5643" s="273">
        <f t="shared" si="2392"/>
        <v>95.8545</v>
      </c>
      <c r="R5643" s="273">
        <f t="shared" si="2285"/>
        <v>96.62725</v>
      </c>
    </row>
    <row r="5644" ht="14.25" hidden="1" customHeight="1">
      <c r="L5644" s="251"/>
      <c r="M5644" s="272">
        <v>171.0</v>
      </c>
      <c r="N5644" s="273">
        <f t="shared" ref="N5644:Q5644" si="2393">N5643+0.0005</f>
        <v>92.655</v>
      </c>
      <c r="O5644" s="273">
        <f t="shared" si="2393"/>
        <v>93.855</v>
      </c>
      <c r="P5644" s="273">
        <f t="shared" si="2393"/>
        <v>94.955</v>
      </c>
      <c r="Q5644" s="273">
        <f t="shared" si="2393"/>
        <v>95.855</v>
      </c>
      <c r="R5644" s="273">
        <f t="shared" si="2285"/>
        <v>96.6275</v>
      </c>
    </row>
    <row r="5645" ht="14.25" hidden="1" customHeight="1">
      <c r="L5645" s="251"/>
      <c r="M5645" s="272">
        <v>171.1</v>
      </c>
      <c r="N5645" s="273">
        <f t="shared" ref="N5645:Q5645" si="2394">N5644+0.0005</f>
        <v>92.6555</v>
      </c>
      <c r="O5645" s="273">
        <f t="shared" si="2394"/>
        <v>93.8555</v>
      </c>
      <c r="P5645" s="273">
        <f t="shared" si="2394"/>
        <v>94.9555</v>
      </c>
      <c r="Q5645" s="273">
        <f t="shared" si="2394"/>
        <v>95.8555</v>
      </c>
      <c r="R5645" s="273">
        <f t="shared" si="2285"/>
        <v>96.62775</v>
      </c>
    </row>
    <row r="5646" ht="14.25" hidden="1" customHeight="1">
      <c r="L5646" s="251"/>
      <c r="M5646" s="272">
        <v>171.2</v>
      </c>
      <c r="N5646" s="273">
        <f t="shared" ref="N5646:Q5646" si="2395">N5645+0.0005</f>
        <v>92.656</v>
      </c>
      <c r="O5646" s="273">
        <f t="shared" si="2395"/>
        <v>93.856</v>
      </c>
      <c r="P5646" s="273">
        <f t="shared" si="2395"/>
        <v>94.956</v>
      </c>
      <c r="Q5646" s="273">
        <f t="shared" si="2395"/>
        <v>95.856</v>
      </c>
      <c r="R5646" s="273">
        <f t="shared" si="2285"/>
        <v>96.628</v>
      </c>
    </row>
    <row r="5647" ht="14.25" hidden="1" customHeight="1">
      <c r="L5647" s="251"/>
      <c r="M5647" s="272">
        <v>171.3</v>
      </c>
      <c r="N5647" s="273">
        <f t="shared" ref="N5647:Q5647" si="2396">N5646+0.0005</f>
        <v>92.6565</v>
      </c>
      <c r="O5647" s="273">
        <f t="shared" si="2396"/>
        <v>93.8565</v>
      </c>
      <c r="P5647" s="273">
        <f t="shared" si="2396"/>
        <v>94.9565</v>
      </c>
      <c r="Q5647" s="273">
        <f t="shared" si="2396"/>
        <v>95.8565</v>
      </c>
      <c r="R5647" s="273">
        <f t="shared" si="2285"/>
        <v>96.62825</v>
      </c>
    </row>
    <row r="5648" ht="14.25" hidden="1" customHeight="1">
      <c r="L5648" s="251"/>
      <c r="M5648" s="272">
        <v>171.4</v>
      </c>
      <c r="N5648" s="273">
        <f t="shared" ref="N5648:Q5648" si="2397">N5647+0.0005</f>
        <v>92.657</v>
      </c>
      <c r="O5648" s="273">
        <f t="shared" si="2397"/>
        <v>93.857</v>
      </c>
      <c r="P5648" s="273">
        <f t="shared" si="2397"/>
        <v>94.957</v>
      </c>
      <c r="Q5648" s="273">
        <f t="shared" si="2397"/>
        <v>95.857</v>
      </c>
      <c r="R5648" s="273">
        <f t="shared" si="2285"/>
        <v>96.6285</v>
      </c>
    </row>
    <row r="5649" ht="14.25" hidden="1" customHeight="1">
      <c r="L5649" s="251"/>
      <c r="M5649" s="272">
        <v>171.5</v>
      </c>
      <c r="N5649" s="273">
        <f t="shared" ref="N5649:Q5649" si="2398">N5648+0.0005</f>
        <v>92.6575</v>
      </c>
      <c r="O5649" s="273">
        <f t="shared" si="2398"/>
        <v>93.8575</v>
      </c>
      <c r="P5649" s="273">
        <f t="shared" si="2398"/>
        <v>94.9575</v>
      </c>
      <c r="Q5649" s="273">
        <f t="shared" si="2398"/>
        <v>95.8575</v>
      </c>
      <c r="R5649" s="273">
        <f t="shared" si="2285"/>
        <v>96.62875</v>
      </c>
    </row>
    <row r="5650" ht="14.25" hidden="1" customHeight="1">
      <c r="L5650" s="251"/>
      <c r="M5650" s="272">
        <v>171.6</v>
      </c>
      <c r="N5650" s="273">
        <f t="shared" ref="N5650:Q5650" si="2399">N5649+0.0005</f>
        <v>92.658</v>
      </c>
      <c r="O5650" s="273">
        <f t="shared" si="2399"/>
        <v>93.858</v>
      </c>
      <c r="P5650" s="273">
        <f t="shared" si="2399"/>
        <v>94.958</v>
      </c>
      <c r="Q5650" s="273">
        <f t="shared" si="2399"/>
        <v>95.858</v>
      </c>
      <c r="R5650" s="273">
        <f t="shared" si="2285"/>
        <v>96.629</v>
      </c>
    </row>
    <row r="5651" ht="14.25" hidden="1" customHeight="1">
      <c r="L5651" s="251"/>
      <c r="M5651" s="272">
        <v>171.7</v>
      </c>
      <c r="N5651" s="273">
        <f t="shared" ref="N5651:Q5651" si="2400">N5650+0.0005</f>
        <v>92.6585</v>
      </c>
      <c r="O5651" s="273">
        <f t="shared" si="2400"/>
        <v>93.8585</v>
      </c>
      <c r="P5651" s="273">
        <f t="shared" si="2400"/>
        <v>94.9585</v>
      </c>
      <c r="Q5651" s="273">
        <f t="shared" si="2400"/>
        <v>95.8585</v>
      </c>
      <c r="R5651" s="273">
        <f t="shared" si="2285"/>
        <v>96.62925</v>
      </c>
    </row>
    <row r="5652" ht="14.25" hidden="1" customHeight="1">
      <c r="L5652" s="251"/>
      <c r="M5652" s="272">
        <v>171.8</v>
      </c>
      <c r="N5652" s="273">
        <f t="shared" ref="N5652:Q5652" si="2401">N5651+0.0005</f>
        <v>92.659</v>
      </c>
      <c r="O5652" s="273">
        <f t="shared" si="2401"/>
        <v>93.859</v>
      </c>
      <c r="P5652" s="273">
        <f t="shared" si="2401"/>
        <v>94.959</v>
      </c>
      <c r="Q5652" s="273">
        <f t="shared" si="2401"/>
        <v>95.859</v>
      </c>
      <c r="R5652" s="273">
        <f t="shared" si="2285"/>
        <v>96.6295</v>
      </c>
    </row>
    <row r="5653" ht="14.25" hidden="1" customHeight="1">
      <c r="L5653" s="251"/>
      <c r="M5653" s="272">
        <v>171.9</v>
      </c>
      <c r="N5653" s="273">
        <f t="shared" ref="N5653:Q5653" si="2402">N5652+0.0005</f>
        <v>92.6595</v>
      </c>
      <c r="O5653" s="273">
        <f t="shared" si="2402"/>
        <v>93.8595</v>
      </c>
      <c r="P5653" s="273">
        <f t="shared" si="2402"/>
        <v>94.9595</v>
      </c>
      <c r="Q5653" s="273">
        <f t="shared" si="2402"/>
        <v>95.8595</v>
      </c>
      <c r="R5653" s="273">
        <f t="shared" si="2285"/>
        <v>96.62975</v>
      </c>
    </row>
    <row r="5654" ht="14.25" hidden="1" customHeight="1">
      <c r="L5654" s="251"/>
      <c r="M5654" s="272">
        <v>172.0</v>
      </c>
      <c r="N5654" s="273">
        <f t="shared" ref="N5654:Q5654" si="2403">N5653+0.0005</f>
        <v>92.66</v>
      </c>
      <c r="O5654" s="273">
        <f t="shared" si="2403"/>
        <v>93.86</v>
      </c>
      <c r="P5654" s="273">
        <f t="shared" si="2403"/>
        <v>94.96</v>
      </c>
      <c r="Q5654" s="273">
        <f t="shared" si="2403"/>
        <v>95.86</v>
      </c>
      <c r="R5654" s="273">
        <f t="shared" si="2285"/>
        <v>96.63</v>
      </c>
    </row>
    <row r="5655" ht="14.25" hidden="1" customHeight="1">
      <c r="L5655" s="251"/>
      <c r="M5655" s="272">
        <v>172.1</v>
      </c>
      <c r="N5655" s="273">
        <f t="shared" ref="N5655:Q5655" si="2404">N5654+0.0005</f>
        <v>92.6605</v>
      </c>
      <c r="O5655" s="273">
        <f t="shared" si="2404"/>
        <v>93.8605</v>
      </c>
      <c r="P5655" s="273">
        <f t="shared" si="2404"/>
        <v>94.9605</v>
      </c>
      <c r="Q5655" s="273">
        <f t="shared" si="2404"/>
        <v>95.8605</v>
      </c>
      <c r="R5655" s="273">
        <f t="shared" si="2285"/>
        <v>96.63025</v>
      </c>
    </row>
    <row r="5656" ht="14.25" hidden="1" customHeight="1">
      <c r="L5656" s="251"/>
      <c r="M5656" s="272">
        <v>172.2</v>
      </c>
      <c r="N5656" s="273">
        <f t="shared" ref="N5656:Q5656" si="2405">N5655+0.0005</f>
        <v>92.661</v>
      </c>
      <c r="O5656" s="273">
        <f t="shared" si="2405"/>
        <v>93.861</v>
      </c>
      <c r="P5656" s="273">
        <f t="shared" si="2405"/>
        <v>94.961</v>
      </c>
      <c r="Q5656" s="273">
        <f t="shared" si="2405"/>
        <v>95.861</v>
      </c>
      <c r="R5656" s="273">
        <f t="shared" si="2285"/>
        <v>96.6305</v>
      </c>
    </row>
    <row r="5657" ht="14.25" hidden="1" customHeight="1">
      <c r="L5657" s="251"/>
      <c r="M5657" s="272">
        <v>172.3</v>
      </c>
      <c r="N5657" s="273">
        <f t="shared" ref="N5657:Q5657" si="2406">N5656+0.0005</f>
        <v>92.6615</v>
      </c>
      <c r="O5657" s="273">
        <f t="shared" si="2406"/>
        <v>93.8615</v>
      </c>
      <c r="P5657" s="273">
        <f t="shared" si="2406"/>
        <v>94.9615</v>
      </c>
      <c r="Q5657" s="273">
        <f t="shared" si="2406"/>
        <v>95.8615</v>
      </c>
      <c r="R5657" s="273">
        <f t="shared" si="2285"/>
        <v>96.63075</v>
      </c>
    </row>
    <row r="5658" ht="14.25" hidden="1" customHeight="1">
      <c r="L5658" s="251"/>
      <c r="M5658" s="272">
        <v>172.4</v>
      </c>
      <c r="N5658" s="273">
        <f t="shared" ref="N5658:Q5658" si="2407">N5657+0.0005</f>
        <v>92.662</v>
      </c>
      <c r="O5658" s="273">
        <f t="shared" si="2407"/>
        <v>93.862</v>
      </c>
      <c r="P5658" s="273">
        <f t="shared" si="2407"/>
        <v>94.962</v>
      </c>
      <c r="Q5658" s="273">
        <f t="shared" si="2407"/>
        <v>95.862</v>
      </c>
      <c r="R5658" s="273">
        <f t="shared" si="2285"/>
        <v>96.631</v>
      </c>
    </row>
    <row r="5659" ht="14.25" hidden="1" customHeight="1">
      <c r="L5659" s="251"/>
      <c r="M5659" s="272">
        <v>172.5</v>
      </c>
      <c r="N5659" s="273">
        <f t="shared" ref="N5659:Q5659" si="2408">N5658+0.0005</f>
        <v>92.6625</v>
      </c>
      <c r="O5659" s="273">
        <f t="shared" si="2408"/>
        <v>93.8625</v>
      </c>
      <c r="P5659" s="273">
        <f t="shared" si="2408"/>
        <v>94.9625</v>
      </c>
      <c r="Q5659" s="273">
        <f t="shared" si="2408"/>
        <v>95.8625</v>
      </c>
      <c r="R5659" s="273">
        <f t="shared" si="2285"/>
        <v>96.63125</v>
      </c>
    </row>
    <row r="5660" ht="14.25" hidden="1" customHeight="1">
      <c r="L5660" s="251"/>
      <c r="M5660" s="272">
        <v>172.6</v>
      </c>
      <c r="N5660" s="273">
        <f t="shared" ref="N5660:Q5660" si="2409">N5659+0.0005</f>
        <v>92.663</v>
      </c>
      <c r="O5660" s="273">
        <f t="shared" si="2409"/>
        <v>93.863</v>
      </c>
      <c r="P5660" s="273">
        <f t="shared" si="2409"/>
        <v>94.963</v>
      </c>
      <c r="Q5660" s="273">
        <f t="shared" si="2409"/>
        <v>95.863</v>
      </c>
      <c r="R5660" s="273">
        <f t="shared" si="2285"/>
        <v>96.6315</v>
      </c>
    </row>
    <row r="5661" ht="14.25" hidden="1" customHeight="1">
      <c r="L5661" s="251"/>
      <c r="M5661" s="272">
        <v>172.7</v>
      </c>
      <c r="N5661" s="273">
        <f t="shared" ref="N5661:Q5661" si="2410">N5660+0.0005</f>
        <v>92.6635</v>
      </c>
      <c r="O5661" s="273">
        <f t="shared" si="2410"/>
        <v>93.8635</v>
      </c>
      <c r="P5661" s="273">
        <f t="shared" si="2410"/>
        <v>94.9635</v>
      </c>
      <c r="Q5661" s="273">
        <f t="shared" si="2410"/>
        <v>95.8635</v>
      </c>
      <c r="R5661" s="273">
        <f t="shared" si="2285"/>
        <v>96.63175</v>
      </c>
    </row>
    <row r="5662" ht="14.25" hidden="1" customHeight="1">
      <c r="L5662" s="251"/>
      <c r="M5662" s="272">
        <v>172.8</v>
      </c>
      <c r="N5662" s="273">
        <f t="shared" ref="N5662:Q5662" si="2411">N5661+0.0005</f>
        <v>92.664</v>
      </c>
      <c r="O5662" s="273">
        <f t="shared" si="2411"/>
        <v>93.864</v>
      </c>
      <c r="P5662" s="273">
        <f t="shared" si="2411"/>
        <v>94.964</v>
      </c>
      <c r="Q5662" s="273">
        <f t="shared" si="2411"/>
        <v>95.864</v>
      </c>
      <c r="R5662" s="273">
        <f t="shared" si="2285"/>
        <v>96.632</v>
      </c>
    </row>
    <row r="5663" ht="14.25" hidden="1" customHeight="1">
      <c r="L5663" s="251"/>
      <c r="M5663" s="272">
        <v>172.9</v>
      </c>
      <c r="N5663" s="273">
        <f t="shared" ref="N5663:Q5663" si="2412">N5662+0.0005</f>
        <v>92.6645</v>
      </c>
      <c r="O5663" s="273">
        <f t="shared" si="2412"/>
        <v>93.8645</v>
      </c>
      <c r="P5663" s="273">
        <f t="shared" si="2412"/>
        <v>94.9645</v>
      </c>
      <c r="Q5663" s="273">
        <f t="shared" si="2412"/>
        <v>95.8645</v>
      </c>
      <c r="R5663" s="273">
        <f t="shared" si="2285"/>
        <v>96.63225</v>
      </c>
    </row>
    <row r="5664" ht="14.25" hidden="1" customHeight="1">
      <c r="L5664" s="251"/>
      <c r="M5664" s="272">
        <v>173.0</v>
      </c>
      <c r="N5664" s="273">
        <f t="shared" ref="N5664:Q5664" si="2413">N5663+0.0005</f>
        <v>92.665</v>
      </c>
      <c r="O5664" s="273">
        <f t="shared" si="2413"/>
        <v>93.865</v>
      </c>
      <c r="P5664" s="273">
        <f t="shared" si="2413"/>
        <v>94.965</v>
      </c>
      <c r="Q5664" s="273">
        <f t="shared" si="2413"/>
        <v>95.865</v>
      </c>
      <c r="R5664" s="273">
        <f t="shared" si="2285"/>
        <v>96.6325</v>
      </c>
    </row>
    <row r="5665" ht="14.25" hidden="1" customHeight="1">
      <c r="L5665" s="251"/>
      <c r="M5665" s="272">
        <v>173.1</v>
      </c>
      <c r="N5665" s="273">
        <f t="shared" ref="N5665:Q5665" si="2414">N5664+0.0005</f>
        <v>92.6655</v>
      </c>
      <c r="O5665" s="273">
        <f t="shared" si="2414"/>
        <v>93.8655</v>
      </c>
      <c r="P5665" s="273">
        <f t="shared" si="2414"/>
        <v>94.9655</v>
      </c>
      <c r="Q5665" s="273">
        <f t="shared" si="2414"/>
        <v>95.8655</v>
      </c>
      <c r="R5665" s="273">
        <f t="shared" si="2285"/>
        <v>96.63275</v>
      </c>
    </row>
    <row r="5666" ht="14.25" hidden="1" customHeight="1">
      <c r="L5666" s="251"/>
      <c r="M5666" s="272">
        <v>173.2</v>
      </c>
      <c r="N5666" s="273">
        <f t="shared" ref="N5666:Q5666" si="2415">N5665+0.0005</f>
        <v>92.666</v>
      </c>
      <c r="O5666" s="273">
        <f t="shared" si="2415"/>
        <v>93.866</v>
      </c>
      <c r="P5666" s="273">
        <f t="shared" si="2415"/>
        <v>94.966</v>
      </c>
      <c r="Q5666" s="273">
        <f t="shared" si="2415"/>
        <v>95.866</v>
      </c>
      <c r="R5666" s="273">
        <f t="shared" si="2285"/>
        <v>96.633</v>
      </c>
    </row>
    <row r="5667" ht="14.25" hidden="1" customHeight="1">
      <c r="L5667" s="251"/>
      <c r="M5667" s="272">
        <v>173.3</v>
      </c>
      <c r="N5667" s="273">
        <f t="shared" ref="N5667:Q5667" si="2416">N5666+0.0005</f>
        <v>92.6665</v>
      </c>
      <c r="O5667" s="273">
        <f t="shared" si="2416"/>
        <v>93.8665</v>
      </c>
      <c r="P5667" s="273">
        <f t="shared" si="2416"/>
        <v>94.9665</v>
      </c>
      <c r="Q5667" s="273">
        <f t="shared" si="2416"/>
        <v>95.8665</v>
      </c>
      <c r="R5667" s="273">
        <f t="shared" si="2285"/>
        <v>96.63325</v>
      </c>
    </row>
    <row r="5668" ht="14.25" hidden="1" customHeight="1">
      <c r="L5668" s="251"/>
      <c r="M5668" s="272">
        <v>173.4</v>
      </c>
      <c r="N5668" s="273">
        <f t="shared" ref="N5668:Q5668" si="2417">N5667+0.0005</f>
        <v>92.667</v>
      </c>
      <c r="O5668" s="273">
        <f t="shared" si="2417"/>
        <v>93.867</v>
      </c>
      <c r="P5668" s="273">
        <f t="shared" si="2417"/>
        <v>94.967</v>
      </c>
      <c r="Q5668" s="273">
        <f t="shared" si="2417"/>
        <v>95.867</v>
      </c>
      <c r="R5668" s="273">
        <f t="shared" si="2285"/>
        <v>96.6335</v>
      </c>
    </row>
    <row r="5669" ht="14.25" hidden="1" customHeight="1">
      <c r="L5669" s="251"/>
      <c r="M5669" s="272">
        <v>173.5</v>
      </c>
      <c r="N5669" s="273">
        <f t="shared" ref="N5669:Q5669" si="2418">N5668+0.0005</f>
        <v>92.6675</v>
      </c>
      <c r="O5669" s="273">
        <f t="shared" si="2418"/>
        <v>93.8675</v>
      </c>
      <c r="P5669" s="273">
        <f t="shared" si="2418"/>
        <v>94.9675</v>
      </c>
      <c r="Q5669" s="273">
        <f t="shared" si="2418"/>
        <v>95.8675</v>
      </c>
      <c r="R5669" s="273">
        <f t="shared" si="2285"/>
        <v>96.63375</v>
      </c>
    </row>
    <row r="5670" ht="14.25" hidden="1" customHeight="1">
      <c r="L5670" s="251"/>
      <c r="M5670" s="272">
        <v>173.6</v>
      </c>
      <c r="N5670" s="273">
        <f t="shared" ref="N5670:Q5670" si="2419">N5669+0.0005</f>
        <v>92.668</v>
      </c>
      <c r="O5670" s="273">
        <f t="shared" si="2419"/>
        <v>93.868</v>
      </c>
      <c r="P5670" s="273">
        <f t="shared" si="2419"/>
        <v>94.968</v>
      </c>
      <c r="Q5670" s="273">
        <f t="shared" si="2419"/>
        <v>95.868</v>
      </c>
      <c r="R5670" s="273">
        <f t="shared" si="2285"/>
        <v>96.634</v>
      </c>
    </row>
    <row r="5671" ht="14.25" hidden="1" customHeight="1">
      <c r="L5671" s="251"/>
      <c r="M5671" s="272">
        <v>173.7</v>
      </c>
      <c r="N5671" s="273">
        <f t="shared" ref="N5671:Q5671" si="2420">N5670+0.0005</f>
        <v>92.6685</v>
      </c>
      <c r="O5671" s="273">
        <f t="shared" si="2420"/>
        <v>93.8685</v>
      </c>
      <c r="P5671" s="273">
        <f t="shared" si="2420"/>
        <v>94.9685</v>
      </c>
      <c r="Q5671" s="273">
        <f t="shared" si="2420"/>
        <v>95.8685</v>
      </c>
      <c r="R5671" s="273">
        <f t="shared" si="2285"/>
        <v>96.63425</v>
      </c>
    </row>
    <row r="5672" ht="14.25" hidden="1" customHeight="1">
      <c r="L5672" s="251"/>
      <c r="M5672" s="272">
        <v>173.8</v>
      </c>
      <c r="N5672" s="273">
        <f t="shared" ref="N5672:Q5672" si="2421">N5671+0.0005</f>
        <v>92.669</v>
      </c>
      <c r="O5672" s="273">
        <f t="shared" si="2421"/>
        <v>93.869</v>
      </c>
      <c r="P5672" s="273">
        <f t="shared" si="2421"/>
        <v>94.969</v>
      </c>
      <c r="Q5672" s="273">
        <f t="shared" si="2421"/>
        <v>95.869</v>
      </c>
      <c r="R5672" s="273">
        <f t="shared" si="2285"/>
        <v>96.6345</v>
      </c>
    </row>
    <row r="5673" ht="14.25" hidden="1" customHeight="1">
      <c r="L5673" s="251"/>
      <c r="M5673" s="272">
        <v>173.9</v>
      </c>
      <c r="N5673" s="273">
        <f t="shared" ref="N5673:Q5673" si="2422">N5672+0.0005</f>
        <v>92.6695</v>
      </c>
      <c r="O5673" s="273">
        <f t="shared" si="2422"/>
        <v>93.8695</v>
      </c>
      <c r="P5673" s="273">
        <f t="shared" si="2422"/>
        <v>94.9695</v>
      </c>
      <c r="Q5673" s="273">
        <f t="shared" si="2422"/>
        <v>95.8695</v>
      </c>
      <c r="R5673" s="273">
        <f t="shared" si="2285"/>
        <v>96.63475</v>
      </c>
    </row>
    <row r="5674" ht="14.25" hidden="1" customHeight="1">
      <c r="L5674" s="251"/>
      <c r="M5674" s="272">
        <v>174.0</v>
      </c>
      <c r="N5674" s="273">
        <f t="shared" ref="N5674:Q5674" si="2423">N5673+0.0005</f>
        <v>92.67</v>
      </c>
      <c r="O5674" s="273">
        <f t="shared" si="2423"/>
        <v>93.87</v>
      </c>
      <c r="P5674" s="273">
        <f t="shared" si="2423"/>
        <v>94.97</v>
      </c>
      <c r="Q5674" s="273">
        <f t="shared" si="2423"/>
        <v>95.87</v>
      </c>
      <c r="R5674" s="273">
        <f t="shared" si="2285"/>
        <v>96.635</v>
      </c>
    </row>
    <row r="5675" ht="14.25" hidden="1" customHeight="1">
      <c r="L5675" s="251"/>
      <c r="M5675" s="272">
        <v>174.1</v>
      </c>
      <c r="N5675" s="273">
        <f t="shared" ref="N5675:Q5675" si="2424">N5674+0.0005</f>
        <v>92.6705</v>
      </c>
      <c r="O5675" s="273">
        <f t="shared" si="2424"/>
        <v>93.8705</v>
      </c>
      <c r="P5675" s="273">
        <f t="shared" si="2424"/>
        <v>94.9705</v>
      </c>
      <c r="Q5675" s="273">
        <f t="shared" si="2424"/>
        <v>95.8705</v>
      </c>
      <c r="R5675" s="273">
        <f t="shared" si="2285"/>
        <v>96.63525</v>
      </c>
    </row>
    <row r="5676" ht="14.25" hidden="1" customHeight="1">
      <c r="L5676" s="251"/>
      <c r="M5676" s="272">
        <v>174.2</v>
      </c>
      <c r="N5676" s="273">
        <f t="shared" ref="N5676:Q5676" si="2425">N5675+0.0005</f>
        <v>92.671</v>
      </c>
      <c r="O5676" s="273">
        <f t="shared" si="2425"/>
        <v>93.871</v>
      </c>
      <c r="P5676" s="273">
        <f t="shared" si="2425"/>
        <v>94.971</v>
      </c>
      <c r="Q5676" s="273">
        <f t="shared" si="2425"/>
        <v>95.871</v>
      </c>
      <c r="R5676" s="273">
        <f t="shared" si="2285"/>
        <v>96.6355</v>
      </c>
    </row>
    <row r="5677" ht="14.25" hidden="1" customHeight="1">
      <c r="L5677" s="251"/>
      <c r="M5677" s="272">
        <v>174.3</v>
      </c>
      <c r="N5677" s="273">
        <f t="shared" ref="N5677:Q5677" si="2426">N5676+0.0005</f>
        <v>92.6715</v>
      </c>
      <c r="O5677" s="273">
        <f t="shared" si="2426"/>
        <v>93.8715</v>
      </c>
      <c r="P5677" s="273">
        <f t="shared" si="2426"/>
        <v>94.9715</v>
      </c>
      <c r="Q5677" s="273">
        <f t="shared" si="2426"/>
        <v>95.8715</v>
      </c>
      <c r="R5677" s="273">
        <f t="shared" si="2285"/>
        <v>96.63575</v>
      </c>
    </row>
    <row r="5678" ht="14.25" hidden="1" customHeight="1">
      <c r="L5678" s="251"/>
      <c r="M5678" s="272">
        <v>174.4</v>
      </c>
      <c r="N5678" s="273">
        <f t="shared" ref="N5678:Q5678" si="2427">N5677+0.0005</f>
        <v>92.672</v>
      </c>
      <c r="O5678" s="273">
        <f t="shared" si="2427"/>
        <v>93.872</v>
      </c>
      <c r="P5678" s="273">
        <f t="shared" si="2427"/>
        <v>94.972</v>
      </c>
      <c r="Q5678" s="273">
        <f t="shared" si="2427"/>
        <v>95.872</v>
      </c>
      <c r="R5678" s="273">
        <f t="shared" si="2285"/>
        <v>96.636</v>
      </c>
    </row>
    <row r="5679" ht="14.25" hidden="1" customHeight="1">
      <c r="L5679" s="251"/>
      <c r="M5679" s="272">
        <v>174.5</v>
      </c>
      <c r="N5679" s="273">
        <f t="shared" ref="N5679:Q5679" si="2428">N5678+0.0005</f>
        <v>92.6725</v>
      </c>
      <c r="O5679" s="273">
        <f t="shared" si="2428"/>
        <v>93.8725</v>
      </c>
      <c r="P5679" s="273">
        <f t="shared" si="2428"/>
        <v>94.9725</v>
      </c>
      <c r="Q5679" s="273">
        <f t="shared" si="2428"/>
        <v>95.8725</v>
      </c>
      <c r="R5679" s="273">
        <f t="shared" si="2285"/>
        <v>96.63625</v>
      </c>
    </row>
    <row r="5680" ht="14.25" hidden="1" customHeight="1">
      <c r="L5680" s="251"/>
      <c r="M5680" s="272">
        <v>174.6</v>
      </c>
      <c r="N5680" s="273">
        <f t="shared" ref="N5680:Q5680" si="2429">N5679+0.0005</f>
        <v>92.673</v>
      </c>
      <c r="O5680" s="273">
        <f t="shared" si="2429"/>
        <v>93.873</v>
      </c>
      <c r="P5680" s="273">
        <f t="shared" si="2429"/>
        <v>94.973</v>
      </c>
      <c r="Q5680" s="273">
        <f t="shared" si="2429"/>
        <v>95.873</v>
      </c>
      <c r="R5680" s="273">
        <f t="shared" si="2285"/>
        <v>96.6365</v>
      </c>
    </row>
    <row r="5681" ht="14.25" hidden="1" customHeight="1">
      <c r="L5681" s="251"/>
      <c r="M5681" s="272">
        <v>174.7</v>
      </c>
      <c r="N5681" s="273">
        <f t="shared" ref="N5681:Q5681" si="2430">N5680+0.0005</f>
        <v>92.6735</v>
      </c>
      <c r="O5681" s="273">
        <f t="shared" si="2430"/>
        <v>93.8735</v>
      </c>
      <c r="P5681" s="273">
        <f t="shared" si="2430"/>
        <v>94.9735</v>
      </c>
      <c r="Q5681" s="273">
        <f t="shared" si="2430"/>
        <v>95.8735</v>
      </c>
      <c r="R5681" s="273">
        <f t="shared" si="2285"/>
        <v>96.63675</v>
      </c>
    </row>
    <row r="5682" ht="14.25" hidden="1" customHeight="1">
      <c r="L5682" s="251"/>
      <c r="M5682" s="272">
        <v>174.8</v>
      </c>
      <c r="N5682" s="273">
        <f t="shared" ref="N5682:Q5682" si="2431">N5681+0.0005</f>
        <v>92.674</v>
      </c>
      <c r="O5682" s="273">
        <f t="shared" si="2431"/>
        <v>93.874</v>
      </c>
      <c r="P5682" s="273">
        <f t="shared" si="2431"/>
        <v>94.974</v>
      </c>
      <c r="Q5682" s="273">
        <f t="shared" si="2431"/>
        <v>95.874</v>
      </c>
      <c r="R5682" s="273">
        <f t="shared" si="2285"/>
        <v>96.637</v>
      </c>
    </row>
    <row r="5683" ht="14.25" hidden="1" customHeight="1">
      <c r="L5683" s="251"/>
      <c r="M5683" s="272">
        <v>174.9</v>
      </c>
      <c r="N5683" s="273">
        <f t="shared" ref="N5683:Q5683" si="2432">N5682+0.0005</f>
        <v>92.6745</v>
      </c>
      <c r="O5683" s="273">
        <f t="shared" si="2432"/>
        <v>93.8745</v>
      </c>
      <c r="P5683" s="273">
        <f t="shared" si="2432"/>
        <v>94.9745</v>
      </c>
      <c r="Q5683" s="273">
        <f t="shared" si="2432"/>
        <v>95.8745</v>
      </c>
      <c r="R5683" s="273">
        <f t="shared" si="2285"/>
        <v>96.63725</v>
      </c>
    </row>
    <row r="5684" ht="14.25" hidden="1" customHeight="1">
      <c r="L5684" s="251"/>
      <c r="M5684" s="272">
        <v>175.0</v>
      </c>
      <c r="N5684" s="273">
        <f t="shared" ref="N5684:Q5684" si="2433">N5683+0.0005</f>
        <v>92.675</v>
      </c>
      <c r="O5684" s="273">
        <f t="shared" si="2433"/>
        <v>93.875</v>
      </c>
      <c r="P5684" s="273">
        <f t="shared" si="2433"/>
        <v>94.975</v>
      </c>
      <c r="Q5684" s="273">
        <f t="shared" si="2433"/>
        <v>95.875</v>
      </c>
      <c r="R5684" s="273">
        <f t="shared" si="2285"/>
        <v>96.6375</v>
      </c>
    </row>
    <row r="5685" ht="14.25" hidden="1" customHeight="1">
      <c r="L5685" s="251"/>
      <c r="M5685" s="272">
        <v>175.1</v>
      </c>
      <c r="N5685" s="273">
        <f t="shared" ref="N5685:Q5685" si="2434">N5684+0.0005</f>
        <v>92.6755</v>
      </c>
      <c r="O5685" s="273">
        <f t="shared" si="2434"/>
        <v>93.8755</v>
      </c>
      <c r="P5685" s="273">
        <f t="shared" si="2434"/>
        <v>94.9755</v>
      </c>
      <c r="Q5685" s="273">
        <f t="shared" si="2434"/>
        <v>95.8755</v>
      </c>
      <c r="R5685" s="273">
        <f t="shared" si="2285"/>
        <v>96.63775</v>
      </c>
    </row>
    <row r="5686" ht="14.25" hidden="1" customHeight="1">
      <c r="L5686" s="251"/>
      <c r="M5686" s="272">
        <v>175.2</v>
      </c>
      <c r="N5686" s="273">
        <f t="shared" ref="N5686:Q5686" si="2435">N5685+0.0005</f>
        <v>92.676</v>
      </c>
      <c r="O5686" s="273">
        <f t="shared" si="2435"/>
        <v>93.876</v>
      </c>
      <c r="P5686" s="273">
        <f t="shared" si="2435"/>
        <v>94.976</v>
      </c>
      <c r="Q5686" s="273">
        <f t="shared" si="2435"/>
        <v>95.876</v>
      </c>
      <c r="R5686" s="273">
        <f t="shared" si="2285"/>
        <v>96.638</v>
      </c>
    </row>
    <row r="5687" ht="14.25" hidden="1" customHeight="1">
      <c r="L5687" s="251"/>
      <c r="M5687" s="272">
        <v>175.3</v>
      </c>
      <c r="N5687" s="273">
        <f t="shared" ref="N5687:Q5687" si="2436">N5686+0.0005</f>
        <v>92.6765</v>
      </c>
      <c r="O5687" s="273">
        <f t="shared" si="2436"/>
        <v>93.8765</v>
      </c>
      <c r="P5687" s="273">
        <f t="shared" si="2436"/>
        <v>94.9765</v>
      </c>
      <c r="Q5687" s="273">
        <f t="shared" si="2436"/>
        <v>95.8765</v>
      </c>
      <c r="R5687" s="273">
        <f t="shared" si="2285"/>
        <v>96.63825</v>
      </c>
    </row>
    <row r="5688" ht="14.25" hidden="1" customHeight="1">
      <c r="L5688" s="251"/>
      <c r="M5688" s="272">
        <v>175.4</v>
      </c>
      <c r="N5688" s="273">
        <f t="shared" ref="N5688:Q5688" si="2437">N5687+0.0005</f>
        <v>92.677</v>
      </c>
      <c r="O5688" s="273">
        <f t="shared" si="2437"/>
        <v>93.877</v>
      </c>
      <c r="P5688" s="273">
        <f t="shared" si="2437"/>
        <v>94.977</v>
      </c>
      <c r="Q5688" s="273">
        <f t="shared" si="2437"/>
        <v>95.877</v>
      </c>
      <c r="R5688" s="273">
        <f t="shared" si="2285"/>
        <v>96.6385</v>
      </c>
    </row>
    <row r="5689" ht="14.25" hidden="1" customHeight="1">
      <c r="L5689" s="251"/>
      <c r="M5689" s="272">
        <v>175.5</v>
      </c>
      <c r="N5689" s="273">
        <f t="shared" ref="N5689:Q5689" si="2438">N5688+0.0005</f>
        <v>92.6775</v>
      </c>
      <c r="O5689" s="273">
        <f t="shared" si="2438"/>
        <v>93.8775</v>
      </c>
      <c r="P5689" s="273">
        <f t="shared" si="2438"/>
        <v>94.9775</v>
      </c>
      <c r="Q5689" s="273">
        <f t="shared" si="2438"/>
        <v>95.8775</v>
      </c>
      <c r="R5689" s="273">
        <f t="shared" si="2285"/>
        <v>96.63875</v>
      </c>
    </row>
    <row r="5690" ht="14.25" hidden="1" customHeight="1">
      <c r="L5690" s="251"/>
      <c r="M5690" s="272">
        <v>175.6</v>
      </c>
      <c r="N5690" s="273">
        <f t="shared" ref="N5690:Q5690" si="2439">N5689+0.0005</f>
        <v>92.678</v>
      </c>
      <c r="O5690" s="273">
        <f t="shared" si="2439"/>
        <v>93.878</v>
      </c>
      <c r="P5690" s="273">
        <f t="shared" si="2439"/>
        <v>94.978</v>
      </c>
      <c r="Q5690" s="273">
        <f t="shared" si="2439"/>
        <v>95.878</v>
      </c>
      <c r="R5690" s="273">
        <f t="shared" si="2285"/>
        <v>96.639</v>
      </c>
    </row>
    <row r="5691" ht="14.25" hidden="1" customHeight="1">
      <c r="L5691" s="251"/>
      <c r="M5691" s="272">
        <v>175.7</v>
      </c>
      <c r="N5691" s="273">
        <f t="shared" ref="N5691:Q5691" si="2440">N5690+0.0005</f>
        <v>92.6785</v>
      </c>
      <c r="O5691" s="273">
        <f t="shared" si="2440"/>
        <v>93.8785</v>
      </c>
      <c r="P5691" s="273">
        <f t="shared" si="2440"/>
        <v>94.9785</v>
      </c>
      <c r="Q5691" s="273">
        <f t="shared" si="2440"/>
        <v>95.8785</v>
      </c>
      <c r="R5691" s="273">
        <f t="shared" si="2285"/>
        <v>96.63925</v>
      </c>
    </row>
    <row r="5692" ht="14.25" hidden="1" customHeight="1">
      <c r="L5692" s="251"/>
      <c r="M5692" s="272">
        <v>175.8</v>
      </c>
      <c r="N5692" s="273">
        <f t="shared" ref="N5692:Q5692" si="2441">N5691+0.0005</f>
        <v>92.679</v>
      </c>
      <c r="O5692" s="273">
        <f t="shared" si="2441"/>
        <v>93.879</v>
      </c>
      <c r="P5692" s="273">
        <f t="shared" si="2441"/>
        <v>94.979</v>
      </c>
      <c r="Q5692" s="273">
        <f t="shared" si="2441"/>
        <v>95.879</v>
      </c>
      <c r="R5692" s="273">
        <f t="shared" si="2285"/>
        <v>96.6395</v>
      </c>
    </row>
    <row r="5693" ht="14.25" hidden="1" customHeight="1">
      <c r="L5693" s="251"/>
      <c r="M5693" s="272">
        <v>175.9</v>
      </c>
      <c r="N5693" s="273">
        <f t="shared" ref="N5693:Q5693" si="2442">N5692+0.0005</f>
        <v>92.6795</v>
      </c>
      <c r="O5693" s="273">
        <f t="shared" si="2442"/>
        <v>93.8795</v>
      </c>
      <c r="P5693" s="273">
        <f t="shared" si="2442"/>
        <v>94.9795</v>
      </c>
      <c r="Q5693" s="273">
        <f t="shared" si="2442"/>
        <v>95.8795</v>
      </c>
      <c r="R5693" s="273">
        <f t="shared" si="2285"/>
        <v>96.63975</v>
      </c>
    </row>
    <row r="5694" ht="14.25" hidden="1" customHeight="1">
      <c r="L5694" s="251"/>
      <c r="M5694" s="272">
        <v>176.0</v>
      </c>
      <c r="N5694" s="273">
        <f t="shared" ref="N5694:Q5694" si="2443">N5693+0.0005</f>
        <v>92.68</v>
      </c>
      <c r="O5694" s="273">
        <f t="shared" si="2443"/>
        <v>93.88</v>
      </c>
      <c r="P5694" s="273">
        <f t="shared" si="2443"/>
        <v>94.98</v>
      </c>
      <c r="Q5694" s="273">
        <f t="shared" si="2443"/>
        <v>95.88</v>
      </c>
      <c r="R5694" s="273">
        <f t="shared" si="2285"/>
        <v>96.64</v>
      </c>
    </row>
    <row r="5695" ht="14.25" hidden="1" customHeight="1">
      <c r="L5695" s="251"/>
      <c r="M5695" s="272">
        <v>176.1</v>
      </c>
      <c r="N5695" s="273">
        <f t="shared" ref="N5695:Q5695" si="2444">N5694+0.0005</f>
        <v>92.6805</v>
      </c>
      <c r="O5695" s="273">
        <f t="shared" si="2444"/>
        <v>93.8805</v>
      </c>
      <c r="P5695" s="273">
        <f t="shared" si="2444"/>
        <v>94.9805</v>
      </c>
      <c r="Q5695" s="273">
        <f t="shared" si="2444"/>
        <v>95.8805</v>
      </c>
      <c r="R5695" s="273">
        <f t="shared" si="2285"/>
        <v>96.64025</v>
      </c>
    </row>
    <row r="5696" ht="14.25" hidden="1" customHeight="1">
      <c r="L5696" s="251"/>
      <c r="M5696" s="272">
        <v>176.2</v>
      </c>
      <c r="N5696" s="273">
        <f t="shared" ref="N5696:Q5696" si="2445">N5695+0.0005</f>
        <v>92.681</v>
      </c>
      <c r="O5696" s="273">
        <f t="shared" si="2445"/>
        <v>93.881</v>
      </c>
      <c r="P5696" s="273">
        <f t="shared" si="2445"/>
        <v>94.981</v>
      </c>
      <c r="Q5696" s="273">
        <f t="shared" si="2445"/>
        <v>95.881</v>
      </c>
      <c r="R5696" s="273">
        <f t="shared" si="2285"/>
        <v>96.6405</v>
      </c>
    </row>
    <row r="5697" ht="14.25" hidden="1" customHeight="1">
      <c r="L5697" s="251"/>
      <c r="M5697" s="272">
        <v>176.3</v>
      </c>
      <c r="N5697" s="273">
        <f t="shared" ref="N5697:Q5697" si="2446">N5696+0.0005</f>
        <v>92.6815</v>
      </c>
      <c r="O5697" s="273">
        <f t="shared" si="2446"/>
        <v>93.8815</v>
      </c>
      <c r="P5697" s="273">
        <f t="shared" si="2446"/>
        <v>94.9815</v>
      </c>
      <c r="Q5697" s="273">
        <f t="shared" si="2446"/>
        <v>95.8815</v>
      </c>
      <c r="R5697" s="273">
        <f t="shared" si="2285"/>
        <v>96.64075</v>
      </c>
    </row>
    <row r="5698" ht="14.25" hidden="1" customHeight="1">
      <c r="L5698" s="251"/>
      <c r="M5698" s="272">
        <v>176.4</v>
      </c>
      <c r="N5698" s="273">
        <f t="shared" ref="N5698:Q5698" si="2447">N5697+0.0005</f>
        <v>92.682</v>
      </c>
      <c r="O5698" s="273">
        <f t="shared" si="2447"/>
        <v>93.882</v>
      </c>
      <c r="P5698" s="273">
        <f t="shared" si="2447"/>
        <v>94.982</v>
      </c>
      <c r="Q5698" s="273">
        <f t="shared" si="2447"/>
        <v>95.882</v>
      </c>
      <c r="R5698" s="273">
        <f t="shared" si="2285"/>
        <v>96.641</v>
      </c>
    </row>
    <row r="5699" ht="14.25" hidden="1" customHeight="1">
      <c r="L5699" s="251"/>
      <c r="M5699" s="272">
        <v>176.5</v>
      </c>
      <c r="N5699" s="273">
        <f t="shared" ref="N5699:Q5699" si="2448">N5698+0.0005</f>
        <v>92.6825</v>
      </c>
      <c r="O5699" s="273">
        <f t="shared" si="2448"/>
        <v>93.8825</v>
      </c>
      <c r="P5699" s="273">
        <f t="shared" si="2448"/>
        <v>94.9825</v>
      </c>
      <c r="Q5699" s="273">
        <f t="shared" si="2448"/>
        <v>95.8825</v>
      </c>
      <c r="R5699" s="273">
        <f t="shared" si="2285"/>
        <v>96.64125</v>
      </c>
    </row>
    <row r="5700" ht="14.25" hidden="1" customHeight="1">
      <c r="L5700" s="251"/>
      <c r="M5700" s="272">
        <v>176.6</v>
      </c>
      <c r="N5700" s="273">
        <f t="shared" ref="N5700:Q5700" si="2449">N5699+0.0005</f>
        <v>92.683</v>
      </c>
      <c r="O5700" s="273">
        <f t="shared" si="2449"/>
        <v>93.883</v>
      </c>
      <c r="P5700" s="273">
        <f t="shared" si="2449"/>
        <v>94.983</v>
      </c>
      <c r="Q5700" s="273">
        <f t="shared" si="2449"/>
        <v>95.883</v>
      </c>
      <c r="R5700" s="273">
        <f t="shared" si="2285"/>
        <v>96.6415</v>
      </c>
    </row>
    <row r="5701" ht="14.25" hidden="1" customHeight="1">
      <c r="L5701" s="251"/>
      <c r="M5701" s="272">
        <v>176.7</v>
      </c>
      <c r="N5701" s="273">
        <f t="shared" ref="N5701:Q5701" si="2450">N5700+0.0005</f>
        <v>92.6835</v>
      </c>
      <c r="O5701" s="273">
        <f t="shared" si="2450"/>
        <v>93.8835</v>
      </c>
      <c r="P5701" s="273">
        <f t="shared" si="2450"/>
        <v>94.9835</v>
      </c>
      <c r="Q5701" s="273">
        <f t="shared" si="2450"/>
        <v>95.8835</v>
      </c>
      <c r="R5701" s="273">
        <f t="shared" si="2285"/>
        <v>96.64175</v>
      </c>
    </row>
    <row r="5702" ht="14.25" hidden="1" customHeight="1">
      <c r="L5702" s="251"/>
      <c r="M5702" s="272">
        <v>176.8</v>
      </c>
      <c r="N5702" s="273">
        <f t="shared" ref="N5702:Q5702" si="2451">N5701+0.0005</f>
        <v>92.684</v>
      </c>
      <c r="O5702" s="273">
        <f t="shared" si="2451"/>
        <v>93.884</v>
      </c>
      <c r="P5702" s="273">
        <f t="shared" si="2451"/>
        <v>94.984</v>
      </c>
      <c r="Q5702" s="273">
        <f t="shared" si="2451"/>
        <v>95.884</v>
      </c>
      <c r="R5702" s="273">
        <f t="shared" si="2285"/>
        <v>96.642</v>
      </c>
    </row>
    <row r="5703" ht="14.25" hidden="1" customHeight="1">
      <c r="L5703" s="251"/>
      <c r="M5703" s="272">
        <v>176.9</v>
      </c>
      <c r="N5703" s="273">
        <f t="shared" ref="N5703:Q5703" si="2452">N5702+0.0005</f>
        <v>92.6845</v>
      </c>
      <c r="O5703" s="273">
        <f t="shared" si="2452"/>
        <v>93.8845</v>
      </c>
      <c r="P5703" s="273">
        <f t="shared" si="2452"/>
        <v>94.9845</v>
      </c>
      <c r="Q5703" s="273">
        <f t="shared" si="2452"/>
        <v>95.8845</v>
      </c>
      <c r="R5703" s="273">
        <f t="shared" si="2285"/>
        <v>96.64225</v>
      </c>
    </row>
    <row r="5704" ht="14.25" hidden="1" customHeight="1">
      <c r="L5704" s="251"/>
      <c r="M5704" s="272">
        <v>177.0</v>
      </c>
      <c r="N5704" s="273">
        <f t="shared" ref="N5704:Q5704" si="2453">N5703+0.0005</f>
        <v>92.685</v>
      </c>
      <c r="O5704" s="273">
        <f t="shared" si="2453"/>
        <v>93.885</v>
      </c>
      <c r="P5704" s="273">
        <f t="shared" si="2453"/>
        <v>94.985</v>
      </c>
      <c r="Q5704" s="273">
        <f t="shared" si="2453"/>
        <v>95.885</v>
      </c>
      <c r="R5704" s="273">
        <f t="shared" si="2285"/>
        <v>96.6425</v>
      </c>
    </row>
    <row r="5705" ht="14.25" hidden="1" customHeight="1">
      <c r="L5705" s="251"/>
      <c r="M5705" s="272">
        <v>177.1</v>
      </c>
      <c r="N5705" s="273">
        <f t="shared" ref="N5705:Q5705" si="2454">N5704+0.0005</f>
        <v>92.6855</v>
      </c>
      <c r="O5705" s="273">
        <f t="shared" si="2454"/>
        <v>93.8855</v>
      </c>
      <c r="P5705" s="273">
        <f t="shared" si="2454"/>
        <v>94.9855</v>
      </c>
      <c r="Q5705" s="273">
        <f t="shared" si="2454"/>
        <v>95.8855</v>
      </c>
      <c r="R5705" s="273">
        <f t="shared" si="2285"/>
        <v>96.64275</v>
      </c>
    </row>
    <row r="5706" ht="14.25" hidden="1" customHeight="1">
      <c r="L5706" s="251"/>
      <c r="M5706" s="272">
        <v>177.2</v>
      </c>
      <c r="N5706" s="273">
        <f t="shared" ref="N5706:Q5706" si="2455">N5705+0.0005</f>
        <v>92.686</v>
      </c>
      <c r="O5706" s="273">
        <f t="shared" si="2455"/>
        <v>93.886</v>
      </c>
      <c r="P5706" s="273">
        <f t="shared" si="2455"/>
        <v>94.986</v>
      </c>
      <c r="Q5706" s="273">
        <f t="shared" si="2455"/>
        <v>95.886</v>
      </c>
      <c r="R5706" s="273">
        <f t="shared" si="2285"/>
        <v>96.643</v>
      </c>
    </row>
    <row r="5707" ht="14.25" hidden="1" customHeight="1">
      <c r="L5707" s="251"/>
      <c r="M5707" s="272">
        <v>177.3</v>
      </c>
      <c r="N5707" s="273">
        <f t="shared" ref="N5707:Q5707" si="2456">N5706+0.0005</f>
        <v>92.6865</v>
      </c>
      <c r="O5707" s="273">
        <f t="shared" si="2456"/>
        <v>93.8865</v>
      </c>
      <c r="P5707" s="273">
        <f t="shared" si="2456"/>
        <v>94.9865</v>
      </c>
      <c r="Q5707" s="273">
        <f t="shared" si="2456"/>
        <v>95.8865</v>
      </c>
      <c r="R5707" s="273">
        <f t="shared" si="2285"/>
        <v>96.64325</v>
      </c>
    </row>
    <row r="5708" ht="14.25" hidden="1" customHeight="1">
      <c r="L5708" s="251"/>
      <c r="M5708" s="272">
        <v>177.4</v>
      </c>
      <c r="N5708" s="273">
        <f t="shared" ref="N5708:Q5708" si="2457">N5707+0.0005</f>
        <v>92.687</v>
      </c>
      <c r="O5708" s="273">
        <f t="shared" si="2457"/>
        <v>93.887</v>
      </c>
      <c r="P5708" s="273">
        <f t="shared" si="2457"/>
        <v>94.987</v>
      </c>
      <c r="Q5708" s="273">
        <f t="shared" si="2457"/>
        <v>95.887</v>
      </c>
      <c r="R5708" s="273">
        <f t="shared" si="2285"/>
        <v>96.6435</v>
      </c>
    </row>
    <row r="5709" ht="14.25" hidden="1" customHeight="1">
      <c r="L5709" s="251"/>
      <c r="M5709" s="272">
        <v>177.5</v>
      </c>
      <c r="N5709" s="273">
        <f t="shared" ref="N5709:Q5709" si="2458">N5708+0.0005</f>
        <v>92.6875</v>
      </c>
      <c r="O5709" s="273">
        <f t="shared" si="2458"/>
        <v>93.8875</v>
      </c>
      <c r="P5709" s="273">
        <f t="shared" si="2458"/>
        <v>94.9875</v>
      </c>
      <c r="Q5709" s="273">
        <f t="shared" si="2458"/>
        <v>95.8875</v>
      </c>
      <c r="R5709" s="273">
        <f t="shared" si="2285"/>
        <v>96.64375</v>
      </c>
    </row>
    <row r="5710" ht="14.25" hidden="1" customHeight="1">
      <c r="L5710" s="251"/>
      <c r="M5710" s="272">
        <v>177.6</v>
      </c>
      <c r="N5710" s="273">
        <f t="shared" ref="N5710:Q5710" si="2459">N5709+0.0005</f>
        <v>92.688</v>
      </c>
      <c r="O5710" s="273">
        <f t="shared" si="2459"/>
        <v>93.888</v>
      </c>
      <c r="P5710" s="273">
        <f t="shared" si="2459"/>
        <v>94.988</v>
      </c>
      <c r="Q5710" s="273">
        <f t="shared" si="2459"/>
        <v>95.888</v>
      </c>
      <c r="R5710" s="273">
        <f t="shared" si="2285"/>
        <v>96.644</v>
      </c>
    </row>
    <row r="5711" ht="14.25" hidden="1" customHeight="1">
      <c r="L5711" s="251"/>
      <c r="M5711" s="272">
        <v>177.7</v>
      </c>
      <c r="N5711" s="273">
        <f t="shared" ref="N5711:Q5711" si="2460">N5710+0.0005</f>
        <v>92.6885</v>
      </c>
      <c r="O5711" s="273">
        <f t="shared" si="2460"/>
        <v>93.8885</v>
      </c>
      <c r="P5711" s="273">
        <f t="shared" si="2460"/>
        <v>94.9885</v>
      </c>
      <c r="Q5711" s="273">
        <f t="shared" si="2460"/>
        <v>95.8885</v>
      </c>
      <c r="R5711" s="273">
        <f t="shared" si="2285"/>
        <v>96.64425</v>
      </c>
    </row>
    <row r="5712" ht="14.25" hidden="1" customHeight="1">
      <c r="L5712" s="251"/>
      <c r="M5712" s="272">
        <v>177.8</v>
      </c>
      <c r="N5712" s="273">
        <f t="shared" ref="N5712:Q5712" si="2461">N5711+0.0005</f>
        <v>92.689</v>
      </c>
      <c r="O5712" s="273">
        <f t="shared" si="2461"/>
        <v>93.889</v>
      </c>
      <c r="P5712" s="273">
        <f t="shared" si="2461"/>
        <v>94.989</v>
      </c>
      <c r="Q5712" s="273">
        <f t="shared" si="2461"/>
        <v>95.889</v>
      </c>
      <c r="R5712" s="273">
        <f t="shared" si="2285"/>
        <v>96.6445</v>
      </c>
    </row>
    <row r="5713" ht="14.25" hidden="1" customHeight="1">
      <c r="L5713" s="251"/>
      <c r="M5713" s="272">
        <v>177.9</v>
      </c>
      <c r="N5713" s="273">
        <f t="shared" ref="N5713:Q5713" si="2462">N5712+0.0005</f>
        <v>92.6895</v>
      </c>
      <c r="O5713" s="273">
        <f t="shared" si="2462"/>
        <v>93.8895</v>
      </c>
      <c r="P5713" s="273">
        <f t="shared" si="2462"/>
        <v>94.9895</v>
      </c>
      <c r="Q5713" s="273">
        <f t="shared" si="2462"/>
        <v>95.8895</v>
      </c>
      <c r="R5713" s="273">
        <f t="shared" si="2285"/>
        <v>96.64475</v>
      </c>
    </row>
    <row r="5714" ht="14.25" hidden="1" customHeight="1">
      <c r="L5714" s="251"/>
      <c r="M5714" s="272">
        <v>178.0</v>
      </c>
      <c r="N5714" s="273">
        <f t="shared" ref="N5714:Q5714" si="2463">N5713+0.0005</f>
        <v>92.69</v>
      </c>
      <c r="O5714" s="273">
        <f t="shared" si="2463"/>
        <v>93.89</v>
      </c>
      <c r="P5714" s="273">
        <f t="shared" si="2463"/>
        <v>94.99</v>
      </c>
      <c r="Q5714" s="273">
        <f t="shared" si="2463"/>
        <v>95.89</v>
      </c>
      <c r="R5714" s="273">
        <f t="shared" si="2285"/>
        <v>96.645</v>
      </c>
    </row>
    <row r="5715" ht="14.25" hidden="1" customHeight="1">
      <c r="L5715" s="251"/>
      <c r="M5715" s="272">
        <v>178.1</v>
      </c>
      <c r="N5715" s="273">
        <f t="shared" ref="N5715:Q5715" si="2464">N5714+0.0005</f>
        <v>92.6905</v>
      </c>
      <c r="O5715" s="273">
        <f t="shared" si="2464"/>
        <v>93.8905</v>
      </c>
      <c r="P5715" s="273">
        <f t="shared" si="2464"/>
        <v>94.9905</v>
      </c>
      <c r="Q5715" s="273">
        <f t="shared" si="2464"/>
        <v>95.8905</v>
      </c>
      <c r="R5715" s="273">
        <f t="shared" si="2285"/>
        <v>96.64525</v>
      </c>
    </row>
    <row r="5716" ht="14.25" hidden="1" customHeight="1">
      <c r="L5716" s="251"/>
      <c r="M5716" s="272">
        <v>178.2</v>
      </c>
      <c r="N5716" s="273">
        <f t="shared" ref="N5716:Q5716" si="2465">N5715+0.0005</f>
        <v>92.691</v>
      </c>
      <c r="O5716" s="273">
        <f t="shared" si="2465"/>
        <v>93.891</v>
      </c>
      <c r="P5716" s="273">
        <f t="shared" si="2465"/>
        <v>94.991</v>
      </c>
      <c r="Q5716" s="273">
        <f t="shared" si="2465"/>
        <v>95.891</v>
      </c>
      <c r="R5716" s="273">
        <f t="shared" si="2285"/>
        <v>96.6455</v>
      </c>
    </row>
    <row r="5717" ht="14.25" hidden="1" customHeight="1">
      <c r="L5717" s="251"/>
      <c r="M5717" s="272">
        <v>178.3</v>
      </c>
      <c r="N5717" s="273">
        <f t="shared" ref="N5717:Q5717" si="2466">N5716+0.0005</f>
        <v>92.6915</v>
      </c>
      <c r="O5717" s="273">
        <f t="shared" si="2466"/>
        <v>93.8915</v>
      </c>
      <c r="P5717" s="273">
        <f t="shared" si="2466"/>
        <v>94.9915</v>
      </c>
      <c r="Q5717" s="273">
        <f t="shared" si="2466"/>
        <v>95.8915</v>
      </c>
      <c r="R5717" s="273">
        <f t="shared" si="2285"/>
        <v>96.64575</v>
      </c>
    </row>
    <row r="5718" ht="14.25" hidden="1" customHeight="1">
      <c r="L5718" s="251"/>
      <c r="M5718" s="272">
        <v>178.4</v>
      </c>
      <c r="N5718" s="273">
        <f t="shared" ref="N5718:Q5718" si="2467">N5717+0.0005</f>
        <v>92.692</v>
      </c>
      <c r="O5718" s="273">
        <f t="shared" si="2467"/>
        <v>93.892</v>
      </c>
      <c r="P5718" s="273">
        <f t="shared" si="2467"/>
        <v>94.992</v>
      </c>
      <c r="Q5718" s="273">
        <f t="shared" si="2467"/>
        <v>95.892</v>
      </c>
      <c r="R5718" s="273">
        <f t="shared" si="2285"/>
        <v>96.646</v>
      </c>
    </row>
    <row r="5719" ht="14.25" hidden="1" customHeight="1">
      <c r="L5719" s="251"/>
      <c r="M5719" s="272">
        <v>178.5</v>
      </c>
      <c r="N5719" s="273">
        <f t="shared" ref="N5719:Q5719" si="2468">N5718+0.0005</f>
        <v>92.6925</v>
      </c>
      <c r="O5719" s="273">
        <f t="shared" si="2468"/>
        <v>93.8925</v>
      </c>
      <c r="P5719" s="273">
        <f t="shared" si="2468"/>
        <v>94.9925</v>
      </c>
      <c r="Q5719" s="273">
        <f t="shared" si="2468"/>
        <v>95.8925</v>
      </c>
      <c r="R5719" s="273">
        <f t="shared" si="2285"/>
        <v>96.64625</v>
      </c>
    </row>
    <row r="5720" ht="14.25" hidden="1" customHeight="1">
      <c r="L5720" s="251"/>
      <c r="M5720" s="272">
        <v>178.6</v>
      </c>
      <c r="N5720" s="273">
        <f t="shared" ref="N5720:Q5720" si="2469">N5719+0.0005</f>
        <v>92.693</v>
      </c>
      <c r="O5720" s="273">
        <f t="shared" si="2469"/>
        <v>93.893</v>
      </c>
      <c r="P5720" s="273">
        <f t="shared" si="2469"/>
        <v>94.993</v>
      </c>
      <c r="Q5720" s="273">
        <f t="shared" si="2469"/>
        <v>95.893</v>
      </c>
      <c r="R5720" s="273">
        <f t="shared" si="2285"/>
        <v>96.6465</v>
      </c>
    </row>
    <row r="5721" ht="14.25" hidden="1" customHeight="1">
      <c r="L5721" s="251"/>
      <c r="M5721" s="272">
        <v>178.7</v>
      </c>
      <c r="N5721" s="273">
        <f t="shared" ref="N5721:Q5721" si="2470">N5720+0.0005</f>
        <v>92.6935</v>
      </c>
      <c r="O5721" s="273">
        <f t="shared" si="2470"/>
        <v>93.8935</v>
      </c>
      <c r="P5721" s="273">
        <f t="shared" si="2470"/>
        <v>94.9935</v>
      </c>
      <c r="Q5721" s="273">
        <f t="shared" si="2470"/>
        <v>95.8935</v>
      </c>
      <c r="R5721" s="273">
        <f t="shared" si="2285"/>
        <v>96.64675</v>
      </c>
    </row>
    <row r="5722" ht="14.25" hidden="1" customHeight="1">
      <c r="L5722" s="251"/>
      <c r="M5722" s="272">
        <v>178.8</v>
      </c>
      <c r="N5722" s="273">
        <f t="shared" ref="N5722:Q5722" si="2471">N5721+0.0005</f>
        <v>92.694</v>
      </c>
      <c r="O5722" s="273">
        <f t="shared" si="2471"/>
        <v>93.894</v>
      </c>
      <c r="P5722" s="273">
        <f t="shared" si="2471"/>
        <v>94.994</v>
      </c>
      <c r="Q5722" s="273">
        <f t="shared" si="2471"/>
        <v>95.894</v>
      </c>
      <c r="R5722" s="273">
        <f t="shared" si="2285"/>
        <v>96.647</v>
      </c>
    </row>
    <row r="5723" ht="14.25" hidden="1" customHeight="1">
      <c r="L5723" s="251"/>
      <c r="M5723" s="272">
        <v>178.9</v>
      </c>
      <c r="N5723" s="273">
        <f t="shared" ref="N5723:Q5723" si="2472">N5722+0.0005</f>
        <v>92.6945</v>
      </c>
      <c r="O5723" s="273">
        <f t="shared" si="2472"/>
        <v>93.8945</v>
      </c>
      <c r="P5723" s="273">
        <f t="shared" si="2472"/>
        <v>94.9945</v>
      </c>
      <c r="Q5723" s="273">
        <f t="shared" si="2472"/>
        <v>95.8945</v>
      </c>
      <c r="R5723" s="273">
        <f t="shared" si="2285"/>
        <v>96.64725</v>
      </c>
    </row>
    <row r="5724" ht="14.25" hidden="1" customHeight="1">
      <c r="L5724" s="251"/>
      <c r="M5724" s="272">
        <v>179.0</v>
      </c>
      <c r="N5724" s="273">
        <f t="shared" ref="N5724:Q5724" si="2473">N5723+0.0005</f>
        <v>92.695</v>
      </c>
      <c r="O5724" s="273">
        <f t="shared" si="2473"/>
        <v>93.895</v>
      </c>
      <c r="P5724" s="273">
        <f t="shared" si="2473"/>
        <v>94.995</v>
      </c>
      <c r="Q5724" s="273">
        <f t="shared" si="2473"/>
        <v>95.895</v>
      </c>
      <c r="R5724" s="273">
        <f t="shared" si="2285"/>
        <v>96.6475</v>
      </c>
    </row>
    <row r="5725" ht="14.25" hidden="1" customHeight="1">
      <c r="L5725" s="251"/>
      <c r="M5725" s="272">
        <v>179.1</v>
      </c>
      <c r="N5725" s="273">
        <f t="shared" ref="N5725:Q5725" si="2474">N5724+0.0005</f>
        <v>92.6955</v>
      </c>
      <c r="O5725" s="273">
        <f t="shared" si="2474"/>
        <v>93.8955</v>
      </c>
      <c r="P5725" s="273">
        <f t="shared" si="2474"/>
        <v>94.9955</v>
      </c>
      <c r="Q5725" s="273">
        <f t="shared" si="2474"/>
        <v>95.8955</v>
      </c>
      <c r="R5725" s="273">
        <f t="shared" si="2285"/>
        <v>96.64775</v>
      </c>
    </row>
    <row r="5726" ht="14.25" hidden="1" customHeight="1">
      <c r="L5726" s="251"/>
      <c r="M5726" s="272">
        <v>179.2</v>
      </c>
      <c r="N5726" s="273">
        <f t="shared" ref="N5726:Q5726" si="2475">N5725+0.0005</f>
        <v>92.696</v>
      </c>
      <c r="O5726" s="273">
        <f t="shared" si="2475"/>
        <v>93.896</v>
      </c>
      <c r="P5726" s="273">
        <f t="shared" si="2475"/>
        <v>94.996</v>
      </c>
      <c r="Q5726" s="273">
        <f t="shared" si="2475"/>
        <v>95.896</v>
      </c>
      <c r="R5726" s="273">
        <f t="shared" si="2285"/>
        <v>96.648</v>
      </c>
    </row>
    <row r="5727" ht="14.25" hidden="1" customHeight="1">
      <c r="L5727" s="251"/>
      <c r="M5727" s="272">
        <v>179.3</v>
      </c>
      <c r="N5727" s="273">
        <f t="shared" ref="N5727:Q5727" si="2476">N5726+0.0005</f>
        <v>92.6965</v>
      </c>
      <c r="O5727" s="273">
        <f t="shared" si="2476"/>
        <v>93.8965</v>
      </c>
      <c r="P5727" s="273">
        <f t="shared" si="2476"/>
        <v>94.9965</v>
      </c>
      <c r="Q5727" s="273">
        <f t="shared" si="2476"/>
        <v>95.8965</v>
      </c>
      <c r="R5727" s="273">
        <f t="shared" si="2285"/>
        <v>96.64825</v>
      </c>
    </row>
    <row r="5728" ht="14.25" hidden="1" customHeight="1">
      <c r="L5728" s="251"/>
      <c r="M5728" s="272">
        <v>179.4</v>
      </c>
      <c r="N5728" s="273">
        <f t="shared" ref="N5728:Q5728" si="2477">N5727+0.0005</f>
        <v>92.697</v>
      </c>
      <c r="O5728" s="273">
        <f t="shared" si="2477"/>
        <v>93.897</v>
      </c>
      <c r="P5728" s="273">
        <f t="shared" si="2477"/>
        <v>94.997</v>
      </c>
      <c r="Q5728" s="273">
        <f t="shared" si="2477"/>
        <v>95.897</v>
      </c>
      <c r="R5728" s="273">
        <f t="shared" si="2285"/>
        <v>96.6485</v>
      </c>
    </row>
    <row r="5729" ht="14.25" hidden="1" customHeight="1">
      <c r="L5729" s="251"/>
      <c r="M5729" s="272">
        <v>179.5</v>
      </c>
      <c r="N5729" s="273">
        <f t="shared" ref="N5729:Q5729" si="2478">N5728+0.0005</f>
        <v>92.6975</v>
      </c>
      <c r="O5729" s="273">
        <f t="shared" si="2478"/>
        <v>93.8975</v>
      </c>
      <c r="P5729" s="273">
        <f t="shared" si="2478"/>
        <v>94.9975</v>
      </c>
      <c r="Q5729" s="273">
        <f t="shared" si="2478"/>
        <v>95.8975</v>
      </c>
      <c r="R5729" s="273">
        <f t="shared" si="2285"/>
        <v>96.64875</v>
      </c>
    </row>
    <row r="5730" ht="14.25" hidden="1" customHeight="1">
      <c r="L5730" s="251"/>
      <c r="M5730" s="272">
        <v>179.6</v>
      </c>
      <c r="N5730" s="273">
        <f t="shared" ref="N5730:Q5730" si="2479">N5729+0.0005</f>
        <v>92.698</v>
      </c>
      <c r="O5730" s="273">
        <f t="shared" si="2479"/>
        <v>93.898</v>
      </c>
      <c r="P5730" s="273">
        <f t="shared" si="2479"/>
        <v>94.998</v>
      </c>
      <c r="Q5730" s="273">
        <f t="shared" si="2479"/>
        <v>95.898</v>
      </c>
      <c r="R5730" s="273">
        <f t="shared" si="2285"/>
        <v>96.649</v>
      </c>
    </row>
    <row r="5731" ht="14.25" hidden="1" customHeight="1">
      <c r="L5731" s="251"/>
      <c r="M5731" s="272">
        <v>179.7</v>
      </c>
      <c r="N5731" s="273">
        <f t="shared" ref="N5731:Q5731" si="2480">N5730+0.0005</f>
        <v>92.6985</v>
      </c>
      <c r="O5731" s="273">
        <f t="shared" si="2480"/>
        <v>93.8985</v>
      </c>
      <c r="P5731" s="273">
        <f t="shared" si="2480"/>
        <v>94.9985</v>
      </c>
      <c r="Q5731" s="273">
        <f t="shared" si="2480"/>
        <v>95.8985</v>
      </c>
      <c r="R5731" s="273">
        <f t="shared" si="2285"/>
        <v>96.64925</v>
      </c>
    </row>
    <row r="5732" ht="14.25" hidden="1" customHeight="1">
      <c r="L5732" s="251"/>
      <c r="M5732" s="272">
        <v>179.8</v>
      </c>
      <c r="N5732" s="273">
        <f t="shared" ref="N5732:Q5732" si="2481">N5731+0.0005</f>
        <v>92.699</v>
      </c>
      <c r="O5732" s="273">
        <f t="shared" si="2481"/>
        <v>93.899</v>
      </c>
      <c r="P5732" s="273">
        <f t="shared" si="2481"/>
        <v>94.999</v>
      </c>
      <c r="Q5732" s="273">
        <f t="shared" si="2481"/>
        <v>95.899</v>
      </c>
      <c r="R5732" s="273">
        <f t="shared" si="2285"/>
        <v>96.6495</v>
      </c>
    </row>
    <row r="5733" ht="14.25" hidden="1" customHeight="1">
      <c r="L5733" s="251"/>
      <c r="M5733" s="272">
        <v>179.9</v>
      </c>
      <c r="N5733" s="273">
        <f t="shared" ref="N5733:Q5733" si="2482">N5732+0.0005</f>
        <v>92.6995</v>
      </c>
      <c r="O5733" s="273">
        <f t="shared" si="2482"/>
        <v>93.8995</v>
      </c>
      <c r="P5733" s="273">
        <f t="shared" si="2482"/>
        <v>94.9995</v>
      </c>
      <c r="Q5733" s="273">
        <f t="shared" si="2482"/>
        <v>95.8995</v>
      </c>
      <c r="R5733" s="273">
        <f t="shared" si="2285"/>
        <v>96.64975</v>
      </c>
    </row>
    <row r="5734" ht="14.25" hidden="1" customHeight="1">
      <c r="L5734" s="251"/>
      <c r="M5734" s="272">
        <v>180.0</v>
      </c>
      <c r="N5734" s="273">
        <f t="shared" ref="N5734:Q5734" si="2483">N5733+0.0005</f>
        <v>92.7</v>
      </c>
      <c r="O5734" s="273">
        <f t="shared" si="2483"/>
        <v>93.9</v>
      </c>
      <c r="P5734" s="273">
        <f t="shared" si="2483"/>
        <v>95</v>
      </c>
      <c r="Q5734" s="273">
        <f t="shared" si="2483"/>
        <v>95.9</v>
      </c>
      <c r="R5734" s="273">
        <f t="shared" si="2285"/>
        <v>96.65</v>
      </c>
    </row>
    <row r="5735" ht="14.25" hidden="1" customHeight="1">
      <c r="L5735" s="251"/>
      <c r="M5735" s="272">
        <v>180.1</v>
      </c>
      <c r="N5735" s="273">
        <f t="shared" ref="N5735:Q5735" si="2484">N5734+0.0005</f>
        <v>92.7005</v>
      </c>
      <c r="O5735" s="273">
        <f t="shared" si="2484"/>
        <v>93.9005</v>
      </c>
      <c r="P5735" s="273">
        <f t="shared" si="2484"/>
        <v>95.0005</v>
      </c>
      <c r="Q5735" s="273">
        <f t="shared" si="2484"/>
        <v>95.9005</v>
      </c>
      <c r="R5735" s="273">
        <f t="shared" si="2285"/>
        <v>96.65025</v>
      </c>
    </row>
    <row r="5736" ht="14.25" hidden="1" customHeight="1">
      <c r="L5736" s="251"/>
      <c r="M5736" s="272">
        <v>180.2</v>
      </c>
      <c r="N5736" s="273">
        <f t="shared" ref="N5736:Q5736" si="2485">N5735+0.0005</f>
        <v>92.701</v>
      </c>
      <c r="O5736" s="273">
        <f t="shared" si="2485"/>
        <v>93.901</v>
      </c>
      <c r="P5736" s="273">
        <f t="shared" si="2485"/>
        <v>95.001</v>
      </c>
      <c r="Q5736" s="273">
        <f t="shared" si="2485"/>
        <v>95.901</v>
      </c>
      <c r="R5736" s="273">
        <f t="shared" si="2285"/>
        <v>96.6505</v>
      </c>
    </row>
    <row r="5737" ht="14.25" hidden="1" customHeight="1">
      <c r="L5737" s="251"/>
      <c r="M5737" s="272">
        <v>180.3</v>
      </c>
      <c r="N5737" s="273">
        <f t="shared" ref="N5737:Q5737" si="2486">N5736+0.0005</f>
        <v>92.7015</v>
      </c>
      <c r="O5737" s="273">
        <f t="shared" si="2486"/>
        <v>93.9015</v>
      </c>
      <c r="P5737" s="273">
        <f t="shared" si="2486"/>
        <v>95.0015</v>
      </c>
      <c r="Q5737" s="273">
        <f t="shared" si="2486"/>
        <v>95.9015</v>
      </c>
      <c r="R5737" s="273">
        <f t="shared" si="2285"/>
        <v>96.65075</v>
      </c>
    </row>
    <row r="5738" ht="14.25" hidden="1" customHeight="1">
      <c r="L5738" s="251"/>
      <c r="M5738" s="272">
        <v>180.4</v>
      </c>
      <c r="N5738" s="273">
        <f t="shared" ref="N5738:Q5738" si="2487">N5737+0.0005</f>
        <v>92.702</v>
      </c>
      <c r="O5738" s="273">
        <f t="shared" si="2487"/>
        <v>93.902</v>
      </c>
      <c r="P5738" s="273">
        <f t="shared" si="2487"/>
        <v>95.002</v>
      </c>
      <c r="Q5738" s="273">
        <f t="shared" si="2487"/>
        <v>95.902</v>
      </c>
      <c r="R5738" s="273">
        <f t="shared" si="2285"/>
        <v>96.651</v>
      </c>
    </row>
    <row r="5739" ht="14.25" hidden="1" customHeight="1">
      <c r="L5739" s="251"/>
      <c r="M5739" s="272">
        <v>180.5</v>
      </c>
      <c r="N5739" s="273">
        <f t="shared" ref="N5739:Q5739" si="2488">N5738+0.0005</f>
        <v>92.7025</v>
      </c>
      <c r="O5739" s="273">
        <f t="shared" si="2488"/>
        <v>93.9025</v>
      </c>
      <c r="P5739" s="273">
        <f t="shared" si="2488"/>
        <v>95.0025</v>
      </c>
      <c r="Q5739" s="273">
        <f t="shared" si="2488"/>
        <v>95.9025</v>
      </c>
      <c r="R5739" s="273">
        <f t="shared" si="2285"/>
        <v>96.65125</v>
      </c>
    </row>
    <row r="5740" ht="14.25" hidden="1" customHeight="1">
      <c r="L5740" s="251"/>
      <c r="M5740" s="272">
        <v>180.6</v>
      </c>
      <c r="N5740" s="273">
        <f t="shared" ref="N5740:Q5740" si="2489">N5739+0.0005</f>
        <v>92.703</v>
      </c>
      <c r="O5740" s="273">
        <f t="shared" si="2489"/>
        <v>93.903</v>
      </c>
      <c r="P5740" s="273">
        <f t="shared" si="2489"/>
        <v>95.003</v>
      </c>
      <c r="Q5740" s="273">
        <f t="shared" si="2489"/>
        <v>95.903</v>
      </c>
      <c r="R5740" s="273">
        <f t="shared" si="2285"/>
        <v>96.6515</v>
      </c>
    </row>
    <row r="5741" ht="14.25" hidden="1" customHeight="1">
      <c r="L5741" s="251"/>
      <c r="M5741" s="272">
        <v>180.7</v>
      </c>
      <c r="N5741" s="273">
        <f t="shared" ref="N5741:Q5741" si="2490">N5740+0.0005</f>
        <v>92.7035</v>
      </c>
      <c r="O5741" s="273">
        <f t="shared" si="2490"/>
        <v>93.9035</v>
      </c>
      <c r="P5741" s="273">
        <f t="shared" si="2490"/>
        <v>95.0035</v>
      </c>
      <c r="Q5741" s="273">
        <f t="shared" si="2490"/>
        <v>95.9035</v>
      </c>
      <c r="R5741" s="273">
        <f t="shared" si="2285"/>
        <v>96.65175</v>
      </c>
    </row>
    <row r="5742" ht="14.25" hidden="1" customHeight="1">
      <c r="L5742" s="251"/>
      <c r="M5742" s="272">
        <v>180.8</v>
      </c>
      <c r="N5742" s="273">
        <f t="shared" ref="N5742:Q5742" si="2491">N5741+0.0005</f>
        <v>92.704</v>
      </c>
      <c r="O5742" s="273">
        <f t="shared" si="2491"/>
        <v>93.904</v>
      </c>
      <c r="P5742" s="273">
        <f t="shared" si="2491"/>
        <v>95.004</v>
      </c>
      <c r="Q5742" s="273">
        <f t="shared" si="2491"/>
        <v>95.904</v>
      </c>
      <c r="R5742" s="273">
        <f t="shared" si="2285"/>
        <v>96.652</v>
      </c>
    </row>
    <row r="5743" ht="14.25" hidden="1" customHeight="1">
      <c r="L5743" s="251"/>
      <c r="M5743" s="272">
        <v>180.9</v>
      </c>
      <c r="N5743" s="273">
        <f t="shared" ref="N5743:Q5743" si="2492">N5742+0.0005</f>
        <v>92.7045</v>
      </c>
      <c r="O5743" s="273">
        <f t="shared" si="2492"/>
        <v>93.9045</v>
      </c>
      <c r="P5743" s="273">
        <f t="shared" si="2492"/>
        <v>95.0045</v>
      </c>
      <c r="Q5743" s="273">
        <f t="shared" si="2492"/>
        <v>95.9045</v>
      </c>
      <c r="R5743" s="273">
        <f t="shared" si="2285"/>
        <v>96.65225</v>
      </c>
    </row>
    <row r="5744" ht="14.25" hidden="1" customHeight="1">
      <c r="L5744" s="251"/>
      <c r="M5744" s="272">
        <v>181.0</v>
      </c>
      <c r="N5744" s="273">
        <f t="shared" ref="N5744:Q5744" si="2493">N5743+0.0005</f>
        <v>92.705</v>
      </c>
      <c r="O5744" s="273">
        <f t="shared" si="2493"/>
        <v>93.905</v>
      </c>
      <c r="P5744" s="273">
        <f t="shared" si="2493"/>
        <v>95.005</v>
      </c>
      <c r="Q5744" s="273">
        <f t="shared" si="2493"/>
        <v>95.905</v>
      </c>
      <c r="R5744" s="273">
        <f t="shared" si="2285"/>
        <v>96.6525</v>
      </c>
    </row>
    <row r="5745" ht="14.25" hidden="1" customHeight="1">
      <c r="L5745" s="251"/>
      <c r="M5745" s="272">
        <v>181.1</v>
      </c>
      <c r="N5745" s="273">
        <f t="shared" ref="N5745:Q5745" si="2494">N5744+0.0005</f>
        <v>92.7055</v>
      </c>
      <c r="O5745" s="273">
        <f t="shared" si="2494"/>
        <v>93.9055</v>
      </c>
      <c r="P5745" s="273">
        <f t="shared" si="2494"/>
        <v>95.0055</v>
      </c>
      <c r="Q5745" s="273">
        <f t="shared" si="2494"/>
        <v>95.9055</v>
      </c>
      <c r="R5745" s="273">
        <f t="shared" si="2285"/>
        <v>96.65275</v>
      </c>
    </row>
    <row r="5746" ht="14.25" hidden="1" customHeight="1">
      <c r="L5746" s="251"/>
      <c r="M5746" s="272">
        <v>181.2</v>
      </c>
      <c r="N5746" s="273">
        <f t="shared" ref="N5746:Q5746" si="2495">N5745+0.0005</f>
        <v>92.706</v>
      </c>
      <c r="O5746" s="273">
        <f t="shared" si="2495"/>
        <v>93.906</v>
      </c>
      <c r="P5746" s="273">
        <f t="shared" si="2495"/>
        <v>95.006</v>
      </c>
      <c r="Q5746" s="273">
        <f t="shared" si="2495"/>
        <v>95.906</v>
      </c>
      <c r="R5746" s="273">
        <f t="shared" si="2285"/>
        <v>96.653</v>
      </c>
    </row>
    <row r="5747" ht="14.25" hidden="1" customHeight="1">
      <c r="L5747" s="251"/>
      <c r="M5747" s="272">
        <v>181.3</v>
      </c>
      <c r="N5747" s="273">
        <f t="shared" ref="N5747:Q5747" si="2496">N5746+0.0005</f>
        <v>92.7065</v>
      </c>
      <c r="O5747" s="273">
        <f t="shared" si="2496"/>
        <v>93.9065</v>
      </c>
      <c r="P5747" s="273">
        <f t="shared" si="2496"/>
        <v>95.0065</v>
      </c>
      <c r="Q5747" s="273">
        <f t="shared" si="2496"/>
        <v>95.9065</v>
      </c>
      <c r="R5747" s="273">
        <f t="shared" si="2285"/>
        <v>96.65325</v>
      </c>
    </row>
    <row r="5748" ht="14.25" hidden="1" customHeight="1">
      <c r="L5748" s="251"/>
      <c r="M5748" s="272">
        <v>181.4</v>
      </c>
      <c r="N5748" s="273">
        <f t="shared" ref="N5748:Q5748" si="2497">N5747+0.0005</f>
        <v>92.707</v>
      </c>
      <c r="O5748" s="273">
        <f t="shared" si="2497"/>
        <v>93.907</v>
      </c>
      <c r="P5748" s="273">
        <f t="shared" si="2497"/>
        <v>95.007</v>
      </c>
      <c r="Q5748" s="273">
        <f t="shared" si="2497"/>
        <v>95.907</v>
      </c>
      <c r="R5748" s="273">
        <f t="shared" si="2285"/>
        <v>96.6535</v>
      </c>
    </row>
    <row r="5749" ht="14.25" hidden="1" customHeight="1">
      <c r="L5749" s="251"/>
      <c r="M5749" s="272">
        <v>181.5</v>
      </c>
      <c r="N5749" s="273">
        <f t="shared" ref="N5749:Q5749" si="2498">N5748+0.0005</f>
        <v>92.7075</v>
      </c>
      <c r="O5749" s="273">
        <f t="shared" si="2498"/>
        <v>93.9075</v>
      </c>
      <c r="P5749" s="273">
        <f t="shared" si="2498"/>
        <v>95.0075</v>
      </c>
      <c r="Q5749" s="273">
        <f t="shared" si="2498"/>
        <v>95.9075</v>
      </c>
      <c r="R5749" s="273">
        <f t="shared" si="2285"/>
        <v>96.65375</v>
      </c>
    </row>
    <row r="5750" ht="14.25" hidden="1" customHeight="1">
      <c r="L5750" s="251"/>
      <c r="M5750" s="272">
        <v>181.6</v>
      </c>
      <c r="N5750" s="273">
        <f t="shared" ref="N5750:Q5750" si="2499">N5749+0.0005</f>
        <v>92.708</v>
      </c>
      <c r="O5750" s="273">
        <f t="shared" si="2499"/>
        <v>93.908</v>
      </c>
      <c r="P5750" s="273">
        <f t="shared" si="2499"/>
        <v>95.008</v>
      </c>
      <c r="Q5750" s="273">
        <f t="shared" si="2499"/>
        <v>95.908</v>
      </c>
      <c r="R5750" s="273">
        <f t="shared" si="2285"/>
        <v>96.654</v>
      </c>
    </row>
    <row r="5751" ht="14.25" hidden="1" customHeight="1">
      <c r="L5751" s="251"/>
      <c r="M5751" s="272">
        <v>181.7</v>
      </c>
      <c r="N5751" s="273">
        <f t="shared" ref="N5751:Q5751" si="2500">N5750+0.0005</f>
        <v>92.7085</v>
      </c>
      <c r="O5751" s="273">
        <f t="shared" si="2500"/>
        <v>93.9085</v>
      </c>
      <c r="P5751" s="273">
        <f t="shared" si="2500"/>
        <v>95.0085</v>
      </c>
      <c r="Q5751" s="273">
        <f t="shared" si="2500"/>
        <v>95.9085</v>
      </c>
      <c r="R5751" s="273">
        <f t="shared" si="2285"/>
        <v>96.65425</v>
      </c>
    </row>
    <row r="5752" ht="14.25" hidden="1" customHeight="1">
      <c r="L5752" s="251"/>
      <c r="M5752" s="272">
        <v>181.8</v>
      </c>
      <c r="N5752" s="273">
        <f t="shared" ref="N5752:Q5752" si="2501">N5751+0.0005</f>
        <v>92.709</v>
      </c>
      <c r="O5752" s="273">
        <f t="shared" si="2501"/>
        <v>93.909</v>
      </c>
      <c r="P5752" s="273">
        <f t="shared" si="2501"/>
        <v>95.009</v>
      </c>
      <c r="Q5752" s="273">
        <f t="shared" si="2501"/>
        <v>95.909</v>
      </c>
      <c r="R5752" s="273">
        <f t="shared" si="2285"/>
        <v>96.6545</v>
      </c>
    </row>
    <row r="5753" ht="14.25" hidden="1" customHeight="1">
      <c r="L5753" s="251"/>
      <c r="M5753" s="272">
        <v>181.9</v>
      </c>
      <c r="N5753" s="273">
        <f t="shared" ref="N5753:Q5753" si="2502">N5752+0.0005</f>
        <v>92.7095</v>
      </c>
      <c r="O5753" s="273">
        <f t="shared" si="2502"/>
        <v>93.9095</v>
      </c>
      <c r="P5753" s="273">
        <f t="shared" si="2502"/>
        <v>95.0095</v>
      </c>
      <c r="Q5753" s="273">
        <f t="shared" si="2502"/>
        <v>95.9095</v>
      </c>
      <c r="R5753" s="273">
        <f t="shared" si="2285"/>
        <v>96.65475</v>
      </c>
    </row>
    <row r="5754" ht="14.25" hidden="1" customHeight="1">
      <c r="L5754" s="251"/>
      <c r="M5754" s="272">
        <v>182.0</v>
      </c>
      <c r="N5754" s="273">
        <f t="shared" ref="N5754:Q5754" si="2503">N5753+0.0005</f>
        <v>92.71</v>
      </c>
      <c r="O5754" s="273">
        <f t="shared" si="2503"/>
        <v>93.91</v>
      </c>
      <c r="P5754" s="273">
        <f t="shared" si="2503"/>
        <v>95.01</v>
      </c>
      <c r="Q5754" s="273">
        <f t="shared" si="2503"/>
        <v>95.91</v>
      </c>
      <c r="R5754" s="273">
        <f t="shared" si="2285"/>
        <v>96.655</v>
      </c>
    </row>
    <row r="5755" ht="14.25" hidden="1" customHeight="1">
      <c r="L5755" s="251"/>
      <c r="M5755" s="272">
        <v>182.1</v>
      </c>
      <c r="N5755" s="273">
        <f t="shared" ref="N5755:Q5755" si="2504">N5754+0.0005</f>
        <v>92.7105</v>
      </c>
      <c r="O5755" s="273">
        <f t="shared" si="2504"/>
        <v>93.9105</v>
      </c>
      <c r="P5755" s="273">
        <f t="shared" si="2504"/>
        <v>95.0105</v>
      </c>
      <c r="Q5755" s="273">
        <f t="shared" si="2504"/>
        <v>95.9105</v>
      </c>
      <c r="R5755" s="273">
        <f t="shared" si="2285"/>
        <v>96.65525</v>
      </c>
    </row>
    <row r="5756" ht="14.25" hidden="1" customHeight="1">
      <c r="L5756" s="251"/>
      <c r="M5756" s="272">
        <v>182.2</v>
      </c>
      <c r="N5756" s="273">
        <f t="shared" ref="N5756:Q5756" si="2505">N5755+0.0005</f>
        <v>92.711</v>
      </c>
      <c r="O5756" s="273">
        <f t="shared" si="2505"/>
        <v>93.911</v>
      </c>
      <c r="P5756" s="273">
        <f t="shared" si="2505"/>
        <v>95.011</v>
      </c>
      <c r="Q5756" s="273">
        <f t="shared" si="2505"/>
        <v>95.911</v>
      </c>
      <c r="R5756" s="273">
        <f t="shared" si="2285"/>
        <v>96.6555</v>
      </c>
    </row>
    <row r="5757" ht="14.25" hidden="1" customHeight="1">
      <c r="L5757" s="251"/>
      <c r="M5757" s="272">
        <v>182.3</v>
      </c>
      <c r="N5757" s="273">
        <f t="shared" ref="N5757:Q5757" si="2506">N5756+0.0005</f>
        <v>92.7115</v>
      </c>
      <c r="O5757" s="273">
        <f t="shared" si="2506"/>
        <v>93.9115</v>
      </c>
      <c r="P5757" s="273">
        <f t="shared" si="2506"/>
        <v>95.0115</v>
      </c>
      <c r="Q5757" s="273">
        <f t="shared" si="2506"/>
        <v>95.9115</v>
      </c>
      <c r="R5757" s="273">
        <f t="shared" si="2285"/>
        <v>96.65575</v>
      </c>
    </row>
    <row r="5758" ht="14.25" hidden="1" customHeight="1">
      <c r="L5758" s="251"/>
      <c r="M5758" s="272">
        <v>182.4</v>
      </c>
      <c r="N5758" s="273">
        <f t="shared" ref="N5758:Q5758" si="2507">N5757+0.0005</f>
        <v>92.712</v>
      </c>
      <c r="O5758" s="273">
        <f t="shared" si="2507"/>
        <v>93.912</v>
      </c>
      <c r="P5758" s="273">
        <f t="shared" si="2507"/>
        <v>95.012</v>
      </c>
      <c r="Q5758" s="273">
        <f t="shared" si="2507"/>
        <v>95.912</v>
      </c>
      <c r="R5758" s="273">
        <f t="shared" si="2285"/>
        <v>96.656</v>
      </c>
    </row>
    <row r="5759" ht="14.25" hidden="1" customHeight="1">
      <c r="L5759" s="251"/>
      <c r="M5759" s="272">
        <v>182.5</v>
      </c>
      <c r="N5759" s="273">
        <f t="shared" ref="N5759:Q5759" si="2508">N5758+0.0005</f>
        <v>92.7125</v>
      </c>
      <c r="O5759" s="273">
        <f t="shared" si="2508"/>
        <v>93.9125</v>
      </c>
      <c r="P5759" s="273">
        <f t="shared" si="2508"/>
        <v>95.0125</v>
      </c>
      <c r="Q5759" s="273">
        <f t="shared" si="2508"/>
        <v>95.9125</v>
      </c>
      <c r="R5759" s="273">
        <f t="shared" si="2285"/>
        <v>96.65625</v>
      </c>
    </row>
    <row r="5760" ht="14.25" hidden="1" customHeight="1">
      <c r="L5760" s="251"/>
      <c r="M5760" s="272">
        <v>182.6</v>
      </c>
      <c r="N5760" s="273">
        <f t="shared" ref="N5760:Q5760" si="2509">N5759+0.0005</f>
        <v>92.713</v>
      </c>
      <c r="O5760" s="273">
        <f t="shared" si="2509"/>
        <v>93.913</v>
      </c>
      <c r="P5760" s="273">
        <f t="shared" si="2509"/>
        <v>95.013</v>
      </c>
      <c r="Q5760" s="273">
        <f t="shared" si="2509"/>
        <v>95.913</v>
      </c>
      <c r="R5760" s="273">
        <f t="shared" si="2285"/>
        <v>96.6565</v>
      </c>
    </row>
    <row r="5761" ht="14.25" hidden="1" customHeight="1">
      <c r="L5761" s="251"/>
      <c r="M5761" s="272">
        <v>182.7</v>
      </c>
      <c r="N5761" s="273">
        <f t="shared" ref="N5761:Q5761" si="2510">N5760+0.0005</f>
        <v>92.7135</v>
      </c>
      <c r="O5761" s="273">
        <f t="shared" si="2510"/>
        <v>93.9135</v>
      </c>
      <c r="P5761" s="273">
        <f t="shared" si="2510"/>
        <v>95.0135</v>
      </c>
      <c r="Q5761" s="273">
        <f t="shared" si="2510"/>
        <v>95.9135</v>
      </c>
      <c r="R5761" s="273">
        <f t="shared" si="2285"/>
        <v>96.65675</v>
      </c>
    </row>
    <row r="5762" ht="14.25" hidden="1" customHeight="1">
      <c r="L5762" s="251"/>
      <c r="M5762" s="272">
        <v>182.8</v>
      </c>
      <c r="N5762" s="273">
        <f t="shared" ref="N5762:Q5762" si="2511">N5761+0.0005</f>
        <v>92.714</v>
      </c>
      <c r="O5762" s="273">
        <f t="shared" si="2511"/>
        <v>93.914</v>
      </c>
      <c r="P5762" s="273">
        <f t="shared" si="2511"/>
        <v>95.014</v>
      </c>
      <c r="Q5762" s="273">
        <f t="shared" si="2511"/>
        <v>95.914</v>
      </c>
      <c r="R5762" s="273">
        <f t="shared" si="2285"/>
        <v>96.657</v>
      </c>
    </row>
    <row r="5763" ht="14.25" hidden="1" customHeight="1">
      <c r="L5763" s="251"/>
      <c r="M5763" s="272">
        <v>182.9</v>
      </c>
      <c r="N5763" s="273">
        <f t="shared" ref="N5763:Q5763" si="2512">N5762+0.0005</f>
        <v>92.7145</v>
      </c>
      <c r="O5763" s="273">
        <f t="shared" si="2512"/>
        <v>93.9145</v>
      </c>
      <c r="P5763" s="273">
        <f t="shared" si="2512"/>
        <v>95.0145</v>
      </c>
      <c r="Q5763" s="273">
        <f t="shared" si="2512"/>
        <v>95.9145</v>
      </c>
      <c r="R5763" s="273">
        <f t="shared" si="2285"/>
        <v>96.65725</v>
      </c>
    </row>
    <row r="5764" ht="14.25" hidden="1" customHeight="1">
      <c r="L5764" s="251"/>
      <c r="M5764" s="272">
        <v>183.0</v>
      </c>
      <c r="N5764" s="273">
        <f t="shared" ref="N5764:Q5764" si="2513">N5763+0.0005</f>
        <v>92.715</v>
      </c>
      <c r="O5764" s="273">
        <f t="shared" si="2513"/>
        <v>93.915</v>
      </c>
      <c r="P5764" s="273">
        <f t="shared" si="2513"/>
        <v>95.015</v>
      </c>
      <c r="Q5764" s="273">
        <f t="shared" si="2513"/>
        <v>95.915</v>
      </c>
      <c r="R5764" s="273">
        <f t="shared" si="2285"/>
        <v>96.6575</v>
      </c>
    </row>
    <row r="5765" ht="14.25" hidden="1" customHeight="1">
      <c r="L5765" s="251"/>
      <c r="M5765" s="272">
        <v>183.1</v>
      </c>
      <c r="N5765" s="273">
        <f t="shared" ref="N5765:Q5765" si="2514">N5764+0.0005</f>
        <v>92.7155</v>
      </c>
      <c r="O5765" s="273">
        <f t="shared" si="2514"/>
        <v>93.9155</v>
      </c>
      <c r="P5765" s="273">
        <f t="shared" si="2514"/>
        <v>95.0155</v>
      </c>
      <c r="Q5765" s="273">
        <f t="shared" si="2514"/>
        <v>95.9155</v>
      </c>
      <c r="R5765" s="273">
        <f t="shared" si="2285"/>
        <v>96.65775</v>
      </c>
    </row>
    <row r="5766" ht="14.25" hidden="1" customHeight="1">
      <c r="L5766" s="251"/>
      <c r="M5766" s="272">
        <v>183.2</v>
      </c>
      <c r="N5766" s="273">
        <f t="shared" ref="N5766:Q5766" si="2515">N5765+0.0005</f>
        <v>92.716</v>
      </c>
      <c r="O5766" s="273">
        <f t="shared" si="2515"/>
        <v>93.916</v>
      </c>
      <c r="P5766" s="273">
        <f t="shared" si="2515"/>
        <v>95.016</v>
      </c>
      <c r="Q5766" s="273">
        <f t="shared" si="2515"/>
        <v>95.916</v>
      </c>
      <c r="R5766" s="273">
        <f t="shared" si="2285"/>
        <v>96.658</v>
      </c>
    </row>
    <row r="5767" ht="14.25" hidden="1" customHeight="1">
      <c r="L5767" s="251"/>
      <c r="M5767" s="272">
        <v>183.3</v>
      </c>
      <c r="N5767" s="273">
        <f t="shared" ref="N5767:Q5767" si="2516">N5766+0.0005</f>
        <v>92.7165</v>
      </c>
      <c r="O5767" s="273">
        <f t="shared" si="2516"/>
        <v>93.9165</v>
      </c>
      <c r="P5767" s="273">
        <f t="shared" si="2516"/>
        <v>95.0165</v>
      </c>
      <c r="Q5767" s="273">
        <f t="shared" si="2516"/>
        <v>95.9165</v>
      </c>
      <c r="R5767" s="273">
        <f t="shared" si="2285"/>
        <v>96.65825</v>
      </c>
    </row>
    <row r="5768" ht="14.25" hidden="1" customHeight="1">
      <c r="L5768" s="251"/>
      <c r="M5768" s="272">
        <v>183.4</v>
      </c>
      <c r="N5768" s="273">
        <f t="shared" ref="N5768:Q5768" si="2517">N5767+0.0005</f>
        <v>92.717</v>
      </c>
      <c r="O5768" s="273">
        <f t="shared" si="2517"/>
        <v>93.917</v>
      </c>
      <c r="P5768" s="273">
        <f t="shared" si="2517"/>
        <v>95.017</v>
      </c>
      <c r="Q5768" s="273">
        <f t="shared" si="2517"/>
        <v>95.917</v>
      </c>
      <c r="R5768" s="273">
        <f t="shared" si="2285"/>
        <v>96.6585</v>
      </c>
    </row>
    <row r="5769" ht="14.25" hidden="1" customHeight="1">
      <c r="L5769" s="251"/>
      <c r="M5769" s="272">
        <v>183.5</v>
      </c>
      <c r="N5769" s="273">
        <f t="shared" ref="N5769:Q5769" si="2518">N5768+0.0005</f>
        <v>92.7175</v>
      </c>
      <c r="O5769" s="273">
        <f t="shared" si="2518"/>
        <v>93.9175</v>
      </c>
      <c r="P5769" s="273">
        <f t="shared" si="2518"/>
        <v>95.0175</v>
      </c>
      <c r="Q5769" s="273">
        <f t="shared" si="2518"/>
        <v>95.9175</v>
      </c>
      <c r="R5769" s="273">
        <f t="shared" si="2285"/>
        <v>96.65875</v>
      </c>
    </row>
    <row r="5770" ht="14.25" hidden="1" customHeight="1">
      <c r="L5770" s="251"/>
      <c r="M5770" s="272">
        <v>183.6</v>
      </c>
      <c r="N5770" s="273">
        <f t="shared" ref="N5770:Q5770" si="2519">N5769+0.0005</f>
        <v>92.718</v>
      </c>
      <c r="O5770" s="273">
        <f t="shared" si="2519"/>
        <v>93.918</v>
      </c>
      <c r="P5770" s="273">
        <f t="shared" si="2519"/>
        <v>95.018</v>
      </c>
      <c r="Q5770" s="273">
        <f t="shared" si="2519"/>
        <v>95.918</v>
      </c>
      <c r="R5770" s="273">
        <f t="shared" si="2285"/>
        <v>96.659</v>
      </c>
    </row>
    <row r="5771" ht="14.25" hidden="1" customHeight="1">
      <c r="L5771" s="251"/>
      <c r="M5771" s="272">
        <v>183.7</v>
      </c>
      <c r="N5771" s="273">
        <f t="shared" ref="N5771:Q5771" si="2520">N5770+0.0005</f>
        <v>92.7185</v>
      </c>
      <c r="O5771" s="273">
        <f t="shared" si="2520"/>
        <v>93.9185</v>
      </c>
      <c r="P5771" s="273">
        <f t="shared" si="2520"/>
        <v>95.0185</v>
      </c>
      <c r="Q5771" s="273">
        <f t="shared" si="2520"/>
        <v>95.9185</v>
      </c>
      <c r="R5771" s="273">
        <f t="shared" si="2285"/>
        <v>96.65925</v>
      </c>
    </row>
    <row r="5772" ht="14.25" hidden="1" customHeight="1">
      <c r="L5772" s="251"/>
      <c r="M5772" s="272">
        <v>183.8</v>
      </c>
      <c r="N5772" s="273">
        <f t="shared" ref="N5772:Q5772" si="2521">N5771+0.0005</f>
        <v>92.719</v>
      </c>
      <c r="O5772" s="273">
        <f t="shared" si="2521"/>
        <v>93.919</v>
      </c>
      <c r="P5772" s="273">
        <f t="shared" si="2521"/>
        <v>95.019</v>
      </c>
      <c r="Q5772" s="273">
        <f t="shared" si="2521"/>
        <v>95.919</v>
      </c>
      <c r="R5772" s="273">
        <f t="shared" si="2285"/>
        <v>96.6595</v>
      </c>
    </row>
    <row r="5773" ht="14.25" hidden="1" customHeight="1">
      <c r="L5773" s="251"/>
      <c r="M5773" s="272">
        <v>183.9</v>
      </c>
      <c r="N5773" s="273">
        <f t="shared" ref="N5773:Q5773" si="2522">N5772+0.0005</f>
        <v>92.7195</v>
      </c>
      <c r="O5773" s="273">
        <f t="shared" si="2522"/>
        <v>93.9195</v>
      </c>
      <c r="P5773" s="273">
        <f t="shared" si="2522"/>
        <v>95.0195</v>
      </c>
      <c r="Q5773" s="273">
        <f t="shared" si="2522"/>
        <v>95.9195</v>
      </c>
      <c r="R5773" s="273">
        <f t="shared" si="2285"/>
        <v>96.65975</v>
      </c>
    </row>
    <row r="5774" ht="14.25" hidden="1" customHeight="1">
      <c r="L5774" s="251"/>
      <c r="M5774" s="272">
        <v>184.0</v>
      </c>
      <c r="N5774" s="273">
        <f t="shared" ref="N5774:Q5774" si="2523">N5773+0.0005</f>
        <v>92.72</v>
      </c>
      <c r="O5774" s="273">
        <f t="shared" si="2523"/>
        <v>93.92</v>
      </c>
      <c r="P5774" s="273">
        <f t="shared" si="2523"/>
        <v>95.02</v>
      </c>
      <c r="Q5774" s="273">
        <f t="shared" si="2523"/>
        <v>95.92</v>
      </c>
      <c r="R5774" s="273">
        <f t="shared" si="2285"/>
        <v>96.66</v>
      </c>
    </row>
    <row r="5775" ht="14.25" hidden="1" customHeight="1">
      <c r="L5775" s="251"/>
      <c r="M5775" s="272">
        <v>184.1</v>
      </c>
      <c r="N5775" s="273">
        <f t="shared" ref="N5775:Q5775" si="2524">N5774+0.0005</f>
        <v>92.7205</v>
      </c>
      <c r="O5775" s="273">
        <f t="shared" si="2524"/>
        <v>93.9205</v>
      </c>
      <c r="P5775" s="273">
        <f t="shared" si="2524"/>
        <v>95.0205</v>
      </c>
      <c r="Q5775" s="273">
        <f t="shared" si="2524"/>
        <v>95.9205</v>
      </c>
      <c r="R5775" s="273">
        <f t="shared" si="2285"/>
        <v>96.66025</v>
      </c>
    </row>
    <row r="5776" ht="14.25" hidden="1" customHeight="1">
      <c r="L5776" s="251"/>
      <c r="M5776" s="272">
        <v>184.2</v>
      </c>
      <c r="N5776" s="273">
        <f t="shared" ref="N5776:Q5776" si="2525">N5775+0.0005</f>
        <v>92.721</v>
      </c>
      <c r="O5776" s="273">
        <f t="shared" si="2525"/>
        <v>93.921</v>
      </c>
      <c r="P5776" s="273">
        <f t="shared" si="2525"/>
        <v>95.021</v>
      </c>
      <c r="Q5776" s="273">
        <f t="shared" si="2525"/>
        <v>95.921</v>
      </c>
      <c r="R5776" s="273">
        <f t="shared" si="2285"/>
        <v>96.6605</v>
      </c>
    </row>
    <row r="5777" ht="14.25" hidden="1" customHeight="1">
      <c r="L5777" s="251"/>
      <c r="M5777" s="272">
        <v>184.3</v>
      </c>
      <c r="N5777" s="273">
        <f t="shared" ref="N5777:Q5777" si="2526">N5776+0.0005</f>
        <v>92.7215</v>
      </c>
      <c r="O5777" s="273">
        <f t="shared" si="2526"/>
        <v>93.9215</v>
      </c>
      <c r="P5777" s="273">
        <f t="shared" si="2526"/>
        <v>95.0215</v>
      </c>
      <c r="Q5777" s="273">
        <f t="shared" si="2526"/>
        <v>95.9215</v>
      </c>
      <c r="R5777" s="273">
        <f t="shared" si="2285"/>
        <v>96.66075</v>
      </c>
    </row>
    <row r="5778" ht="14.25" hidden="1" customHeight="1">
      <c r="L5778" s="251"/>
      <c r="M5778" s="272">
        <v>184.4</v>
      </c>
      <c r="N5778" s="273">
        <f t="shared" ref="N5778:Q5778" si="2527">N5777+0.0005</f>
        <v>92.722</v>
      </c>
      <c r="O5778" s="273">
        <f t="shared" si="2527"/>
        <v>93.922</v>
      </c>
      <c r="P5778" s="273">
        <f t="shared" si="2527"/>
        <v>95.022</v>
      </c>
      <c r="Q5778" s="273">
        <f t="shared" si="2527"/>
        <v>95.922</v>
      </c>
      <c r="R5778" s="273">
        <f t="shared" si="2285"/>
        <v>96.661</v>
      </c>
    </row>
    <row r="5779" ht="14.25" hidden="1" customHeight="1">
      <c r="L5779" s="251"/>
      <c r="M5779" s="272">
        <v>184.5</v>
      </c>
      <c r="N5779" s="273">
        <f t="shared" ref="N5779:Q5779" si="2528">N5778+0.0005</f>
        <v>92.7225</v>
      </c>
      <c r="O5779" s="273">
        <f t="shared" si="2528"/>
        <v>93.9225</v>
      </c>
      <c r="P5779" s="273">
        <f t="shared" si="2528"/>
        <v>95.0225</v>
      </c>
      <c r="Q5779" s="273">
        <f t="shared" si="2528"/>
        <v>95.9225</v>
      </c>
      <c r="R5779" s="273">
        <f t="shared" si="2285"/>
        <v>96.66125</v>
      </c>
    </row>
    <row r="5780" ht="14.25" hidden="1" customHeight="1">
      <c r="L5780" s="251"/>
      <c r="M5780" s="272">
        <v>184.6</v>
      </c>
      <c r="N5780" s="273">
        <f t="shared" ref="N5780:Q5780" si="2529">N5779+0.0005</f>
        <v>92.723</v>
      </c>
      <c r="O5780" s="273">
        <f t="shared" si="2529"/>
        <v>93.923</v>
      </c>
      <c r="P5780" s="273">
        <f t="shared" si="2529"/>
        <v>95.023</v>
      </c>
      <c r="Q5780" s="273">
        <f t="shared" si="2529"/>
        <v>95.923</v>
      </c>
      <c r="R5780" s="273">
        <f t="shared" si="2285"/>
        <v>96.6615</v>
      </c>
    </row>
    <row r="5781" ht="14.25" hidden="1" customHeight="1">
      <c r="L5781" s="251"/>
      <c r="M5781" s="272">
        <v>184.7</v>
      </c>
      <c r="N5781" s="273">
        <f t="shared" ref="N5781:Q5781" si="2530">N5780+0.0005</f>
        <v>92.7235</v>
      </c>
      <c r="O5781" s="273">
        <f t="shared" si="2530"/>
        <v>93.9235</v>
      </c>
      <c r="P5781" s="273">
        <f t="shared" si="2530"/>
        <v>95.0235</v>
      </c>
      <c r="Q5781" s="273">
        <f t="shared" si="2530"/>
        <v>95.9235</v>
      </c>
      <c r="R5781" s="273">
        <f t="shared" si="2285"/>
        <v>96.66175</v>
      </c>
    </row>
    <row r="5782" ht="14.25" hidden="1" customHeight="1">
      <c r="L5782" s="251"/>
      <c r="M5782" s="272">
        <v>184.8</v>
      </c>
      <c r="N5782" s="273">
        <f t="shared" ref="N5782:Q5782" si="2531">N5781+0.0005</f>
        <v>92.724</v>
      </c>
      <c r="O5782" s="273">
        <f t="shared" si="2531"/>
        <v>93.924</v>
      </c>
      <c r="P5782" s="273">
        <f t="shared" si="2531"/>
        <v>95.024</v>
      </c>
      <c r="Q5782" s="273">
        <f t="shared" si="2531"/>
        <v>95.924</v>
      </c>
      <c r="R5782" s="273">
        <f t="shared" si="2285"/>
        <v>96.662</v>
      </c>
    </row>
    <row r="5783" ht="14.25" hidden="1" customHeight="1">
      <c r="L5783" s="251"/>
      <c r="M5783" s="272">
        <v>184.9</v>
      </c>
      <c r="N5783" s="273">
        <f t="shared" ref="N5783:Q5783" si="2532">N5782+0.0005</f>
        <v>92.7245</v>
      </c>
      <c r="O5783" s="273">
        <f t="shared" si="2532"/>
        <v>93.9245</v>
      </c>
      <c r="P5783" s="273">
        <f t="shared" si="2532"/>
        <v>95.0245</v>
      </c>
      <c r="Q5783" s="273">
        <f t="shared" si="2532"/>
        <v>95.9245</v>
      </c>
      <c r="R5783" s="273">
        <f t="shared" si="2285"/>
        <v>96.66225</v>
      </c>
    </row>
    <row r="5784" ht="14.25" hidden="1" customHeight="1">
      <c r="L5784" s="251"/>
      <c r="M5784" s="272">
        <v>185.0</v>
      </c>
      <c r="N5784" s="273">
        <f t="shared" ref="N5784:Q5784" si="2533">N5783+0.0005</f>
        <v>92.725</v>
      </c>
      <c r="O5784" s="273">
        <f t="shared" si="2533"/>
        <v>93.925</v>
      </c>
      <c r="P5784" s="273">
        <f t="shared" si="2533"/>
        <v>95.025</v>
      </c>
      <c r="Q5784" s="273">
        <f t="shared" si="2533"/>
        <v>95.925</v>
      </c>
      <c r="R5784" s="273">
        <f t="shared" si="2285"/>
        <v>96.6625</v>
      </c>
    </row>
    <row r="5785" ht="14.25" hidden="1" customHeight="1">
      <c r="L5785" s="251"/>
      <c r="M5785" s="272">
        <v>185.1</v>
      </c>
      <c r="N5785" s="273">
        <f t="shared" ref="N5785:Q5785" si="2534">N5784+0.0005</f>
        <v>92.7255</v>
      </c>
      <c r="O5785" s="273">
        <f t="shared" si="2534"/>
        <v>93.9255</v>
      </c>
      <c r="P5785" s="273">
        <f t="shared" si="2534"/>
        <v>95.0255</v>
      </c>
      <c r="Q5785" s="273">
        <f t="shared" si="2534"/>
        <v>95.9255</v>
      </c>
      <c r="R5785" s="273">
        <f t="shared" si="2285"/>
        <v>96.66275</v>
      </c>
    </row>
    <row r="5786" ht="14.25" hidden="1" customHeight="1">
      <c r="L5786" s="251"/>
      <c r="M5786" s="272">
        <v>185.2</v>
      </c>
      <c r="N5786" s="273">
        <f t="shared" ref="N5786:Q5786" si="2535">N5785+0.0005</f>
        <v>92.726</v>
      </c>
      <c r="O5786" s="273">
        <f t="shared" si="2535"/>
        <v>93.926</v>
      </c>
      <c r="P5786" s="273">
        <f t="shared" si="2535"/>
        <v>95.026</v>
      </c>
      <c r="Q5786" s="273">
        <f t="shared" si="2535"/>
        <v>95.926</v>
      </c>
      <c r="R5786" s="273">
        <f t="shared" si="2285"/>
        <v>96.663</v>
      </c>
    </row>
    <row r="5787" ht="14.25" hidden="1" customHeight="1">
      <c r="L5787" s="251"/>
      <c r="M5787" s="272">
        <v>185.3</v>
      </c>
      <c r="N5787" s="273">
        <f t="shared" ref="N5787:Q5787" si="2536">N5786+0.0005</f>
        <v>92.7265</v>
      </c>
      <c r="O5787" s="273">
        <f t="shared" si="2536"/>
        <v>93.9265</v>
      </c>
      <c r="P5787" s="273">
        <f t="shared" si="2536"/>
        <v>95.0265</v>
      </c>
      <c r="Q5787" s="273">
        <f t="shared" si="2536"/>
        <v>95.9265</v>
      </c>
      <c r="R5787" s="273">
        <f t="shared" si="2285"/>
        <v>96.66325</v>
      </c>
    </row>
    <row r="5788" ht="14.25" hidden="1" customHeight="1">
      <c r="L5788" s="251"/>
      <c r="M5788" s="272">
        <v>185.4</v>
      </c>
      <c r="N5788" s="273">
        <f t="shared" ref="N5788:Q5788" si="2537">N5787+0.0005</f>
        <v>92.727</v>
      </c>
      <c r="O5788" s="273">
        <f t="shared" si="2537"/>
        <v>93.927</v>
      </c>
      <c r="P5788" s="273">
        <f t="shared" si="2537"/>
        <v>95.027</v>
      </c>
      <c r="Q5788" s="273">
        <f t="shared" si="2537"/>
        <v>95.927</v>
      </c>
      <c r="R5788" s="273">
        <f t="shared" si="2285"/>
        <v>96.6635</v>
      </c>
    </row>
    <row r="5789" ht="14.25" hidden="1" customHeight="1">
      <c r="L5789" s="251"/>
      <c r="M5789" s="272">
        <v>185.5</v>
      </c>
      <c r="N5789" s="273">
        <f t="shared" ref="N5789:Q5789" si="2538">N5788+0.0005</f>
        <v>92.7275</v>
      </c>
      <c r="O5789" s="273">
        <f t="shared" si="2538"/>
        <v>93.9275</v>
      </c>
      <c r="P5789" s="273">
        <f t="shared" si="2538"/>
        <v>95.0275</v>
      </c>
      <c r="Q5789" s="273">
        <f t="shared" si="2538"/>
        <v>95.9275</v>
      </c>
      <c r="R5789" s="273">
        <f t="shared" si="2285"/>
        <v>96.66375</v>
      </c>
    </row>
    <row r="5790" ht="14.25" hidden="1" customHeight="1">
      <c r="L5790" s="251"/>
      <c r="M5790" s="272">
        <v>185.6</v>
      </c>
      <c r="N5790" s="273">
        <f t="shared" ref="N5790:Q5790" si="2539">N5789+0.0005</f>
        <v>92.728</v>
      </c>
      <c r="O5790" s="273">
        <f t="shared" si="2539"/>
        <v>93.928</v>
      </c>
      <c r="P5790" s="273">
        <f t="shared" si="2539"/>
        <v>95.028</v>
      </c>
      <c r="Q5790" s="273">
        <f t="shared" si="2539"/>
        <v>95.928</v>
      </c>
      <c r="R5790" s="273">
        <f t="shared" si="2285"/>
        <v>96.664</v>
      </c>
    </row>
    <row r="5791" ht="14.25" hidden="1" customHeight="1">
      <c r="L5791" s="251"/>
      <c r="M5791" s="272">
        <v>185.7</v>
      </c>
      <c r="N5791" s="273">
        <f t="shared" ref="N5791:Q5791" si="2540">N5790+0.0005</f>
        <v>92.7285</v>
      </c>
      <c r="O5791" s="273">
        <f t="shared" si="2540"/>
        <v>93.9285</v>
      </c>
      <c r="P5791" s="273">
        <f t="shared" si="2540"/>
        <v>95.0285</v>
      </c>
      <c r="Q5791" s="273">
        <f t="shared" si="2540"/>
        <v>95.9285</v>
      </c>
      <c r="R5791" s="273">
        <f t="shared" si="2285"/>
        <v>96.66425</v>
      </c>
    </row>
    <row r="5792" ht="14.25" hidden="1" customHeight="1">
      <c r="L5792" s="251"/>
      <c r="M5792" s="272">
        <v>185.8</v>
      </c>
      <c r="N5792" s="273">
        <f t="shared" ref="N5792:Q5792" si="2541">N5791+0.0005</f>
        <v>92.729</v>
      </c>
      <c r="O5792" s="273">
        <f t="shared" si="2541"/>
        <v>93.929</v>
      </c>
      <c r="P5792" s="273">
        <f t="shared" si="2541"/>
        <v>95.029</v>
      </c>
      <c r="Q5792" s="273">
        <f t="shared" si="2541"/>
        <v>95.929</v>
      </c>
      <c r="R5792" s="273">
        <f t="shared" si="2285"/>
        <v>96.6645</v>
      </c>
    </row>
    <row r="5793" ht="14.25" hidden="1" customHeight="1">
      <c r="L5793" s="251"/>
      <c r="M5793" s="272">
        <v>185.9</v>
      </c>
      <c r="N5793" s="273">
        <f t="shared" ref="N5793:Q5793" si="2542">N5792+0.0005</f>
        <v>92.7295</v>
      </c>
      <c r="O5793" s="273">
        <f t="shared" si="2542"/>
        <v>93.9295</v>
      </c>
      <c r="P5793" s="273">
        <f t="shared" si="2542"/>
        <v>95.0295</v>
      </c>
      <c r="Q5793" s="273">
        <f t="shared" si="2542"/>
        <v>95.9295</v>
      </c>
      <c r="R5793" s="273">
        <f t="shared" si="2285"/>
        <v>96.66475</v>
      </c>
    </row>
    <row r="5794" ht="14.25" hidden="1" customHeight="1">
      <c r="L5794" s="251"/>
      <c r="M5794" s="272">
        <v>186.0</v>
      </c>
      <c r="N5794" s="273">
        <f t="shared" ref="N5794:Q5794" si="2543">N5793+0.0005</f>
        <v>92.73</v>
      </c>
      <c r="O5794" s="273">
        <f t="shared" si="2543"/>
        <v>93.93</v>
      </c>
      <c r="P5794" s="273">
        <f t="shared" si="2543"/>
        <v>95.03</v>
      </c>
      <c r="Q5794" s="273">
        <f t="shared" si="2543"/>
        <v>95.93</v>
      </c>
      <c r="R5794" s="273">
        <f t="shared" si="2285"/>
        <v>96.665</v>
      </c>
    </row>
    <row r="5795" ht="14.25" hidden="1" customHeight="1">
      <c r="L5795" s="251"/>
      <c r="M5795" s="272">
        <v>186.1</v>
      </c>
      <c r="N5795" s="273">
        <f t="shared" ref="N5795:Q5795" si="2544">N5794+0.0005</f>
        <v>92.7305</v>
      </c>
      <c r="O5795" s="273">
        <f t="shared" si="2544"/>
        <v>93.9305</v>
      </c>
      <c r="P5795" s="273">
        <f t="shared" si="2544"/>
        <v>95.0305</v>
      </c>
      <c r="Q5795" s="273">
        <f t="shared" si="2544"/>
        <v>95.9305</v>
      </c>
      <c r="R5795" s="273">
        <f t="shared" si="2285"/>
        <v>96.66525</v>
      </c>
    </row>
    <row r="5796" ht="14.25" hidden="1" customHeight="1">
      <c r="L5796" s="251"/>
      <c r="M5796" s="272">
        <v>186.2</v>
      </c>
      <c r="N5796" s="273">
        <f t="shared" ref="N5796:Q5796" si="2545">N5795+0.0005</f>
        <v>92.731</v>
      </c>
      <c r="O5796" s="273">
        <f t="shared" si="2545"/>
        <v>93.931</v>
      </c>
      <c r="P5796" s="273">
        <f t="shared" si="2545"/>
        <v>95.031</v>
      </c>
      <c r="Q5796" s="273">
        <f t="shared" si="2545"/>
        <v>95.931</v>
      </c>
      <c r="R5796" s="273">
        <f t="shared" si="2285"/>
        <v>96.6655</v>
      </c>
    </row>
    <row r="5797" ht="14.25" hidden="1" customHeight="1">
      <c r="L5797" s="251"/>
      <c r="M5797" s="272">
        <v>186.3</v>
      </c>
      <c r="N5797" s="273">
        <f t="shared" ref="N5797:Q5797" si="2546">N5796+0.0005</f>
        <v>92.7315</v>
      </c>
      <c r="O5797" s="273">
        <f t="shared" si="2546"/>
        <v>93.9315</v>
      </c>
      <c r="P5797" s="273">
        <f t="shared" si="2546"/>
        <v>95.0315</v>
      </c>
      <c r="Q5797" s="273">
        <f t="shared" si="2546"/>
        <v>95.9315</v>
      </c>
      <c r="R5797" s="273">
        <f t="shared" si="2285"/>
        <v>96.66575</v>
      </c>
    </row>
    <row r="5798" ht="14.25" hidden="1" customHeight="1">
      <c r="L5798" s="251"/>
      <c r="M5798" s="272">
        <v>186.4</v>
      </c>
      <c r="N5798" s="273">
        <f t="shared" ref="N5798:Q5798" si="2547">N5797+0.0005</f>
        <v>92.732</v>
      </c>
      <c r="O5798" s="273">
        <f t="shared" si="2547"/>
        <v>93.932</v>
      </c>
      <c r="P5798" s="273">
        <f t="shared" si="2547"/>
        <v>95.032</v>
      </c>
      <c r="Q5798" s="273">
        <f t="shared" si="2547"/>
        <v>95.932</v>
      </c>
      <c r="R5798" s="273">
        <f t="shared" si="2285"/>
        <v>96.666</v>
      </c>
    </row>
    <row r="5799" ht="14.25" hidden="1" customHeight="1">
      <c r="L5799" s="251"/>
      <c r="M5799" s="272">
        <v>186.5</v>
      </c>
      <c r="N5799" s="273">
        <f t="shared" ref="N5799:Q5799" si="2548">N5798+0.0005</f>
        <v>92.7325</v>
      </c>
      <c r="O5799" s="273">
        <f t="shared" si="2548"/>
        <v>93.9325</v>
      </c>
      <c r="P5799" s="273">
        <f t="shared" si="2548"/>
        <v>95.0325</v>
      </c>
      <c r="Q5799" s="273">
        <f t="shared" si="2548"/>
        <v>95.9325</v>
      </c>
      <c r="R5799" s="273">
        <f t="shared" si="2285"/>
        <v>96.66625</v>
      </c>
    </row>
    <row r="5800" ht="14.25" hidden="1" customHeight="1">
      <c r="L5800" s="251"/>
      <c r="M5800" s="272">
        <v>186.6</v>
      </c>
      <c r="N5800" s="273">
        <f t="shared" ref="N5800:Q5800" si="2549">N5799+0.0005</f>
        <v>92.733</v>
      </c>
      <c r="O5800" s="273">
        <f t="shared" si="2549"/>
        <v>93.933</v>
      </c>
      <c r="P5800" s="273">
        <f t="shared" si="2549"/>
        <v>95.033</v>
      </c>
      <c r="Q5800" s="273">
        <f t="shared" si="2549"/>
        <v>95.933</v>
      </c>
      <c r="R5800" s="273">
        <f t="shared" si="2285"/>
        <v>96.6665</v>
      </c>
    </row>
    <row r="5801" ht="14.25" hidden="1" customHeight="1">
      <c r="L5801" s="251"/>
      <c r="M5801" s="272">
        <v>186.7</v>
      </c>
      <c r="N5801" s="273">
        <f t="shared" ref="N5801:Q5801" si="2550">N5800+0.0005</f>
        <v>92.7335</v>
      </c>
      <c r="O5801" s="273">
        <f t="shared" si="2550"/>
        <v>93.9335</v>
      </c>
      <c r="P5801" s="273">
        <f t="shared" si="2550"/>
        <v>95.0335</v>
      </c>
      <c r="Q5801" s="273">
        <f t="shared" si="2550"/>
        <v>95.9335</v>
      </c>
      <c r="R5801" s="273">
        <f t="shared" si="2285"/>
        <v>96.66675</v>
      </c>
    </row>
    <row r="5802" ht="14.25" hidden="1" customHeight="1">
      <c r="L5802" s="251"/>
      <c r="M5802" s="272">
        <v>186.8</v>
      </c>
      <c r="N5802" s="273">
        <f t="shared" ref="N5802:Q5802" si="2551">N5801+0.0005</f>
        <v>92.734</v>
      </c>
      <c r="O5802" s="273">
        <f t="shared" si="2551"/>
        <v>93.934</v>
      </c>
      <c r="P5802" s="273">
        <f t="shared" si="2551"/>
        <v>95.034</v>
      </c>
      <c r="Q5802" s="273">
        <f t="shared" si="2551"/>
        <v>95.934</v>
      </c>
      <c r="R5802" s="273">
        <f t="shared" si="2285"/>
        <v>96.667</v>
      </c>
    </row>
    <row r="5803" ht="14.25" hidden="1" customHeight="1">
      <c r="L5803" s="251"/>
      <c r="M5803" s="272">
        <v>186.9</v>
      </c>
      <c r="N5803" s="273">
        <f t="shared" ref="N5803:Q5803" si="2552">N5802+0.0005</f>
        <v>92.7345</v>
      </c>
      <c r="O5803" s="273">
        <f t="shared" si="2552"/>
        <v>93.9345</v>
      </c>
      <c r="P5803" s="273">
        <f t="shared" si="2552"/>
        <v>95.0345</v>
      </c>
      <c r="Q5803" s="273">
        <f t="shared" si="2552"/>
        <v>95.9345</v>
      </c>
      <c r="R5803" s="273">
        <f t="shared" si="2285"/>
        <v>96.66725</v>
      </c>
    </row>
    <row r="5804" ht="14.25" hidden="1" customHeight="1">
      <c r="L5804" s="251"/>
      <c r="M5804" s="272">
        <v>187.0</v>
      </c>
      <c r="N5804" s="273">
        <f t="shared" ref="N5804:Q5804" si="2553">N5803+0.0005</f>
        <v>92.735</v>
      </c>
      <c r="O5804" s="273">
        <f t="shared" si="2553"/>
        <v>93.935</v>
      </c>
      <c r="P5804" s="273">
        <f t="shared" si="2553"/>
        <v>95.035</v>
      </c>
      <c r="Q5804" s="273">
        <f t="shared" si="2553"/>
        <v>95.935</v>
      </c>
      <c r="R5804" s="273">
        <f t="shared" si="2285"/>
        <v>96.6675</v>
      </c>
    </row>
    <row r="5805" ht="14.25" hidden="1" customHeight="1">
      <c r="L5805" s="251"/>
      <c r="M5805" s="272">
        <v>187.1</v>
      </c>
      <c r="N5805" s="273">
        <f t="shared" ref="N5805:Q5805" si="2554">N5804+0.0005</f>
        <v>92.7355</v>
      </c>
      <c r="O5805" s="273">
        <f t="shared" si="2554"/>
        <v>93.9355</v>
      </c>
      <c r="P5805" s="273">
        <f t="shared" si="2554"/>
        <v>95.0355</v>
      </c>
      <c r="Q5805" s="273">
        <f t="shared" si="2554"/>
        <v>95.9355</v>
      </c>
      <c r="R5805" s="273">
        <f t="shared" si="2285"/>
        <v>96.66775</v>
      </c>
    </row>
    <row r="5806" ht="14.25" hidden="1" customHeight="1">
      <c r="L5806" s="251"/>
      <c r="M5806" s="272">
        <v>187.2</v>
      </c>
      <c r="N5806" s="273">
        <f t="shared" ref="N5806:Q5806" si="2555">N5805+0.0005</f>
        <v>92.736</v>
      </c>
      <c r="O5806" s="273">
        <f t="shared" si="2555"/>
        <v>93.936</v>
      </c>
      <c r="P5806" s="273">
        <f t="shared" si="2555"/>
        <v>95.036</v>
      </c>
      <c r="Q5806" s="273">
        <f t="shared" si="2555"/>
        <v>95.936</v>
      </c>
      <c r="R5806" s="273">
        <f t="shared" si="2285"/>
        <v>96.668</v>
      </c>
    </row>
    <row r="5807" ht="14.25" hidden="1" customHeight="1">
      <c r="L5807" s="251"/>
      <c r="M5807" s="272">
        <v>187.3</v>
      </c>
      <c r="N5807" s="273">
        <f t="shared" ref="N5807:Q5807" si="2556">N5806+0.0005</f>
        <v>92.7365</v>
      </c>
      <c r="O5807" s="273">
        <f t="shared" si="2556"/>
        <v>93.9365</v>
      </c>
      <c r="P5807" s="273">
        <f t="shared" si="2556"/>
        <v>95.0365</v>
      </c>
      <c r="Q5807" s="273">
        <f t="shared" si="2556"/>
        <v>95.9365</v>
      </c>
      <c r="R5807" s="273">
        <f t="shared" si="2285"/>
        <v>96.66825</v>
      </c>
    </row>
    <row r="5808" ht="14.25" hidden="1" customHeight="1">
      <c r="L5808" s="251"/>
      <c r="M5808" s="272">
        <v>187.4</v>
      </c>
      <c r="N5808" s="273">
        <f t="shared" ref="N5808:Q5808" si="2557">N5807+0.0005</f>
        <v>92.737</v>
      </c>
      <c r="O5808" s="273">
        <f t="shared" si="2557"/>
        <v>93.937</v>
      </c>
      <c r="P5808" s="273">
        <f t="shared" si="2557"/>
        <v>95.037</v>
      </c>
      <c r="Q5808" s="273">
        <f t="shared" si="2557"/>
        <v>95.937</v>
      </c>
      <c r="R5808" s="273">
        <f t="shared" si="2285"/>
        <v>96.6685</v>
      </c>
    </row>
    <row r="5809" ht="14.25" hidden="1" customHeight="1">
      <c r="L5809" s="251"/>
      <c r="M5809" s="272">
        <v>187.5</v>
      </c>
      <c r="N5809" s="273">
        <f t="shared" ref="N5809:Q5809" si="2558">N5808+0.0005</f>
        <v>92.7375</v>
      </c>
      <c r="O5809" s="273">
        <f t="shared" si="2558"/>
        <v>93.9375</v>
      </c>
      <c r="P5809" s="273">
        <f t="shared" si="2558"/>
        <v>95.0375</v>
      </c>
      <c r="Q5809" s="273">
        <f t="shared" si="2558"/>
        <v>95.9375</v>
      </c>
      <c r="R5809" s="273">
        <f t="shared" si="2285"/>
        <v>96.66875</v>
      </c>
    </row>
    <row r="5810" ht="14.25" hidden="1" customHeight="1">
      <c r="L5810" s="251"/>
      <c r="M5810" s="272">
        <v>187.6</v>
      </c>
      <c r="N5810" s="273">
        <f t="shared" ref="N5810:Q5810" si="2559">N5809+0.0005</f>
        <v>92.738</v>
      </c>
      <c r="O5810" s="273">
        <f t="shared" si="2559"/>
        <v>93.938</v>
      </c>
      <c r="P5810" s="273">
        <f t="shared" si="2559"/>
        <v>95.038</v>
      </c>
      <c r="Q5810" s="273">
        <f t="shared" si="2559"/>
        <v>95.938</v>
      </c>
      <c r="R5810" s="273">
        <f t="shared" si="2285"/>
        <v>96.669</v>
      </c>
    </row>
    <row r="5811" ht="14.25" hidden="1" customHeight="1">
      <c r="L5811" s="251"/>
      <c r="M5811" s="272">
        <v>187.7</v>
      </c>
      <c r="N5811" s="273">
        <f t="shared" ref="N5811:Q5811" si="2560">N5810+0.0005</f>
        <v>92.7385</v>
      </c>
      <c r="O5811" s="273">
        <f t="shared" si="2560"/>
        <v>93.9385</v>
      </c>
      <c r="P5811" s="273">
        <f t="shared" si="2560"/>
        <v>95.0385</v>
      </c>
      <c r="Q5811" s="273">
        <f t="shared" si="2560"/>
        <v>95.9385</v>
      </c>
      <c r="R5811" s="273">
        <f t="shared" si="2285"/>
        <v>96.66925</v>
      </c>
    </row>
    <row r="5812" ht="14.25" hidden="1" customHeight="1">
      <c r="L5812" s="251"/>
      <c r="M5812" s="272">
        <v>187.8</v>
      </c>
      <c r="N5812" s="273">
        <f t="shared" ref="N5812:Q5812" si="2561">N5811+0.0005</f>
        <v>92.739</v>
      </c>
      <c r="O5812" s="273">
        <f t="shared" si="2561"/>
        <v>93.939</v>
      </c>
      <c r="P5812" s="273">
        <f t="shared" si="2561"/>
        <v>95.039</v>
      </c>
      <c r="Q5812" s="273">
        <f t="shared" si="2561"/>
        <v>95.939</v>
      </c>
      <c r="R5812" s="273">
        <f t="shared" si="2285"/>
        <v>96.6695</v>
      </c>
    </row>
    <row r="5813" ht="14.25" hidden="1" customHeight="1">
      <c r="L5813" s="251"/>
      <c r="M5813" s="272">
        <v>187.9</v>
      </c>
      <c r="N5813" s="273">
        <f t="shared" ref="N5813:Q5813" si="2562">N5812+0.0005</f>
        <v>92.7395</v>
      </c>
      <c r="O5813" s="273">
        <f t="shared" si="2562"/>
        <v>93.9395</v>
      </c>
      <c r="P5813" s="273">
        <f t="shared" si="2562"/>
        <v>95.0395</v>
      </c>
      <c r="Q5813" s="273">
        <f t="shared" si="2562"/>
        <v>95.9395</v>
      </c>
      <c r="R5813" s="273">
        <f t="shared" si="2285"/>
        <v>96.66975</v>
      </c>
    </row>
    <row r="5814" ht="14.25" hidden="1" customHeight="1">
      <c r="L5814" s="251"/>
      <c r="M5814" s="272">
        <v>188.0</v>
      </c>
      <c r="N5814" s="273">
        <f t="shared" ref="N5814:Q5814" si="2563">N5813+0.0005</f>
        <v>92.74</v>
      </c>
      <c r="O5814" s="273">
        <f t="shared" si="2563"/>
        <v>93.94</v>
      </c>
      <c r="P5814" s="273">
        <f t="shared" si="2563"/>
        <v>95.04</v>
      </c>
      <c r="Q5814" s="273">
        <f t="shared" si="2563"/>
        <v>95.94</v>
      </c>
      <c r="R5814" s="273">
        <f t="shared" si="2285"/>
        <v>96.67</v>
      </c>
    </row>
    <row r="5815" ht="14.25" hidden="1" customHeight="1">
      <c r="L5815" s="251"/>
      <c r="M5815" s="272">
        <v>188.1</v>
      </c>
      <c r="N5815" s="273">
        <f t="shared" ref="N5815:Q5815" si="2564">N5814+0.0005</f>
        <v>92.7405</v>
      </c>
      <c r="O5815" s="273">
        <f t="shared" si="2564"/>
        <v>93.9405</v>
      </c>
      <c r="P5815" s="273">
        <f t="shared" si="2564"/>
        <v>95.0405</v>
      </c>
      <c r="Q5815" s="273">
        <f t="shared" si="2564"/>
        <v>95.9405</v>
      </c>
      <c r="R5815" s="273">
        <f t="shared" si="2285"/>
        <v>96.67025</v>
      </c>
    </row>
    <row r="5816" ht="14.25" hidden="1" customHeight="1">
      <c r="L5816" s="251"/>
      <c r="M5816" s="272">
        <v>188.2</v>
      </c>
      <c r="N5816" s="273">
        <f t="shared" ref="N5816:Q5816" si="2565">N5815+0.0005</f>
        <v>92.741</v>
      </c>
      <c r="O5816" s="273">
        <f t="shared" si="2565"/>
        <v>93.941</v>
      </c>
      <c r="P5816" s="273">
        <f t="shared" si="2565"/>
        <v>95.041</v>
      </c>
      <c r="Q5816" s="273">
        <f t="shared" si="2565"/>
        <v>95.941</v>
      </c>
      <c r="R5816" s="273">
        <f t="shared" si="2285"/>
        <v>96.6705</v>
      </c>
    </row>
    <row r="5817" ht="14.25" hidden="1" customHeight="1">
      <c r="L5817" s="251"/>
      <c r="M5817" s="272">
        <v>188.3</v>
      </c>
      <c r="N5817" s="273">
        <f t="shared" ref="N5817:Q5817" si="2566">N5816+0.0005</f>
        <v>92.7415</v>
      </c>
      <c r="O5817" s="273">
        <f t="shared" si="2566"/>
        <v>93.9415</v>
      </c>
      <c r="P5817" s="273">
        <f t="shared" si="2566"/>
        <v>95.0415</v>
      </c>
      <c r="Q5817" s="273">
        <f t="shared" si="2566"/>
        <v>95.9415</v>
      </c>
      <c r="R5817" s="273">
        <f t="shared" si="2285"/>
        <v>96.67075</v>
      </c>
    </row>
    <row r="5818" ht="14.25" hidden="1" customHeight="1">
      <c r="L5818" s="251"/>
      <c r="M5818" s="272">
        <v>188.4</v>
      </c>
      <c r="N5818" s="273">
        <f t="shared" ref="N5818:Q5818" si="2567">N5817+0.0005</f>
        <v>92.742</v>
      </c>
      <c r="O5818" s="273">
        <f t="shared" si="2567"/>
        <v>93.942</v>
      </c>
      <c r="P5818" s="273">
        <f t="shared" si="2567"/>
        <v>95.042</v>
      </c>
      <c r="Q5818" s="273">
        <f t="shared" si="2567"/>
        <v>95.942</v>
      </c>
      <c r="R5818" s="273">
        <f t="shared" si="2285"/>
        <v>96.671</v>
      </c>
    </row>
    <row r="5819" ht="14.25" hidden="1" customHeight="1">
      <c r="L5819" s="251"/>
      <c r="M5819" s="272">
        <v>188.5</v>
      </c>
      <c r="N5819" s="273">
        <f t="shared" ref="N5819:Q5819" si="2568">N5818+0.0005</f>
        <v>92.7425</v>
      </c>
      <c r="O5819" s="273">
        <f t="shared" si="2568"/>
        <v>93.9425</v>
      </c>
      <c r="P5819" s="273">
        <f t="shared" si="2568"/>
        <v>95.0425</v>
      </c>
      <c r="Q5819" s="273">
        <f t="shared" si="2568"/>
        <v>95.9425</v>
      </c>
      <c r="R5819" s="273">
        <f t="shared" si="2285"/>
        <v>96.67125</v>
      </c>
    </row>
    <row r="5820" ht="14.25" hidden="1" customHeight="1">
      <c r="L5820" s="251"/>
      <c r="M5820" s="272">
        <v>188.6</v>
      </c>
      <c r="N5820" s="273">
        <f t="shared" ref="N5820:Q5820" si="2569">N5819+0.0005</f>
        <v>92.743</v>
      </c>
      <c r="O5820" s="273">
        <f t="shared" si="2569"/>
        <v>93.943</v>
      </c>
      <c r="P5820" s="273">
        <f t="shared" si="2569"/>
        <v>95.043</v>
      </c>
      <c r="Q5820" s="273">
        <f t="shared" si="2569"/>
        <v>95.943</v>
      </c>
      <c r="R5820" s="273">
        <f t="shared" si="2285"/>
        <v>96.6715</v>
      </c>
    </row>
    <row r="5821" ht="14.25" hidden="1" customHeight="1">
      <c r="L5821" s="251"/>
      <c r="M5821" s="272">
        <v>188.7</v>
      </c>
      <c r="N5821" s="273">
        <f t="shared" ref="N5821:Q5821" si="2570">N5820+0.0005</f>
        <v>92.7435</v>
      </c>
      <c r="O5821" s="273">
        <f t="shared" si="2570"/>
        <v>93.9435</v>
      </c>
      <c r="P5821" s="273">
        <f t="shared" si="2570"/>
        <v>95.0435</v>
      </c>
      <c r="Q5821" s="273">
        <f t="shared" si="2570"/>
        <v>95.9435</v>
      </c>
      <c r="R5821" s="273">
        <f t="shared" si="2285"/>
        <v>96.67175</v>
      </c>
    </row>
    <row r="5822" ht="14.25" hidden="1" customHeight="1">
      <c r="L5822" s="251"/>
      <c r="M5822" s="272">
        <v>188.8</v>
      </c>
      <c r="N5822" s="273">
        <f t="shared" ref="N5822:Q5822" si="2571">N5821+0.0005</f>
        <v>92.744</v>
      </c>
      <c r="O5822" s="273">
        <f t="shared" si="2571"/>
        <v>93.944</v>
      </c>
      <c r="P5822" s="273">
        <f t="shared" si="2571"/>
        <v>95.044</v>
      </c>
      <c r="Q5822" s="273">
        <f t="shared" si="2571"/>
        <v>95.944</v>
      </c>
      <c r="R5822" s="273">
        <f t="shared" si="2285"/>
        <v>96.672</v>
      </c>
    </row>
    <row r="5823" ht="14.25" hidden="1" customHeight="1">
      <c r="L5823" s="251"/>
      <c r="M5823" s="272">
        <v>188.9</v>
      </c>
      <c r="N5823" s="273">
        <f t="shared" ref="N5823:Q5823" si="2572">N5822+0.0005</f>
        <v>92.7445</v>
      </c>
      <c r="O5823" s="273">
        <f t="shared" si="2572"/>
        <v>93.9445</v>
      </c>
      <c r="P5823" s="273">
        <f t="shared" si="2572"/>
        <v>95.0445</v>
      </c>
      <c r="Q5823" s="273">
        <f t="shared" si="2572"/>
        <v>95.9445</v>
      </c>
      <c r="R5823" s="273">
        <f t="shared" si="2285"/>
        <v>96.67225</v>
      </c>
    </row>
    <row r="5824" ht="14.25" hidden="1" customHeight="1">
      <c r="L5824" s="251"/>
      <c r="M5824" s="272">
        <v>189.0</v>
      </c>
      <c r="N5824" s="273">
        <f t="shared" ref="N5824:Q5824" si="2573">N5823+0.0005</f>
        <v>92.745</v>
      </c>
      <c r="O5824" s="273">
        <f t="shared" si="2573"/>
        <v>93.945</v>
      </c>
      <c r="P5824" s="273">
        <f t="shared" si="2573"/>
        <v>95.045</v>
      </c>
      <c r="Q5824" s="273">
        <f t="shared" si="2573"/>
        <v>95.945</v>
      </c>
      <c r="R5824" s="273">
        <f t="shared" si="2285"/>
        <v>96.6725</v>
      </c>
    </row>
    <row r="5825" ht="14.25" hidden="1" customHeight="1">
      <c r="L5825" s="251"/>
      <c r="M5825" s="272">
        <v>189.1</v>
      </c>
      <c r="N5825" s="273">
        <f t="shared" ref="N5825:Q5825" si="2574">N5824+0.0005</f>
        <v>92.7455</v>
      </c>
      <c r="O5825" s="273">
        <f t="shared" si="2574"/>
        <v>93.9455</v>
      </c>
      <c r="P5825" s="273">
        <f t="shared" si="2574"/>
        <v>95.0455</v>
      </c>
      <c r="Q5825" s="273">
        <f t="shared" si="2574"/>
        <v>95.9455</v>
      </c>
      <c r="R5825" s="273">
        <f t="shared" si="2285"/>
        <v>96.67275</v>
      </c>
    </row>
    <row r="5826" ht="14.25" hidden="1" customHeight="1">
      <c r="L5826" s="251"/>
      <c r="M5826" s="272">
        <v>189.2</v>
      </c>
      <c r="N5826" s="273">
        <f t="shared" ref="N5826:Q5826" si="2575">N5825+0.0005</f>
        <v>92.746</v>
      </c>
      <c r="O5826" s="273">
        <f t="shared" si="2575"/>
        <v>93.946</v>
      </c>
      <c r="P5826" s="273">
        <f t="shared" si="2575"/>
        <v>95.046</v>
      </c>
      <c r="Q5826" s="273">
        <f t="shared" si="2575"/>
        <v>95.946</v>
      </c>
      <c r="R5826" s="273">
        <f t="shared" si="2285"/>
        <v>96.673</v>
      </c>
    </row>
    <row r="5827" ht="14.25" hidden="1" customHeight="1">
      <c r="L5827" s="251"/>
      <c r="M5827" s="272">
        <v>189.3</v>
      </c>
      <c r="N5827" s="273">
        <f t="shared" ref="N5827:Q5827" si="2576">N5826+0.0005</f>
        <v>92.7465</v>
      </c>
      <c r="O5827" s="273">
        <f t="shared" si="2576"/>
        <v>93.9465</v>
      </c>
      <c r="P5827" s="273">
        <f t="shared" si="2576"/>
        <v>95.0465</v>
      </c>
      <c r="Q5827" s="273">
        <f t="shared" si="2576"/>
        <v>95.9465</v>
      </c>
      <c r="R5827" s="273">
        <f t="shared" si="2285"/>
        <v>96.67325</v>
      </c>
    </row>
    <row r="5828" ht="14.25" hidden="1" customHeight="1">
      <c r="L5828" s="251"/>
      <c r="M5828" s="272">
        <v>189.4</v>
      </c>
      <c r="N5828" s="273">
        <f t="shared" ref="N5828:Q5828" si="2577">N5827+0.0005</f>
        <v>92.747</v>
      </c>
      <c r="O5828" s="273">
        <f t="shared" si="2577"/>
        <v>93.947</v>
      </c>
      <c r="P5828" s="273">
        <f t="shared" si="2577"/>
        <v>95.047</v>
      </c>
      <c r="Q5828" s="273">
        <f t="shared" si="2577"/>
        <v>95.947</v>
      </c>
      <c r="R5828" s="273">
        <f t="shared" si="2285"/>
        <v>96.6735</v>
      </c>
    </row>
    <row r="5829" ht="14.25" hidden="1" customHeight="1">
      <c r="L5829" s="251"/>
      <c r="M5829" s="272">
        <v>189.5</v>
      </c>
      <c r="N5829" s="273">
        <f t="shared" ref="N5829:Q5829" si="2578">N5828+0.0005</f>
        <v>92.7475</v>
      </c>
      <c r="O5829" s="273">
        <f t="shared" si="2578"/>
        <v>93.9475</v>
      </c>
      <c r="P5829" s="273">
        <f t="shared" si="2578"/>
        <v>95.0475</v>
      </c>
      <c r="Q5829" s="273">
        <f t="shared" si="2578"/>
        <v>95.9475</v>
      </c>
      <c r="R5829" s="273">
        <f t="shared" si="2285"/>
        <v>96.67375</v>
      </c>
    </row>
    <row r="5830" ht="14.25" hidden="1" customHeight="1">
      <c r="L5830" s="251"/>
      <c r="M5830" s="272">
        <v>189.6</v>
      </c>
      <c r="N5830" s="273">
        <f t="shared" ref="N5830:Q5830" si="2579">N5829+0.0005</f>
        <v>92.748</v>
      </c>
      <c r="O5830" s="273">
        <f t="shared" si="2579"/>
        <v>93.948</v>
      </c>
      <c r="P5830" s="273">
        <f t="shared" si="2579"/>
        <v>95.048</v>
      </c>
      <c r="Q5830" s="273">
        <f t="shared" si="2579"/>
        <v>95.948</v>
      </c>
      <c r="R5830" s="273">
        <f t="shared" si="2285"/>
        <v>96.674</v>
      </c>
    </row>
    <row r="5831" ht="14.25" hidden="1" customHeight="1">
      <c r="L5831" s="251"/>
      <c r="M5831" s="272">
        <v>189.7</v>
      </c>
      <c r="N5831" s="273">
        <f t="shared" ref="N5831:Q5831" si="2580">N5830+0.0005</f>
        <v>92.7485</v>
      </c>
      <c r="O5831" s="273">
        <f t="shared" si="2580"/>
        <v>93.9485</v>
      </c>
      <c r="P5831" s="273">
        <f t="shared" si="2580"/>
        <v>95.0485</v>
      </c>
      <c r="Q5831" s="273">
        <f t="shared" si="2580"/>
        <v>95.9485</v>
      </c>
      <c r="R5831" s="273">
        <f t="shared" si="2285"/>
        <v>96.67425</v>
      </c>
    </row>
    <row r="5832" ht="14.25" hidden="1" customHeight="1">
      <c r="L5832" s="251"/>
      <c r="M5832" s="272">
        <v>189.8</v>
      </c>
      <c r="N5832" s="273">
        <f t="shared" ref="N5832:Q5832" si="2581">N5831+0.0005</f>
        <v>92.749</v>
      </c>
      <c r="O5832" s="273">
        <f t="shared" si="2581"/>
        <v>93.949</v>
      </c>
      <c r="P5832" s="273">
        <f t="shared" si="2581"/>
        <v>95.049</v>
      </c>
      <c r="Q5832" s="273">
        <f t="shared" si="2581"/>
        <v>95.949</v>
      </c>
      <c r="R5832" s="273">
        <f t="shared" si="2285"/>
        <v>96.6745</v>
      </c>
    </row>
    <row r="5833" ht="14.25" hidden="1" customHeight="1">
      <c r="L5833" s="251"/>
      <c r="M5833" s="272">
        <v>189.9</v>
      </c>
      <c r="N5833" s="273">
        <f t="shared" ref="N5833:Q5833" si="2582">N5832+0.0005</f>
        <v>92.7495</v>
      </c>
      <c r="O5833" s="273">
        <f t="shared" si="2582"/>
        <v>93.9495</v>
      </c>
      <c r="P5833" s="273">
        <f t="shared" si="2582"/>
        <v>95.0495</v>
      </c>
      <c r="Q5833" s="273">
        <f t="shared" si="2582"/>
        <v>95.9495</v>
      </c>
      <c r="R5833" s="273">
        <f t="shared" si="2285"/>
        <v>96.67475</v>
      </c>
    </row>
    <row r="5834" ht="14.25" hidden="1" customHeight="1">
      <c r="L5834" s="251"/>
      <c r="M5834" s="272">
        <v>190.0</v>
      </c>
      <c r="N5834" s="273">
        <f t="shared" ref="N5834:Q5834" si="2583">N5833+0.0005</f>
        <v>92.75</v>
      </c>
      <c r="O5834" s="273">
        <f t="shared" si="2583"/>
        <v>93.95</v>
      </c>
      <c r="P5834" s="273">
        <f t="shared" si="2583"/>
        <v>95.05</v>
      </c>
      <c r="Q5834" s="273">
        <f t="shared" si="2583"/>
        <v>95.95</v>
      </c>
      <c r="R5834" s="273">
        <f t="shared" si="2285"/>
        <v>96.675</v>
      </c>
    </row>
    <row r="5835" ht="14.25" hidden="1" customHeight="1">
      <c r="L5835" s="251"/>
      <c r="M5835" s="272">
        <v>190.1</v>
      </c>
      <c r="N5835" s="273">
        <f t="shared" ref="N5835:Q5835" si="2584">N5834+0.0005</f>
        <v>92.7505</v>
      </c>
      <c r="O5835" s="273">
        <f t="shared" si="2584"/>
        <v>93.9505</v>
      </c>
      <c r="P5835" s="273">
        <f t="shared" si="2584"/>
        <v>95.0505</v>
      </c>
      <c r="Q5835" s="273">
        <f t="shared" si="2584"/>
        <v>95.9505</v>
      </c>
      <c r="R5835" s="273">
        <f t="shared" si="2285"/>
        <v>96.67525</v>
      </c>
    </row>
    <row r="5836" ht="14.25" hidden="1" customHeight="1">
      <c r="L5836" s="251"/>
      <c r="M5836" s="272">
        <v>190.2</v>
      </c>
      <c r="N5836" s="273">
        <f t="shared" ref="N5836:Q5836" si="2585">N5835+0.0005</f>
        <v>92.751</v>
      </c>
      <c r="O5836" s="273">
        <f t="shared" si="2585"/>
        <v>93.951</v>
      </c>
      <c r="P5836" s="273">
        <f t="shared" si="2585"/>
        <v>95.051</v>
      </c>
      <c r="Q5836" s="273">
        <f t="shared" si="2585"/>
        <v>95.951</v>
      </c>
      <c r="R5836" s="273">
        <f t="shared" si="2285"/>
        <v>96.6755</v>
      </c>
    </row>
    <row r="5837" ht="14.25" hidden="1" customHeight="1">
      <c r="L5837" s="251"/>
      <c r="M5837" s="272">
        <v>190.3</v>
      </c>
      <c r="N5837" s="273">
        <f t="shared" ref="N5837:Q5837" si="2586">N5836+0.0005</f>
        <v>92.7515</v>
      </c>
      <c r="O5837" s="273">
        <f t="shared" si="2586"/>
        <v>93.9515</v>
      </c>
      <c r="P5837" s="273">
        <f t="shared" si="2586"/>
        <v>95.0515</v>
      </c>
      <c r="Q5837" s="273">
        <f t="shared" si="2586"/>
        <v>95.9515</v>
      </c>
      <c r="R5837" s="273">
        <f t="shared" si="2285"/>
        <v>96.67575</v>
      </c>
    </row>
    <row r="5838" ht="14.25" hidden="1" customHeight="1">
      <c r="L5838" s="251"/>
      <c r="M5838" s="272">
        <v>190.4</v>
      </c>
      <c r="N5838" s="273">
        <f t="shared" ref="N5838:Q5838" si="2587">N5837+0.0005</f>
        <v>92.752</v>
      </c>
      <c r="O5838" s="273">
        <f t="shared" si="2587"/>
        <v>93.952</v>
      </c>
      <c r="P5838" s="273">
        <f t="shared" si="2587"/>
        <v>95.052</v>
      </c>
      <c r="Q5838" s="273">
        <f t="shared" si="2587"/>
        <v>95.952</v>
      </c>
      <c r="R5838" s="273">
        <f t="shared" si="2285"/>
        <v>96.676</v>
      </c>
    </row>
    <row r="5839" ht="14.25" hidden="1" customHeight="1">
      <c r="L5839" s="251"/>
      <c r="M5839" s="272">
        <v>190.5</v>
      </c>
      <c r="N5839" s="273">
        <f t="shared" ref="N5839:Q5839" si="2588">N5838+0.0005</f>
        <v>92.7525</v>
      </c>
      <c r="O5839" s="273">
        <f t="shared" si="2588"/>
        <v>93.9525</v>
      </c>
      <c r="P5839" s="273">
        <f t="shared" si="2588"/>
        <v>95.0525</v>
      </c>
      <c r="Q5839" s="273">
        <f t="shared" si="2588"/>
        <v>95.9525</v>
      </c>
      <c r="R5839" s="273">
        <f t="shared" si="2285"/>
        <v>96.67625</v>
      </c>
    </row>
    <row r="5840" ht="14.25" hidden="1" customHeight="1">
      <c r="L5840" s="251"/>
      <c r="M5840" s="272">
        <v>190.6</v>
      </c>
      <c r="N5840" s="273">
        <f t="shared" ref="N5840:Q5840" si="2589">N5839+0.0005</f>
        <v>92.753</v>
      </c>
      <c r="O5840" s="273">
        <f t="shared" si="2589"/>
        <v>93.953</v>
      </c>
      <c r="P5840" s="273">
        <f t="shared" si="2589"/>
        <v>95.053</v>
      </c>
      <c r="Q5840" s="273">
        <f t="shared" si="2589"/>
        <v>95.953</v>
      </c>
      <c r="R5840" s="273">
        <f t="shared" si="2285"/>
        <v>96.6765</v>
      </c>
    </row>
    <row r="5841" ht="14.25" hidden="1" customHeight="1">
      <c r="L5841" s="251"/>
      <c r="M5841" s="272">
        <v>190.7</v>
      </c>
      <c r="N5841" s="273">
        <f t="shared" ref="N5841:Q5841" si="2590">N5840+0.0005</f>
        <v>92.7535</v>
      </c>
      <c r="O5841" s="273">
        <f t="shared" si="2590"/>
        <v>93.9535</v>
      </c>
      <c r="P5841" s="273">
        <f t="shared" si="2590"/>
        <v>95.0535</v>
      </c>
      <c r="Q5841" s="273">
        <f t="shared" si="2590"/>
        <v>95.9535</v>
      </c>
      <c r="R5841" s="273">
        <f t="shared" si="2285"/>
        <v>96.67675</v>
      </c>
    </row>
    <row r="5842" ht="14.25" hidden="1" customHeight="1">
      <c r="L5842" s="251"/>
      <c r="M5842" s="272">
        <v>190.8</v>
      </c>
      <c r="N5842" s="273">
        <f t="shared" ref="N5842:Q5842" si="2591">N5841+0.0005</f>
        <v>92.754</v>
      </c>
      <c r="O5842" s="273">
        <f t="shared" si="2591"/>
        <v>93.954</v>
      </c>
      <c r="P5842" s="273">
        <f t="shared" si="2591"/>
        <v>95.054</v>
      </c>
      <c r="Q5842" s="273">
        <f t="shared" si="2591"/>
        <v>95.954</v>
      </c>
      <c r="R5842" s="273">
        <f t="shared" si="2285"/>
        <v>96.677</v>
      </c>
    </row>
    <row r="5843" ht="14.25" hidden="1" customHeight="1">
      <c r="L5843" s="251"/>
      <c r="M5843" s="272">
        <v>190.9</v>
      </c>
      <c r="N5843" s="273">
        <f t="shared" ref="N5843:Q5843" si="2592">N5842+0.0005</f>
        <v>92.7545</v>
      </c>
      <c r="O5843" s="273">
        <f t="shared" si="2592"/>
        <v>93.9545</v>
      </c>
      <c r="P5843" s="273">
        <f t="shared" si="2592"/>
        <v>95.0545</v>
      </c>
      <c r="Q5843" s="273">
        <f t="shared" si="2592"/>
        <v>95.9545</v>
      </c>
      <c r="R5843" s="273">
        <f t="shared" si="2285"/>
        <v>96.67725</v>
      </c>
    </row>
    <row r="5844" ht="14.25" hidden="1" customHeight="1">
      <c r="L5844" s="251"/>
      <c r="M5844" s="272">
        <v>191.0</v>
      </c>
      <c r="N5844" s="273">
        <f t="shared" ref="N5844:Q5844" si="2593">N5843+0.0005</f>
        <v>92.755</v>
      </c>
      <c r="O5844" s="273">
        <f t="shared" si="2593"/>
        <v>93.955</v>
      </c>
      <c r="P5844" s="273">
        <f t="shared" si="2593"/>
        <v>95.055</v>
      </c>
      <c r="Q5844" s="273">
        <f t="shared" si="2593"/>
        <v>95.955</v>
      </c>
      <c r="R5844" s="273">
        <f t="shared" si="2285"/>
        <v>96.6775</v>
      </c>
    </row>
    <row r="5845" ht="14.25" hidden="1" customHeight="1">
      <c r="L5845" s="251"/>
      <c r="M5845" s="272">
        <v>191.1</v>
      </c>
      <c r="N5845" s="273">
        <f t="shared" ref="N5845:Q5845" si="2594">N5844+0.0005</f>
        <v>92.7555</v>
      </c>
      <c r="O5845" s="273">
        <f t="shared" si="2594"/>
        <v>93.9555</v>
      </c>
      <c r="P5845" s="273">
        <f t="shared" si="2594"/>
        <v>95.0555</v>
      </c>
      <c r="Q5845" s="273">
        <f t="shared" si="2594"/>
        <v>95.9555</v>
      </c>
      <c r="R5845" s="273">
        <f t="shared" si="2285"/>
        <v>96.67775</v>
      </c>
    </row>
    <row r="5846" ht="14.25" hidden="1" customHeight="1">
      <c r="L5846" s="251"/>
      <c r="M5846" s="272">
        <v>191.2</v>
      </c>
      <c r="N5846" s="273">
        <f t="shared" ref="N5846:Q5846" si="2595">N5845+0.0005</f>
        <v>92.756</v>
      </c>
      <c r="O5846" s="273">
        <f t="shared" si="2595"/>
        <v>93.956</v>
      </c>
      <c r="P5846" s="273">
        <f t="shared" si="2595"/>
        <v>95.056</v>
      </c>
      <c r="Q5846" s="273">
        <f t="shared" si="2595"/>
        <v>95.956</v>
      </c>
      <c r="R5846" s="273">
        <f t="shared" si="2285"/>
        <v>96.678</v>
      </c>
    </row>
    <row r="5847" ht="14.25" hidden="1" customHeight="1">
      <c r="L5847" s="251"/>
      <c r="M5847" s="272">
        <v>191.3</v>
      </c>
      <c r="N5847" s="273">
        <f t="shared" ref="N5847:Q5847" si="2596">N5846+0.0005</f>
        <v>92.7565</v>
      </c>
      <c r="O5847" s="273">
        <f t="shared" si="2596"/>
        <v>93.9565</v>
      </c>
      <c r="P5847" s="273">
        <f t="shared" si="2596"/>
        <v>95.0565</v>
      </c>
      <c r="Q5847" s="273">
        <f t="shared" si="2596"/>
        <v>95.9565</v>
      </c>
      <c r="R5847" s="273">
        <f t="shared" si="2285"/>
        <v>96.67825</v>
      </c>
    </row>
    <row r="5848" ht="14.25" hidden="1" customHeight="1">
      <c r="L5848" s="251"/>
      <c r="M5848" s="272">
        <v>191.4</v>
      </c>
      <c r="N5848" s="273">
        <f t="shared" ref="N5848:Q5848" si="2597">N5847+0.0005</f>
        <v>92.757</v>
      </c>
      <c r="O5848" s="273">
        <f t="shared" si="2597"/>
        <v>93.957</v>
      </c>
      <c r="P5848" s="273">
        <f t="shared" si="2597"/>
        <v>95.057</v>
      </c>
      <c r="Q5848" s="273">
        <f t="shared" si="2597"/>
        <v>95.957</v>
      </c>
      <c r="R5848" s="273">
        <f t="shared" si="2285"/>
        <v>96.6785</v>
      </c>
    </row>
    <row r="5849" ht="14.25" hidden="1" customHeight="1">
      <c r="L5849" s="251"/>
      <c r="M5849" s="272">
        <v>191.5</v>
      </c>
      <c r="N5849" s="273">
        <f t="shared" ref="N5849:Q5849" si="2598">N5848+0.0005</f>
        <v>92.7575</v>
      </c>
      <c r="O5849" s="273">
        <f t="shared" si="2598"/>
        <v>93.9575</v>
      </c>
      <c r="P5849" s="273">
        <f t="shared" si="2598"/>
        <v>95.0575</v>
      </c>
      <c r="Q5849" s="273">
        <f t="shared" si="2598"/>
        <v>95.9575</v>
      </c>
      <c r="R5849" s="273">
        <f t="shared" si="2285"/>
        <v>96.67875</v>
      </c>
    </row>
    <row r="5850" ht="14.25" hidden="1" customHeight="1">
      <c r="L5850" s="251"/>
      <c r="M5850" s="272">
        <v>191.6</v>
      </c>
      <c r="N5850" s="273">
        <f t="shared" ref="N5850:Q5850" si="2599">N5849+0.0005</f>
        <v>92.758</v>
      </c>
      <c r="O5850" s="273">
        <f t="shared" si="2599"/>
        <v>93.958</v>
      </c>
      <c r="P5850" s="273">
        <f t="shared" si="2599"/>
        <v>95.058</v>
      </c>
      <c r="Q5850" s="273">
        <f t="shared" si="2599"/>
        <v>95.958</v>
      </c>
      <c r="R5850" s="273">
        <f t="shared" si="2285"/>
        <v>96.679</v>
      </c>
    </row>
    <row r="5851" ht="14.25" hidden="1" customHeight="1">
      <c r="L5851" s="251"/>
      <c r="M5851" s="272">
        <v>191.7</v>
      </c>
      <c r="N5851" s="273">
        <f t="shared" ref="N5851:Q5851" si="2600">N5850+0.0005</f>
        <v>92.7585</v>
      </c>
      <c r="O5851" s="273">
        <f t="shared" si="2600"/>
        <v>93.9585</v>
      </c>
      <c r="P5851" s="273">
        <f t="shared" si="2600"/>
        <v>95.0585</v>
      </c>
      <c r="Q5851" s="273">
        <f t="shared" si="2600"/>
        <v>95.9585</v>
      </c>
      <c r="R5851" s="273">
        <f t="shared" si="2285"/>
        <v>96.67925</v>
      </c>
    </row>
    <row r="5852" ht="14.25" hidden="1" customHeight="1">
      <c r="L5852" s="251"/>
      <c r="M5852" s="272">
        <v>191.8</v>
      </c>
      <c r="N5852" s="273">
        <f t="shared" ref="N5852:Q5852" si="2601">N5851+0.0005</f>
        <v>92.759</v>
      </c>
      <c r="O5852" s="273">
        <f t="shared" si="2601"/>
        <v>93.959</v>
      </c>
      <c r="P5852" s="273">
        <f t="shared" si="2601"/>
        <v>95.059</v>
      </c>
      <c r="Q5852" s="273">
        <f t="shared" si="2601"/>
        <v>95.959</v>
      </c>
      <c r="R5852" s="273">
        <f t="shared" si="2285"/>
        <v>96.6795</v>
      </c>
    </row>
    <row r="5853" ht="14.25" hidden="1" customHeight="1">
      <c r="L5853" s="251"/>
      <c r="M5853" s="272">
        <v>191.9</v>
      </c>
      <c r="N5853" s="273">
        <f t="shared" ref="N5853:Q5853" si="2602">N5852+0.0005</f>
        <v>92.7595</v>
      </c>
      <c r="O5853" s="273">
        <f t="shared" si="2602"/>
        <v>93.9595</v>
      </c>
      <c r="P5853" s="273">
        <f t="shared" si="2602"/>
        <v>95.0595</v>
      </c>
      <c r="Q5853" s="273">
        <f t="shared" si="2602"/>
        <v>95.9595</v>
      </c>
      <c r="R5853" s="273">
        <f t="shared" si="2285"/>
        <v>96.67975</v>
      </c>
    </row>
    <row r="5854" ht="14.25" hidden="1" customHeight="1">
      <c r="L5854" s="251"/>
      <c r="M5854" s="272">
        <v>192.0</v>
      </c>
      <c r="N5854" s="273">
        <f t="shared" ref="N5854:Q5854" si="2603">N5853+0.0005</f>
        <v>92.76</v>
      </c>
      <c r="O5854" s="273">
        <f t="shared" si="2603"/>
        <v>93.96</v>
      </c>
      <c r="P5854" s="273">
        <f t="shared" si="2603"/>
        <v>95.06</v>
      </c>
      <c r="Q5854" s="273">
        <f t="shared" si="2603"/>
        <v>95.96</v>
      </c>
      <c r="R5854" s="273">
        <f t="shared" si="2285"/>
        <v>96.68</v>
      </c>
    </row>
    <row r="5855" ht="14.25" hidden="1" customHeight="1">
      <c r="L5855" s="251"/>
      <c r="M5855" s="272">
        <v>192.1</v>
      </c>
      <c r="N5855" s="273">
        <f t="shared" ref="N5855:Q5855" si="2604">N5854+0.0005</f>
        <v>92.7605</v>
      </c>
      <c r="O5855" s="273">
        <f t="shared" si="2604"/>
        <v>93.9605</v>
      </c>
      <c r="P5855" s="273">
        <f t="shared" si="2604"/>
        <v>95.0605</v>
      </c>
      <c r="Q5855" s="273">
        <f t="shared" si="2604"/>
        <v>95.9605</v>
      </c>
      <c r="R5855" s="273">
        <f t="shared" si="2285"/>
        <v>96.68025</v>
      </c>
    </row>
    <row r="5856" ht="14.25" hidden="1" customHeight="1">
      <c r="L5856" s="251"/>
      <c r="M5856" s="272">
        <v>192.2</v>
      </c>
      <c r="N5856" s="273">
        <f t="shared" ref="N5856:Q5856" si="2605">N5855+0.0005</f>
        <v>92.761</v>
      </c>
      <c r="O5856" s="273">
        <f t="shared" si="2605"/>
        <v>93.961</v>
      </c>
      <c r="P5856" s="273">
        <f t="shared" si="2605"/>
        <v>95.061</v>
      </c>
      <c r="Q5856" s="273">
        <f t="shared" si="2605"/>
        <v>95.961</v>
      </c>
      <c r="R5856" s="273">
        <f t="shared" si="2285"/>
        <v>96.6805</v>
      </c>
    </row>
    <row r="5857" ht="14.25" hidden="1" customHeight="1">
      <c r="L5857" s="251"/>
      <c r="M5857" s="272">
        <v>192.3</v>
      </c>
      <c r="N5857" s="273">
        <f t="shared" ref="N5857:Q5857" si="2606">N5856+0.0005</f>
        <v>92.7615</v>
      </c>
      <c r="O5857" s="273">
        <f t="shared" si="2606"/>
        <v>93.9615</v>
      </c>
      <c r="P5857" s="273">
        <f t="shared" si="2606"/>
        <v>95.0615</v>
      </c>
      <c r="Q5857" s="273">
        <f t="shared" si="2606"/>
        <v>95.9615</v>
      </c>
      <c r="R5857" s="273">
        <f t="shared" si="2285"/>
        <v>96.68075</v>
      </c>
    </row>
    <row r="5858" ht="14.25" hidden="1" customHeight="1">
      <c r="L5858" s="251"/>
      <c r="M5858" s="272">
        <v>192.4</v>
      </c>
      <c r="N5858" s="273">
        <f t="shared" ref="N5858:Q5858" si="2607">N5857+0.0005</f>
        <v>92.762</v>
      </c>
      <c r="O5858" s="273">
        <f t="shared" si="2607"/>
        <v>93.962</v>
      </c>
      <c r="P5858" s="273">
        <f t="shared" si="2607"/>
        <v>95.062</v>
      </c>
      <c r="Q5858" s="273">
        <f t="shared" si="2607"/>
        <v>95.962</v>
      </c>
      <c r="R5858" s="273">
        <f t="shared" si="2285"/>
        <v>96.681</v>
      </c>
    </row>
    <row r="5859" ht="14.25" hidden="1" customHeight="1">
      <c r="L5859" s="251"/>
      <c r="M5859" s="272">
        <v>192.5</v>
      </c>
      <c r="N5859" s="273">
        <f t="shared" ref="N5859:Q5859" si="2608">N5858+0.0005</f>
        <v>92.7625</v>
      </c>
      <c r="O5859" s="273">
        <f t="shared" si="2608"/>
        <v>93.9625</v>
      </c>
      <c r="P5859" s="273">
        <f t="shared" si="2608"/>
        <v>95.0625</v>
      </c>
      <c r="Q5859" s="273">
        <f t="shared" si="2608"/>
        <v>95.9625</v>
      </c>
      <c r="R5859" s="273">
        <f t="shared" si="2285"/>
        <v>96.68125</v>
      </c>
    </row>
    <row r="5860" ht="14.25" hidden="1" customHeight="1">
      <c r="L5860" s="251"/>
      <c r="M5860" s="272">
        <v>192.6</v>
      </c>
      <c r="N5860" s="273">
        <f t="shared" ref="N5860:Q5860" si="2609">N5859+0.0005</f>
        <v>92.763</v>
      </c>
      <c r="O5860" s="273">
        <f t="shared" si="2609"/>
        <v>93.963</v>
      </c>
      <c r="P5860" s="273">
        <f t="shared" si="2609"/>
        <v>95.063</v>
      </c>
      <c r="Q5860" s="273">
        <f t="shared" si="2609"/>
        <v>95.963</v>
      </c>
      <c r="R5860" s="273">
        <f t="shared" si="2285"/>
        <v>96.6815</v>
      </c>
    </row>
    <row r="5861" ht="14.25" hidden="1" customHeight="1">
      <c r="L5861" s="251"/>
      <c r="M5861" s="272">
        <v>192.7</v>
      </c>
      <c r="N5861" s="273">
        <f t="shared" ref="N5861:Q5861" si="2610">N5860+0.0005</f>
        <v>92.7635</v>
      </c>
      <c r="O5861" s="273">
        <f t="shared" si="2610"/>
        <v>93.9635</v>
      </c>
      <c r="P5861" s="273">
        <f t="shared" si="2610"/>
        <v>95.0635</v>
      </c>
      <c r="Q5861" s="273">
        <f t="shared" si="2610"/>
        <v>95.9635</v>
      </c>
      <c r="R5861" s="273">
        <f t="shared" si="2285"/>
        <v>96.68175</v>
      </c>
    </row>
    <row r="5862" ht="14.25" hidden="1" customHeight="1">
      <c r="L5862" s="251"/>
      <c r="M5862" s="272">
        <v>192.8</v>
      </c>
      <c r="N5862" s="273">
        <f t="shared" ref="N5862:Q5862" si="2611">N5861+0.0005</f>
        <v>92.764</v>
      </c>
      <c r="O5862" s="273">
        <f t="shared" si="2611"/>
        <v>93.964</v>
      </c>
      <c r="P5862" s="273">
        <f t="shared" si="2611"/>
        <v>95.064</v>
      </c>
      <c r="Q5862" s="273">
        <f t="shared" si="2611"/>
        <v>95.964</v>
      </c>
      <c r="R5862" s="273">
        <f t="shared" si="2285"/>
        <v>96.682</v>
      </c>
    </row>
    <row r="5863" ht="14.25" hidden="1" customHeight="1">
      <c r="L5863" s="251"/>
      <c r="M5863" s="272">
        <v>192.9</v>
      </c>
      <c r="N5863" s="273">
        <f t="shared" ref="N5863:Q5863" si="2612">N5862+0.0005</f>
        <v>92.7645</v>
      </c>
      <c r="O5863" s="273">
        <f t="shared" si="2612"/>
        <v>93.9645</v>
      </c>
      <c r="P5863" s="273">
        <f t="shared" si="2612"/>
        <v>95.0645</v>
      </c>
      <c r="Q5863" s="273">
        <f t="shared" si="2612"/>
        <v>95.9645</v>
      </c>
      <c r="R5863" s="273">
        <f t="shared" si="2285"/>
        <v>96.68225</v>
      </c>
    </row>
    <row r="5864" ht="14.25" hidden="1" customHeight="1">
      <c r="L5864" s="251"/>
      <c r="M5864" s="272">
        <v>193.0</v>
      </c>
      <c r="N5864" s="273">
        <f t="shared" ref="N5864:Q5864" si="2613">N5863+0.0005</f>
        <v>92.765</v>
      </c>
      <c r="O5864" s="273">
        <f t="shared" si="2613"/>
        <v>93.965</v>
      </c>
      <c r="P5864" s="273">
        <f t="shared" si="2613"/>
        <v>95.065</v>
      </c>
      <c r="Q5864" s="273">
        <f t="shared" si="2613"/>
        <v>95.965</v>
      </c>
      <c r="R5864" s="273">
        <f t="shared" si="2285"/>
        <v>96.6825</v>
      </c>
    </row>
    <row r="5865" ht="14.25" hidden="1" customHeight="1">
      <c r="L5865" s="251"/>
      <c r="M5865" s="272">
        <v>193.1</v>
      </c>
      <c r="N5865" s="273">
        <f t="shared" ref="N5865:Q5865" si="2614">N5864+0.0005</f>
        <v>92.7655</v>
      </c>
      <c r="O5865" s="273">
        <f t="shared" si="2614"/>
        <v>93.9655</v>
      </c>
      <c r="P5865" s="273">
        <f t="shared" si="2614"/>
        <v>95.0655</v>
      </c>
      <c r="Q5865" s="273">
        <f t="shared" si="2614"/>
        <v>95.9655</v>
      </c>
      <c r="R5865" s="273">
        <f t="shared" si="2285"/>
        <v>96.68275</v>
      </c>
    </row>
    <row r="5866" ht="14.25" hidden="1" customHeight="1">
      <c r="L5866" s="251"/>
      <c r="M5866" s="272">
        <v>193.2</v>
      </c>
      <c r="N5866" s="273">
        <f t="shared" ref="N5866:Q5866" si="2615">N5865+0.0005</f>
        <v>92.766</v>
      </c>
      <c r="O5866" s="273">
        <f t="shared" si="2615"/>
        <v>93.966</v>
      </c>
      <c r="P5866" s="273">
        <f t="shared" si="2615"/>
        <v>95.066</v>
      </c>
      <c r="Q5866" s="273">
        <f t="shared" si="2615"/>
        <v>95.966</v>
      </c>
      <c r="R5866" s="273">
        <f t="shared" si="2285"/>
        <v>96.683</v>
      </c>
    </row>
    <row r="5867" ht="14.25" hidden="1" customHeight="1">
      <c r="L5867" s="251"/>
      <c r="M5867" s="272">
        <v>193.3</v>
      </c>
      <c r="N5867" s="273">
        <f t="shared" ref="N5867:Q5867" si="2616">N5866+0.0005</f>
        <v>92.7665</v>
      </c>
      <c r="O5867" s="273">
        <f t="shared" si="2616"/>
        <v>93.9665</v>
      </c>
      <c r="P5867" s="273">
        <f t="shared" si="2616"/>
        <v>95.0665</v>
      </c>
      <c r="Q5867" s="273">
        <f t="shared" si="2616"/>
        <v>95.9665</v>
      </c>
      <c r="R5867" s="273">
        <f t="shared" si="2285"/>
        <v>96.68325</v>
      </c>
    </row>
    <row r="5868" ht="14.25" hidden="1" customHeight="1">
      <c r="L5868" s="251"/>
      <c r="M5868" s="272">
        <v>193.4</v>
      </c>
      <c r="N5868" s="273">
        <f t="shared" ref="N5868:Q5868" si="2617">N5867+0.0005</f>
        <v>92.767</v>
      </c>
      <c r="O5868" s="273">
        <f t="shared" si="2617"/>
        <v>93.967</v>
      </c>
      <c r="P5868" s="273">
        <f t="shared" si="2617"/>
        <v>95.067</v>
      </c>
      <c r="Q5868" s="273">
        <f t="shared" si="2617"/>
        <v>95.967</v>
      </c>
      <c r="R5868" s="273">
        <f t="shared" si="2285"/>
        <v>96.6835</v>
      </c>
    </row>
    <row r="5869" ht="14.25" hidden="1" customHeight="1">
      <c r="L5869" s="251"/>
      <c r="M5869" s="272">
        <v>193.5</v>
      </c>
      <c r="N5869" s="273">
        <f t="shared" ref="N5869:Q5869" si="2618">N5868+0.0005</f>
        <v>92.7675</v>
      </c>
      <c r="O5869" s="273">
        <f t="shared" si="2618"/>
        <v>93.9675</v>
      </c>
      <c r="P5869" s="273">
        <f t="shared" si="2618"/>
        <v>95.0675</v>
      </c>
      <c r="Q5869" s="273">
        <f t="shared" si="2618"/>
        <v>95.9675</v>
      </c>
      <c r="R5869" s="273">
        <f t="shared" si="2285"/>
        <v>96.68375</v>
      </c>
    </row>
    <row r="5870" ht="14.25" hidden="1" customHeight="1">
      <c r="L5870" s="251"/>
      <c r="M5870" s="272">
        <v>193.6</v>
      </c>
      <c r="N5870" s="273">
        <f t="shared" ref="N5870:Q5870" si="2619">N5869+0.0005</f>
        <v>92.768</v>
      </c>
      <c r="O5870" s="273">
        <f t="shared" si="2619"/>
        <v>93.968</v>
      </c>
      <c r="P5870" s="273">
        <f t="shared" si="2619"/>
        <v>95.068</v>
      </c>
      <c r="Q5870" s="273">
        <f t="shared" si="2619"/>
        <v>95.968</v>
      </c>
      <c r="R5870" s="273">
        <f t="shared" si="2285"/>
        <v>96.684</v>
      </c>
    </row>
    <row r="5871" ht="14.25" hidden="1" customHeight="1">
      <c r="L5871" s="251"/>
      <c r="M5871" s="272">
        <v>193.7</v>
      </c>
      <c r="N5871" s="273">
        <f t="shared" ref="N5871:Q5871" si="2620">N5870+0.0005</f>
        <v>92.7685</v>
      </c>
      <c r="O5871" s="273">
        <f t="shared" si="2620"/>
        <v>93.9685</v>
      </c>
      <c r="P5871" s="273">
        <f t="shared" si="2620"/>
        <v>95.0685</v>
      </c>
      <c r="Q5871" s="273">
        <f t="shared" si="2620"/>
        <v>95.9685</v>
      </c>
      <c r="R5871" s="273">
        <f t="shared" si="2285"/>
        <v>96.68425</v>
      </c>
    </row>
    <row r="5872" ht="14.25" hidden="1" customHeight="1">
      <c r="L5872" s="251"/>
      <c r="M5872" s="272">
        <v>193.8</v>
      </c>
      <c r="N5872" s="273">
        <f t="shared" ref="N5872:Q5872" si="2621">N5871+0.0005</f>
        <v>92.769</v>
      </c>
      <c r="O5872" s="273">
        <f t="shared" si="2621"/>
        <v>93.969</v>
      </c>
      <c r="P5872" s="273">
        <f t="shared" si="2621"/>
        <v>95.069</v>
      </c>
      <c r="Q5872" s="273">
        <f t="shared" si="2621"/>
        <v>95.969</v>
      </c>
      <c r="R5872" s="273">
        <f t="shared" si="2285"/>
        <v>96.6845</v>
      </c>
    </row>
    <row r="5873" ht="14.25" hidden="1" customHeight="1">
      <c r="L5873" s="251"/>
      <c r="M5873" s="272">
        <v>193.9</v>
      </c>
      <c r="N5873" s="273">
        <f t="shared" ref="N5873:Q5873" si="2622">N5872+0.0005</f>
        <v>92.7695</v>
      </c>
      <c r="O5873" s="273">
        <f t="shared" si="2622"/>
        <v>93.9695</v>
      </c>
      <c r="P5873" s="273">
        <f t="shared" si="2622"/>
        <v>95.0695</v>
      </c>
      <c r="Q5873" s="273">
        <f t="shared" si="2622"/>
        <v>95.9695</v>
      </c>
      <c r="R5873" s="273">
        <f t="shared" si="2285"/>
        <v>96.68475</v>
      </c>
    </row>
    <row r="5874" ht="14.25" hidden="1" customHeight="1">
      <c r="L5874" s="251"/>
      <c r="M5874" s="272">
        <v>194.0</v>
      </c>
      <c r="N5874" s="273">
        <f t="shared" ref="N5874:Q5874" si="2623">N5873+0.0005</f>
        <v>92.77</v>
      </c>
      <c r="O5874" s="273">
        <f t="shared" si="2623"/>
        <v>93.97</v>
      </c>
      <c r="P5874" s="273">
        <f t="shared" si="2623"/>
        <v>95.07</v>
      </c>
      <c r="Q5874" s="273">
        <f t="shared" si="2623"/>
        <v>95.97</v>
      </c>
      <c r="R5874" s="273">
        <f t="shared" si="2285"/>
        <v>96.685</v>
      </c>
    </row>
    <row r="5875" ht="14.25" hidden="1" customHeight="1">
      <c r="L5875" s="251"/>
      <c r="M5875" s="272">
        <v>194.1</v>
      </c>
      <c r="N5875" s="273">
        <f t="shared" ref="N5875:Q5875" si="2624">N5874+0.0005</f>
        <v>92.7705</v>
      </c>
      <c r="O5875" s="273">
        <f t="shared" si="2624"/>
        <v>93.9705</v>
      </c>
      <c r="P5875" s="273">
        <f t="shared" si="2624"/>
        <v>95.0705</v>
      </c>
      <c r="Q5875" s="273">
        <f t="shared" si="2624"/>
        <v>95.9705</v>
      </c>
      <c r="R5875" s="273">
        <f t="shared" si="2285"/>
        <v>96.68525</v>
      </c>
    </row>
    <row r="5876" ht="14.25" hidden="1" customHeight="1">
      <c r="L5876" s="251"/>
      <c r="M5876" s="272">
        <v>194.2</v>
      </c>
      <c r="N5876" s="273">
        <f t="shared" ref="N5876:Q5876" si="2625">N5875+0.0005</f>
        <v>92.771</v>
      </c>
      <c r="O5876" s="273">
        <f t="shared" si="2625"/>
        <v>93.971</v>
      </c>
      <c r="P5876" s="273">
        <f t="shared" si="2625"/>
        <v>95.071</v>
      </c>
      <c r="Q5876" s="273">
        <f t="shared" si="2625"/>
        <v>95.971</v>
      </c>
      <c r="R5876" s="273">
        <f t="shared" si="2285"/>
        <v>96.6855</v>
      </c>
    </row>
    <row r="5877" ht="14.25" hidden="1" customHeight="1">
      <c r="L5877" s="251"/>
      <c r="M5877" s="272">
        <v>194.3</v>
      </c>
      <c r="N5877" s="273">
        <f t="shared" ref="N5877:Q5877" si="2626">N5876+0.0005</f>
        <v>92.7715</v>
      </c>
      <c r="O5877" s="273">
        <f t="shared" si="2626"/>
        <v>93.9715</v>
      </c>
      <c r="P5877" s="273">
        <f t="shared" si="2626"/>
        <v>95.0715</v>
      </c>
      <c r="Q5877" s="273">
        <f t="shared" si="2626"/>
        <v>95.9715</v>
      </c>
      <c r="R5877" s="273">
        <f t="shared" si="2285"/>
        <v>96.68575</v>
      </c>
    </row>
    <row r="5878" ht="14.25" hidden="1" customHeight="1">
      <c r="L5878" s="251"/>
      <c r="M5878" s="272">
        <v>194.4</v>
      </c>
      <c r="N5878" s="273">
        <f t="shared" ref="N5878:Q5878" si="2627">N5877+0.0005</f>
        <v>92.772</v>
      </c>
      <c r="O5878" s="273">
        <f t="shared" si="2627"/>
        <v>93.972</v>
      </c>
      <c r="P5878" s="273">
        <f t="shared" si="2627"/>
        <v>95.072</v>
      </c>
      <c r="Q5878" s="273">
        <f t="shared" si="2627"/>
        <v>95.972</v>
      </c>
      <c r="R5878" s="273">
        <f t="shared" si="2285"/>
        <v>96.686</v>
      </c>
    </row>
    <row r="5879" ht="14.25" hidden="1" customHeight="1">
      <c r="L5879" s="251"/>
      <c r="M5879" s="272">
        <v>194.5</v>
      </c>
      <c r="N5879" s="273">
        <f t="shared" ref="N5879:Q5879" si="2628">N5878+0.0005</f>
        <v>92.7725</v>
      </c>
      <c r="O5879" s="273">
        <f t="shared" si="2628"/>
        <v>93.9725</v>
      </c>
      <c r="P5879" s="273">
        <f t="shared" si="2628"/>
        <v>95.0725</v>
      </c>
      <c r="Q5879" s="273">
        <f t="shared" si="2628"/>
        <v>95.9725</v>
      </c>
      <c r="R5879" s="273">
        <f t="shared" si="2285"/>
        <v>96.68625</v>
      </c>
    </row>
    <row r="5880" ht="14.25" hidden="1" customHeight="1">
      <c r="L5880" s="251"/>
      <c r="M5880" s="272">
        <v>194.6</v>
      </c>
      <c r="N5880" s="273">
        <f t="shared" ref="N5880:Q5880" si="2629">N5879+0.0005</f>
        <v>92.773</v>
      </c>
      <c r="O5880" s="273">
        <f t="shared" si="2629"/>
        <v>93.973</v>
      </c>
      <c r="P5880" s="273">
        <f t="shared" si="2629"/>
        <v>95.073</v>
      </c>
      <c r="Q5880" s="273">
        <f t="shared" si="2629"/>
        <v>95.973</v>
      </c>
      <c r="R5880" s="273">
        <f t="shared" si="2285"/>
        <v>96.6865</v>
      </c>
    </row>
    <row r="5881" ht="14.25" hidden="1" customHeight="1">
      <c r="L5881" s="251"/>
      <c r="M5881" s="272">
        <v>194.7</v>
      </c>
      <c r="N5881" s="273">
        <f t="shared" ref="N5881:Q5881" si="2630">N5880+0.0005</f>
        <v>92.7735</v>
      </c>
      <c r="O5881" s="273">
        <f t="shared" si="2630"/>
        <v>93.9735</v>
      </c>
      <c r="P5881" s="273">
        <f t="shared" si="2630"/>
        <v>95.0735</v>
      </c>
      <c r="Q5881" s="273">
        <f t="shared" si="2630"/>
        <v>95.9735</v>
      </c>
      <c r="R5881" s="273">
        <f t="shared" si="2285"/>
        <v>96.68675</v>
      </c>
    </row>
    <row r="5882" ht="14.25" hidden="1" customHeight="1">
      <c r="L5882" s="251"/>
      <c r="M5882" s="272">
        <v>194.8</v>
      </c>
      <c r="N5882" s="273">
        <f t="shared" ref="N5882:Q5882" si="2631">N5881+0.0005</f>
        <v>92.774</v>
      </c>
      <c r="O5882" s="273">
        <f t="shared" si="2631"/>
        <v>93.974</v>
      </c>
      <c r="P5882" s="273">
        <f t="shared" si="2631"/>
        <v>95.074</v>
      </c>
      <c r="Q5882" s="273">
        <f t="shared" si="2631"/>
        <v>95.974</v>
      </c>
      <c r="R5882" s="273">
        <f t="shared" si="2285"/>
        <v>96.687</v>
      </c>
    </row>
    <row r="5883" ht="14.25" hidden="1" customHeight="1">
      <c r="L5883" s="251"/>
      <c r="M5883" s="272">
        <v>194.9</v>
      </c>
      <c r="N5883" s="273">
        <f t="shared" ref="N5883:Q5883" si="2632">N5882+0.0005</f>
        <v>92.7745</v>
      </c>
      <c r="O5883" s="273">
        <f t="shared" si="2632"/>
        <v>93.9745</v>
      </c>
      <c r="P5883" s="273">
        <f t="shared" si="2632"/>
        <v>95.0745</v>
      </c>
      <c r="Q5883" s="273">
        <f t="shared" si="2632"/>
        <v>95.9745</v>
      </c>
      <c r="R5883" s="273">
        <f t="shared" si="2285"/>
        <v>96.68725</v>
      </c>
    </row>
    <row r="5884" ht="14.25" hidden="1" customHeight="1">
      <c r="L5884" s="251"/>
      <c r="M5884" s="272">
        <v>195.0</v>
      </c>
      <c r="N5884" s="273">
        <f t="shared" ref="N5884:Q5884" si="2633">N5883+0.0005</f>
        <v>92.775</v>
      </c>
      <c r="O5884" s="273">
        <f t="shared" si="2633"/>
        <v>93.975</v>
      </c>
      <c r="P5884" s="273">
        <f t="shared" si="2633"/>
        <v>95.075</v>
      </c>
      <c r="Q5884" s="273">
        <f t="shared" si="2633"/>
        <v>95.975</v>
      </c>
      <c r="R5884" s="273">
        <f t="shared" si="2285"/>
        <v>96.6875</v>
      </c>
    </row>
    <row r="5885" ht="14.25" hidden="1" customHeight="1">
      <c r="L5885" s="251"/>
      <c r="M5885" s="272">
        <v>195.1</v>
      </c>
      <c r="N5885" s="273">
        <f t="shared" ref="N5885:Q5885" si="2634">N5884+0.0005</f>
        <v>92.7755</v>
      </c>
      <c r="O5885" s="273">
        <f t="shared" si="2634"/>
        <v>93.9755</v>
      </c>
      <c r="P5885" s="273">
        <f t="shared" si="2634"/>
        <v>95.0755</v>
      </c>
      <c r="Q5885" s="273">
        <f t="shared" si="2634"/>
        <v>95.9755</v>
      </c>
      <c r="R5885" s="273">
        <f t="shared" si="2285"/>
        <v>96.68775</v>
      </c>
    </row>
    <row r="5886" ht="14.25" hidden="1" customHeight="1">
      <c r="L5886" s="251"/>
      <c r="M5886" s="272">
        <v>195.2</v>
      </c>
      <c r="N5886" s="273">
        <f t="shared" ref="N5886:Q5886" si="2635">N5885+0.0005</f>
        <v>92.776</v>
      </c>
      <c r="O5886" s="273">
        <f t="shared" si="2635"/>
        <v>93.976</v>
      </c>
      <c r="P5886" s="273">
        <f t="shared" si="2635"/>
        <v>95.076</v>
      </c>
      <c r="Q5886" s="273">
        <f t="shared" si="2635"/>
        <v>95.976</v>
      </c>
      <c r="R5886" s="273">
        <f t="shared" si="2285"/>
        <v>96.688</v>
      </c>
    </row>
    <row r="5887" ht="14.25" hidden="1" customHeight="1">
      <c r="L5887" s="251"/>
      <c r="M5887" s="272">
        <v>195.3</v>
      </c>
      <c r="N5887" s="273">
        <f t="shared" ref="N5887:Q5887" si="2636">N5886+0.0005</f>
        <v>92.7765</v>
      </c>
      <c r="O5887" s="273">
        <f t="shared" si="2636"/>
        <v>93.9765</v>
      </c>
      <c r="P5887" s="273">
        <f t="shared" si="2636"/>
        <v>95.0765</v>
      </c>
      <c r="Q5887" s="273">
        <f t="shared" si="2636"/>
        <v>95.9765</v>
      </c>
      <c r="R5887" s="273">
        <f t="shared" si="2285"/>
        <v>96.68825</v>
      </c>
    </row>
    <row r="5888" ht="14.25" hidden="1" customHeight="1">
      <c r="L5888" s="251"/>
      <c r="M5888" s="272">
        <v>195.4</v>
      </c>
      <c r="N5888" s="273">
        <f t="shared" ref="N5888:Q5888" si="2637">N5887+0.0005</f>
        <v>92.777</v>
      </c>
      <c r="O5888" s="273">
        <f t="shared" si="2637"/>
        <v>93.977</v>
      </c>
      <c r="P5888" s="273">
        <f t="shared" si="2637"/>
        <v>95.077</v>
      </c>
      <c r="Q5888" s="273">
        <f t="shared" si="2637"/>
        <v>95.977</v>
      </c>
      <c r="R5888" s="273">
        <f t="shared" si="2285"/>
        <v>96.6885</v>
      </c>
    </row>
    <row r="5889" ht="14.25" hidden="1" customHeight="1">
      <c r="L5889" s="251"/>
      <c r="M5889" s="272">
        <v>195.5</v>
      </c>
      <c r="N5889" s="273">
        <f t="shared" ref="N5889:Q5889" si="2638">N5888+0.0005</f>
        <v>92.7775</v>
      </c>
      <c r="O5889" s="273">
        <f t="shared" si="2638"/>
        <v>93.9775</v>
      </c>
      <c r="P5889" s="273">
        <f t="shared" si="2638"/>
        <v>95.0775</v>
      </c>
      <c r="Q5889" s="273">
        <f t="shared" si="2638"/>
        <v>95.9775</v>
      </c>
      <c r="R5889" s="273">
        <f t="shared" si="2285"/>
        <v>96.68875</v>
      </c>
    </row>
    <row r="5890" ht="14.25" hidden="1" customHeight="1">
      <c r="L5890" s="251"/>
      <c r="M5890" s="272">
        <v>195.6</v>
      </c>
      <c r="N5890" s="273">
        <f t="shared" ref="N5890:Q5890" si="2639">N5889+0.0005</f>
        <v>92.778</v>
      </c>
      <c r="O5890" s="273">
        <f t="shared" si="2639"/>
        <v>93.978</v>
      </c>
      <c r="P5890" s="273">
        <f t="shared" si="2639"/>
        <v>95.078</v>
      </c>
      <c r="Q5890" s="273">
        <f t="shared" si="2639"/>
        <v>95.978</v>
      </c>
      <c r="R5890" s="273">
        <f t="shared" si="2285"/>
        <v>96.689</v>
      </c>
    </row>
    <row r="5891" ht="14.25" hidden="1" customHeight="1">
      <c r="L5891" s="251"/>
      <c r="M5891" s="272">
        <v>195.7</v>
      </c>
      <c r="N5891" s="273">
        <f t="shared" ref="N5891:Q5891" si="2640">N5890+0.0005</f>
        <v>92.7785</v>
      </c>
      <c r="O5891" s="273">
        <f t="shared" si="2640"/>
        <v>93.9785</v>
      </c>
      <c r="P5891" s="273">
        <f t="shared" si="2640"/>
        <v>95.0785</v>
      </c>
      <c r="Q5891" s="273">
        <f t="shared" si="2640"/>
        <v>95.9785</v>
      </c>
      <c r="R5891" s="273">
        <f t="shared" si="2285"/>
        <v>96.68925</v>
      </c>
    </row>
    <row r="5892" ht="14.25" hidden="1" customHeight="1">
      <c r="L5892" s="251"/>
      <c r="M5892" s="272">
        <v>195.8</v>
      </c>
      <c r="N5892" s="273">
        <f t="shared" ref="N5892:Q5892" si="2641">N5891+0.0005</f>
        <v>92.779</v>
      </c>
      <c r="O5892" s="273">
        <f t="shared" si="2641"/>
        <v>93.979</v>
      </c>
      <c r="P5892" s="273">
        <f t="shared" si="2641"/>
        <v>95.079</v>
      </c>
      <c r="Q5892" s="273">
        <f t="shared" si="2641"/>
        <v>95.979</v>
      </c>
      <c r="R5892" s="273">
        <f t="shared" si="2285"/>
        <v>96.6895</v>
      </c>
    </row>
    <row r="5893" ht="14.25" hidden="1" customHeight="1">
      <c r="L5893" s="251"/>
      <c r="M5893" s="272">
        <v>195.9</v>
      </c>
      <c r="N5893" s="273">
        <f t="shared" ref="N5893:Q5893" si="2642">N5892+0.0005</f>
        <v>92.7795</v>
      </c>
      <c r="O5893" s="273">
        <f t="shared" si="2642"/>
        <v>93.9795</v>
      </c>
      <c r="P5893" s="273">
        <f t="shared" si="2642"/>
        <v>95.0795</v>
      </c>
      <c r="Q5893" s="273">
        <f t="shared" si="2642"/>
        <v>95.9795</v>
      </c>
      <c r="R5893" s="273">
        <f t="shared" si="2285"/>
        <v>96.68975</v>
      </c>
    </row>
    <row r="5894" ht="14.25" hidden="1" customHeight="1">
      <c r="L5894" s="251"/>
      <c r="M5894" s="272">
        <v>196.0</v>
      </c>
      <c r="N5894" s="273">
        <f t="shared" ref="N5894:Q5894" si="2643">N5893+0.0005</f>
        <v>92.78</v>
      </c>
      <c r="O5894" s="273">
        <f t="shared" si="2643"/>
        <v>93.98</v>
      </c>
      <c r="P5894" s="273">
        <f t="shared" si="2643"/>
        <v>95.08</v>
      </c>
      <c r="Q5894" s="273">
        <f t="shared" si="2643"/>
        <v>95.98</v>
      </c>
      <c r="R5894" s="273">
        <f t="shared" si="2285"/>
        <v>96.69</v>
      </c>
    </row>
    <row r="5895" ht="14.25" hidden="1" customHeight="1">
      <c r="L5895" s="251"/>
      <c r="M5895" s="272">
        <v>196.1</v>
      </c>
      <c r="N5895" s="273">
        <f t="shared" ref="N5895:Q5895" si="2644">N5894+0.0005</f>
        <v>92.7805</v>
      </c>
      <c r="O5895" s="273">
        <f t="shared" si="2644"/>
        <v>93.9805</v>
      </c>
      <c r="P5895" s="273">
        <f t="shared" si="2644"/>
        <v>95.0805</v>
      </c>
      <c r="Q5895" s="273">
        <f t="shared" si="2644"/>
        <v>95.9805</v>
      </c>
      <c r="R5895" s="273">
        <f t="shared" si="2285"/>
        <v>96.69025</v>
      </c>
    </row>
    <row r="5896" ht="14.25" hidden="1" customHeight="1">
      <c r="L5896" s="251"/>
      <c r="M5896" s="272">
        <v>196.2</v>
      </c>
      <c r="N5896" s="273">
        <f t="shared" ref="N5896:Q5896" si="2645">N5895+0.0005</f>
        <v>92.781</v>
      </c>
      <c r="O5896" s="273">
        <f t="shared" si="2645"/>
        <v>93.981</v>
      </c>
      <c r="P5896" s="273">
        <f t="shared" si="2645"/>
        <v>95.081</v>
      </c>
      <c r="Q5896" s="273">
        <f t="shared" si="2645"/>
        <v>95.981</v>
      </c>
      <c r="R5896" s="273">
        <f t="shared" si="2285"/>
        <v>96.6905</v>
      </c>
    </row>
    <row r="5897" ht="14.25" hidden="1" customHeight="1">
      <c r="L5897" s="251"/>
      <c r="M5897" s="272">
        <v>196.3</v>
      </c>
      <c r="N5897" s="273">
        <f t="shared" ref="N5897:Q5897" si="2646">N5896+0.0005</f>
        <v>92.7815</v>
      </c>
      <c r="O5897" s="273">
        <f t="shared" si="2646"/>
        <v>93.9815</v>
      </c>
      <c r="P5897" s="273">
        <f t="shared" si="2646"/>
        <v>95.0815</v>
      </c>
      <c r="Q5897" s="273">
        <f t="shared" si="2646"/>
        <v>95.9815</v>
      </c>
      <c r="R5897" s="273">
        <f t="shared" si="2285"/>
        <v>96.69075</v>
      </c>
    </row>
    <row r="5898" ht="14.25" hidden="1" customHeight="1">
      <c r="L5898" s="251"/>
      <c r="M5898" s="272">
        <v>196.4</v>
      </c>
      <c r="N5898" s="273">
        <f t="shared" ref="N5898:Q5898" si="2647">N5897+0.0005</f>
        <v>92.782</v>
      </c>
      <c r="O5898" s="273">
        <f t="shared" si="2647"/>
        <v>93.982</v>
      </c>
      <c r="P5898" s="273">
        <f t="shared" si="2647"/>
        <v>95.082</v>
      </c>
      <c r="Q5898" s="273">
        <f t="shared" si="2647"/>
        <v>95.982</v>
      </c>
      <c r="R5898" s="273">
        <f t="shared" si="2285"/>
        <v>96.691</v>
      </c>
    </row>
    <row r="5899" ht="14.25" hidden="1" customHeight="1">
      <c r="L5899" s="251"/>
      <c r="M5899" s="272">
        <v>196.5</v>
      </c>
      <c r="N5899" s="273">
        <f t="shared" ref="N5899:Q5899" si="2648">N5898+0.0005</f>
        <v>92.7825</v>
      </c>
      <c r="O5899" s="273">
        <f t="shared" si="2648"/>
        <v>93.9825</v>
      </c>
      <c r="P5899" s="273">
        <f t="shared" si="2648"/>
        <v>95.0825</v>
      </c>
      <c r="Q5899" s="273">
        <f t="shared" si="2648"/>
        <v>95.9825</v>
      </c>
      <c r="R5899" s="273">
        <f t="shared" si="2285"/>
        <v>96.69125</v>
      </c>
    </row>
    <row r="5900" ht="14.25" hidden="1" customHeight="1">
      <c r="L5900" s="251"/>
      <c r="M5900" s="272">
        <v>196.6</v>
      </c>
      <c r="N5900" s="273">
        <f t="shared" ref="N5900:Q5900" si="2649">N5899+0.0005</f>
        <v>92.783</v>
      </c>
      <c r="O5900" s="273">
        <f t="shared" si="2649"/>
        <v>93.983</v>
      </c>
      <c r="P5900" s="273">
        <f t="shared" si="2649"/>
        <v>95.083</v>
      </c>
      <c r="Q5900" s="273">
        <f t="shared" si="2649"/>
        <v>95.983</v>
      </c>
      <c r="R5900" s="273">
        <f t="shared" si="2285"/>
        <v>96.6915</v>
      </c>
    </row>
    <row r="5901" ht="14.25" hidden="1" customHeight="1">
      <c r="L5901" s="251"/>
      <c r="M5901" s="272">
        <v>196.7</v>
      </c>
      <c r="N5901" s="273">
        <f t="shared" ref="N5901:Q5901" si="2650">N5900+0.0005</f>
        <v>92.7835</v>
      </c>
      <c r="O5901" s="273">
        <f t="shared" si="2650"/>
        <v>93.9835</v>
      </c>
      <c r="P5901" s="273">
        <f t="shared" si="2650"/>
        <v>95.0835</v>
      </c>
      <c r="Q5901" s="273">
        <f t="shared" si="2650"/>
        <v>95.9835</v>
      </c>
      <c r="R5901" s="273">
        <f t="shared" si="2285"/>
        <v>96.69175</v>
      </c>
    </row>
    <row r="5902" ht="14.25" hidden="1" customHeight="1">
      <c r="L5902" s="251"/>
      <c r="M5902" s="272">
        <v>196.8</v>
      </c>
      <c r="N5902" s="273">
        <f t="shared" ref="N5902:Q5902" si="2651">N5901+0.0005</f>
        <v>92.784</v>
      </c>
      <c r="O5902" s="273">
        <f t="shared" si="2651"/>
        <v>93.984</v>
      </c>
      <c r="P5902" s="273">
        <f t="shared" si="2651"/>
        <v>95.084</v>
      </c>
      <c r="Q5902" s="273">
        <f t="shared" si="2651"/>
        <v>95.984</v>
      </c>
      <c r="R5902" s="273">
        <f t="shared" si="2285"/>
        <v>96.692</v>
      </c>
    </row>
    <row r="5903" ht="14.25" hidden="1" customHeight="1">
      <c r="L5903" s="251"/>
      <c r="M5903" s="272">
        <v>196.9</v>
      </c>
      <c r="N5903" s="273">
        <f t="shared" ref="N5903:Q5903" si="2652">N5902+0.0005</f>
        <v>92.7845</v>
      </c>
      <c r="O5903" s="273">
        <f t="shared" si="2652"/>
        <v>93.9845</v>
      </c>
      <c r="P5903" s="273">
        <f t="shared" si="2652"/>
        <v>95.0845</v>
      </c>
      <c r="Q5903" s="273">
        <f t="shared" si="2652"/>
        <v>95.9845</v>
      </c>
      <c r="R5903" s="273">
        <f t="shared" si="2285"/>
        <v>96.69225</v>
      </c>
    </row>
    <row r="5904" ht="14.25" hidden="1" customHeight="1">
      <c r="L5904" s="251"/>
      <c r="M5904" s="272">
        <v>197.0</v>
      </c>
      <c r="N5904" s="273">
        <f t="shared" ref="N5904:Q5904" si="2653">N5903+0.0005</f>
        <v>92.785</v>
      </c>
      <c r="O5904" s="273">
        <f t="shared" si="2653"/>
        <v>93.985</v>
      </c>
      <c r="P5904" s="273">
        <f t="shared" si="2653"/>
        <v>95.085</v>
      </c>
      <c r="Q5904" s="273">
        <f t="shared" si="2653"/>
        <v>95.985</v>
      </c>
      <c r="R5904" s="273">
        <f t="shared" si="2285"/>
        <v>96.6925</v>
      </c>
    </row>
    <row r="5905" ht="14.25" hidden="1" customHeight="1">
      <c r="L5905" s="251"/>
      <c r="M5905" s="272">
        <v>197.1</v>
      </c>
      <c r="N5905" s="273">
        <f t="shared" ref="N5905:Q5905" si="2654">N5904+0.0005</f>
        <v>92.7855</v>
      </c>
      <c r="O5905" s="273">
        <f t="shared" si="2654"/>
        <v>93.9855</v>
      </c>
      <c r="P5905" s="273">
        <f t="shared" si="2654"/>
        <v>95.0855</v>
      </c>
      <c r="Q5905" s="273">
        <f t="shared" si="2654"/>
        <v>95.9855</v>
      </c>
      <c r="R5905" s="273">
        <f t="shared" si="2285"/>
        <v>96.69275</v>
      </c>
    </row>
    <row r="5906" ht="14.25" hidden="1" customHeight="1">
      <c r="L5906" s="251"/>
      <c r="M5906" s="272">
        <v>197.2</v>
      </c>
      <c r="N5906" s="273">
        <f t="shared" ref="N5906:Q5906" si="2655">N5905+0.0005</f>
        <v>92.786</v>
      </c>
      <c r="O5906" s="273">
        <f t="shared" si="2655"/>
        <v>93.986</v>
      </c>
      <c r="P5906" s="273">
        <f t="shared" si="2655"/>
        <v>95.086</v>
      </c>
      <c r="Q5906" s="273">
        <f t="shared" si="2655"/>
        <v>95.986</v>
      </c>
      <c r="R5906" s="273">
        <f t="shared" si="2285"/>
        <v>96.693</v>
      </c>
    </row>
    <row r="5907" ht="14.25" hidden="1" customHeight="1">
      <c r="L5907" s="251"/>
      <c r="M5907" s="272">
        <v>197.3</v>
      </c>
      <c r="N5907" s="273">
        <f t="shared" ref="N5907:Q5907" si="2656">N5906+0.0005</f>
        <v>92.7865</v>
      </c>
      <c r="O5907" s="273">
        <f t="shared" si="2656"/>
        <v>93.9865</v>
      </c>
      <c r="P5907" s="273">
        <f t="shared" si="2656"/>
        <v>95.0865</v>
      </c>
      <c r="Q5907" s="273">
        <f t="shared" si="2656"/>
        <v>95.9865</v>
      </c>
      <c r="R5907" s="273">
        <f t="shared" si="2285"/>
        <v>96.69325</v>
      </c>
    </row>
    <row r="5908" ht="14.25" hidden="1" customHeight="1">
      <c r="L5908" s="251"/>
      <c r="M5908" s="272">
        <v>197.4</v>
      </c>
      <c r="N5908" s="273">
        <f t="shared" ref="N5908:Q5908" si="2657">N5907+0.0005</f>
        <v>92.787</v>
      </c>
      <c r="O5908" s="273">
        <f t="shared" si="2657"/>
        <v>93.987</v>
      </c>
      <c r="P5908" s="273">
        <f t="shared" si="2657"/>
        <v>95.087</v>
      </c>
      <c r="Q5908" s="273">
        <f t="shared" si="2657"/>
        <v>95.987</v>
      </c>
      <c r="R5908" s="273">
        <f t="shared" si="2285"/>
        <v>96.6935</v>
      </c>
    </row>
    <row r="5909" ht="14.25" hidden="1" customHeight="1">
      <c r="L5909" s="251"/>
      <c r="M5909" s="272">
        <v>197.5</v>
      </c>
      <c r="N5909" s="273">
        <f t="shared" ref="N5909:Q5909" si="2658">N5908+0.0005</f>
        <v>92.7875</v>
      </c>
      <c r="O5909" s="273">
        <f t="shared" si="2658"/>
        <v>93.9875</v>
      </c>
      <c r="P5909" s="273">
        <f t="shared" si="2658"/>
        <v>95.0875</v>
      </c>
      <c r="Q5909" s="273">
        <f t="shared" si="2658"/>
        <v>95.9875</v>
      </c>
      <c r="R5909" s="273">
        <f t="shared" si="2285"/>
        <v>96.69375</v>
      </c>
    </row>
    <row r="5910" ht="14.25" hidden="1" customHeight="1">
      <c r="L5910" s="251"/>
      <c r="M5910" s="272">
        <v>197.6</v>
      </c>
      <c r="N5910" s="273">
        <f t="shared" ref="N5910:Q5910" si="2659">N5909+0.0005</f>
        <v>92.788</v>
      </c>
      <c r="O5910" s="273">
        <f t="shared" si="2659"/>
        <v>93.988</v>
      </c>
      <c r="P5910" s="273">
        <f t="shared" si="2659"/>
        <v>95.088</v>
      </c>
      <c r="Q5910" s="273">
        <f t="shared" si="2659"/>
        <v>95.988</v>
      </c>
      <c r="R5910" s="273">
        <f t="shared" si="2285"/>
        <v>96.694</v>
      </c>
    </row>
    <row r="5911" ht="14.25" hidden="1" customHeight="1">
      <c r="L5911" s="251"/>
      <c r="M5911" s="272">
        <v>197.7</v>
      </c>
      <c r="N5911" s="273">
        <f t="shared" ref="N5911:Q5911" si="2660">N5910+0.0005</f>
        <v>92.7885</v>
      </c>
      <c r="O5911" s="273">
        <f t="shared" si="2660"/>
        <v>93.9885</v>
      </c>
      <c r="P5911" s="273">
        <f t="shared" si="2660"/>
        <v>95.0885</v>
      </c>
      <c r="Q5911" s="273">
        <f t="shared" si="2660"/>
        <v>95.9885</v>
      </c>
      <c r="R5911" s="273">
        <f t="shared" si="2285"/>
        <v>96.69425</v>
      </c>
    </row>
    <row r="5912" ht="14.25" hidden="1" customHeight="1">
      <c r="L5912" s="251"/>
      <c r="M5912" s="272">
        <v>197.8</v>
      </c>
      <c r="N5912" s="273">
        <f t="shared" ref="N5912:Q5912" si="2661">N5911+0.0005</f>
        <v>92.789</v>
      </c>
      <c r="O5912" s="273">
        <f t="shared" si="2661"/>
        <v>93.989</v>
      </c>
      <c r="P5912" s="273">
        <f t="shared" si="2661"/>
        <v>95.089</v>
      </c>
      <c r="Q5912" s="273">
        <f t="shared" si="2661"/>
        <v>95.989</v>
      </c>
      <c r="R5912" s="273">
        <f t="shared" si="2285"/>
        <v>96.6945</v>
      </c>
    </row>
    <row r="5913" ht="14.25" hidden="1" customHeight="1">
      <c r="L5913" s="251"/>
      <c r="M5913" s="272">
        <v>197.9</v>
      </c>
      <c r="N5913" s="273">
        <f t="shared" ref="N5913:Q5913" si="2662">N5912+0.0005</f>
        <v>92.7895</v>
      </c>
      <c r="O5913" s="273">
        <f t="shared" si="2662"/>
        <v>93.9895</v>
      </c>
      <c r="P5913" s="273">
        <f t="shared" si="2662"/>
        <v>95.0895</v>
      </c>
      <c r="Q5913" s="273">
        <f t="shared" si="2662"/>
        <v>95.9895</v>
      </c>
      <c r="R5913" s="273">
        <f t="shared" si="2285"/>
        <v>96.69475</v>
      </c>
    </row>
    <row r="5914" ht="14.25" hidden="1" customHeight="1">
      <c r="L5914" s="251"/>
      <c r="M5914" s="272">
        <v>198.0</v>
      </c>
      <c r="N5914" s="273">
        <f t="shared" ref="N5914:Q5914" si="2663">N5913+0.0005</f>
        <v>92.79</v>
      </c>
      <c r="O5914" s="273">
        <f t="shared" si="2663"/>
        <v>93.99</v>
      </c>
      <c r="P5914" s="273">
        <f t="shared" si="2663"/>
        <v>95.09</v>
      </c>
      <c r="Q5914" s="273">
        <f t="shared" si="2663"/>
        <v>95.99</v>
      </c>
      <c r="R5914" s="273">
        <f t="shared" si="2285"/>
        <v>96.695</v>
      </c>
    </row>
    <row r="5915" ht="14.25" hidden="1" customHeight="1">
      <c r="L5915" s="251"/>
      <c r="M5915" s="272">
        <v>198.1</v>
      </c>
      <c r="N5915" s="273">
        <f t="shared" ref="N5915:Q5915" si="2664">N5914+0.0005</f>
        <v>92.7905</v>
      </c>
      <c r="O5915" s="273">
        <f t="shared" si="2664"/>
        <v>93.9905</v>
      </c>
      <c r="P5915" s="273">
        <f t="shared" si="2664"/>
        <v>95.0905</v>
      </c>
      <c r="Q5915" s="273">
        <f t="shared" si="2664"/>
        <v>95.9905</v>
      </c>
      <c r="R5915" s="273">
        <f t="shared" si="2285"/>
        <v>96.69525</v>
      </c>
    </row>
    <row r="5916" ht="14.25" hidden="1" customHeight="1">
      <c r="L5916" s="251"/>
      <c r="M5916" s="272">
        <v>198.2</v>
      </c>
      <c r="N5916" s="273">
        <f t="shared" ref="N5916:Q5916" si="2665">N5915+0.0005</f>
        <v>92.791</v>
      </c>
      <c r="O5916" s="273">
        <f t="shared" si="2665"/>
        <v>93.991</v>
      </c>
      <c r="P5916" s="273">
        <f t="shared" si="2665"/>
        <v>95.091</v>
      </c>
      <c r="Q5916" s="273">
        <f t="shared" si="2665"/>
        <v>95.991</v>
      </c>
      <c r="R5916" s="273">
        <f t="shared" si="2285"/>
        <v>96.6955</v>
      </c>
    </row>
    <row r="5917" ht="14.25" hidden="1" customHeight="1">
      <c r="L5917" s="251"/>
      <c r="M5917" s="272">
        <v>198.3</v>
      </c>
      <c r="N5917" s="273">
        <f t="shared" ref="N5917:Q5917" si="2666">N5916+0.0005</f>
        <v>92.7915</v>
      </c>
      <c r="O5917" s="273">
        <f t="shared" si="2666"/>
        <v>93.9915</v>
      </c>
      <c r="P5917" s="273">
        <f t="shared" si="2666"/>
        <v>95.0915</v>
      </c>
      <c r="Q5917" s="273">
        <f t="shared" si="2666"/>
        <v>95.9915</v>
      </c>
      <c r="R5917" s="273">
        <f t="shared" si="2285"/>
        <v>96.69575</v>
      </c>
    </row>
    <row r="5918" ht="14.25" hidden="1" customHeight="1">
      <c r="L5918" s="251"/>
      <c r="M5918" s="272">
        <v>198.4</v>
      </c>
      <c r="N5918" s="273">
        <f t="shared" ref="N5918:Q5918" si="2667">N5917+0.0005</f>
        <v>92.792</v>
      </c>
      <c r="O5918" s="273">
        <f t="shared" si="2667"/>
        <v>93.992</v>
      </c>
      <c r="P5918" s="273">
        <f t="shared" si="2667"/>
        <v>95.092</v>
      </c>
      <c r="Q5918" s="273">
        <f t="shared" si="2667"/>
        <v>95.992</v>
      </c>
      <c r="R5918" s="273">
        <f t="shared" si="2285"/>
        <v>96.696</v>
      </c>
    </row>
    <row r="5919" ht="14.25" hidden="1" customHeight="1">
      <c r="L5919" s="251"/>
      <c r="M5919" s="272">
        <v>198.5</v>
      </c>
      <c r="N5919" s="273">
        <f t="shared" ref="N5919:Q5919" si="2668">N5918+0.0005</f>
        <v>92.7925</v>
      </c>
      <c r="O5919" s="273">
        <f t="shared" si="2668"/>
        <v>93.9925</v>
      </c>
      <c r="P5919" s="273">
        <f t="shared" si="2668"/>
        <v>95.0925</v>
      </c>
      <c r="Q5919" s="273">
        <f t="shared" si="2668"/>
        <v>95.9925</v>
      </c>
      <c r="R5919" s="273">
        <f t="shared" si="2285"/>
        <v>96.69625</v>
      </c>
    </row>
    <row r="5920" ht="14.25" hidden="1" customHeight="1">
      <c r="L5920" s="251"/>
      <c r="M5920" s="272">
        <v>198.6</v>
      </c>
      <c r="N5920" s="273">
        <f t="shared" ref="N5920:Q5920" si="2669">N5919+0.0005</f>
        <v>92.793</v>
      </c>
      <c r="O5920" s="273">
        <f t="shared" si="2669"/>
        <v>93.993</v>
      </c>
      <c r="P5920" s="273">
        <f t="shared" si="2669"/>
        <v>95.093</v>
      </c>
      <c r="Q5920" s="273">
        <f t="shared" si="2669"/>
        <v>95.993</v>
      </c>
      <c r="R5920" s="273">
        <f t="shared" si="2285"/>
        <v>96.6965</v>
      </c>
    </row>
    <row r="5921" ht="14.25" hidden="1" customHeight="1">
      <c r="L5921" s="251"/>
      <c r="M5921" s="272">
        <v>198.7</v>
      </c>
      <c r="N5921" s="273">
        <f t="shared" ref="N5921:Q5921" si="2670">N5920+0.0005</f>
        <v>92.7935</v>
      </c>
      <c r="O5921" s="273">
        <f t="shared" si="2670"/>
        <v>93.9935</v>
      </c>
      <c r="P5921" s="273">
        <f t="shared" si="2670"/>
        <v>95.0935</v>
      </c>
      <c r="Q5921" s="273">
        <f t="shared" si="2670"/>
        <v>95.9935</v>
      </c>
      <c r="R5921" s="273">
        <f t="shared" si="2285"/>
        <v>96.69675</v>
      </c>
    </row>
    <row r="5922" ht="14.25" hidden="1" customHeight="1">
      <c r="L5922" s="251"/>
      <c r="M5922" s="272">
        <v>198.8</v>
      </c>
      <c r="N5922" s="273">
        <f t="shared" ref="N5922:Q5922" si="2671">N5921+0.0005</f>
        <v>92.794</v>
      </c>
      <c r="O5922" s="273">
        <f t="shared" si="2671"/>
        <v>93.994</v>
      </c>
      <c r="P5922" s="273">
        <f t="shared" si="2671"/>
        <v>95.094</v>
      </c>
      <c r="Q5922" s="273">
        <f t="shared" si="2671"/>
        <v>95.994</v>
      </c>
      <c r="R5922" s="273">
        <f t="shared" si="2285"/>
        <v>96.697</v>
      </c>
    </row>
    <row r="5923" ht="14.25" hidden="1" customHeight="1">
      <c r="L5923" s="251"/>
      <c r="M5923" s="272">
        <v>198.9</v>
      </c>
      <c r="N5923" s="273">
        <f t="shared" ref="N5923:Q5923" si="2672">N5922+0.0005</f>
        <v>92.7945</v>
      </c>
      <c r="O5923" s="273">
        <f t="shared" si="2672"/>
        <v>93.9945</v>
      </c>
      <c r="P5923" s="273">
        <f t="shared" si="2672"/>
        <v>95.0945</v>
      </c>
      <c r="Q5923" s="273">
        <f t="shared" si="2672"/>
        <v>95.9945</v>
      </c>
      <c r="R5923" s="273">
        <f t="shared" si="2285"/>
        <v>96.69725</v>
      </c>
    </row>
    <row r="5924" ht="14.25" hidden="1" customHeight="1">
      <c r="L5924" s="251"/>
      <c r="M5924" s="272">
        <v>199.0</v>
      </c>
      <c r="N5924" s="273">
        <f t="shared" ref="N5924:Q5924" si="2673">N5923+0.0005</f>
        <v>92.795</v>
      </c>
      <c r="O5924" s="273">
        <f t="shared" si="2673"/>
        <v>93.995</v>
      </c>
      <c r="P5924" s="273">
        <f t="shared" si="2673"/>
        <v>95.095</v>
      </c>
      <c r="Q5924" s="273">
        <f t="shared" si="2673"/>
        <v>95.995</v>
      </c>
      <c r="R5924" s="273">
        <f t="shared" si="2285"/>
        <v>96.6975</v>
      </c>
    </row>
    <row r="5925" ht="14.25" hidden="1" customHeight="1">
      <c r="L5925" s="251"/>
      <c r="M5925" s="272">
        <v>199.1</v>
      </c>
      <c r="N5925" s="273">
        <f t="shared" ref="N5925:Q5925" si="2674">N5924+0.0005</f>
        <v>92.7955</v>
      </c>
      <c r="O5925" s="273">
        <f t="shared" si="2674"/>
        <v>93.9955</v>
      </c>
      <c r="P5925" s="273">
        <f t="shared" si="2674"/>
        <v>95.0955</v>
      </c>
      <c r="Q5925" s="273">
        <f t="shared" si="2674"/>
        <v>95.9955</v>
      </c>
      <c r="R5925" s="273">
        <f t="shared" si="2285"/>
        <v>96.69775</v>
      </c>
    </row>
    <row r="5926" ht="14.25" hidden="1" customHeight="1">
      <c r="L5926" s="251"/>
      <c r="M5926" s="272">
        <v>199.2</v>
      </c>
      <c r="N5926" s="273">
        <f t="shared" ref="N5926:Q5926" si="2675">N5925+0.0005</f>
        <v>92.796</v>
      </c>
      <c r="O5926" s="273">
        <f t="shared" si="2675"/>
        <v>93.996</v>
      </c>
      <c r="P5926" s="273">
        <f t="shared" si="2675"/>
        <v>95.096</v>
      </c>
      <c r="Q5926" s="273">
        <f t="shared" si="2675"/>
        <v>95.996</v>
      </c>
      <c r="R5926" s="273">
        <f t="shared" si="2285"/>
        <v>96.698</v>
      </c>
    </row>
    <row r="5927" ht="14.25" hidden="1" customHeight="1">
      <c r="L5927" s="251"/>
      <c r="M5927" s="272">
        <v>199.3</v>
      </c>
      <c r="N5927" s="273">
        <f t="shared" ref="N5927:Q5927" si="2676">N5926+0.0005</f>
        <v>92.7965</v>
      </c>
      <c r="O5927" s="273">
        <f t="shared" si="2676"/>
        <v>93.9965</v>
      </c>
      <c r="P5927" s="273">
        <f t="shared" si="2676"/>
        <v>95.0965</v>
      </c>
      <c r="Q5927" s="273">
        <f t="shared" si="2676"/>
        <v>95.9965</v>
      </c>
      <c r="R5927" s="273">
        <f t="shared" si="2285"/>
        <v>96.69825</v>
      </c>
    </row>
    <row r="5928" ht="14.25" hidden="1" customHeight="1">
      <c r="L5928" s="251"/>
      <c r="M5928" s="272">
        <v>199.4</v>
      </c>
      <c r="N5928" s="273">
        <f t="shared" ref="N5928:Q5928" si="2677">N5927+0.0005</f>
        <v>92.797</v>
      </c>
      <c r="O5928" s="273">
        <f t="shared" si="2677"/>
        <v>93.997</v>
      </c>
      <c r="P5928" s="273">
        <f t="shared" si="2677"/>
        <v>95.097</v>
      </c>
      <c r="Q5928" s="273">
        <f t="shared" si="2677"/>
        <v>95.997</v>
      </c>
      <c r="R5928" s="273">
        <f t="shared" si="2285"/>
        <v>96.6985</v>
      </c>
    </row>
    <row r="5929" ht="14.25" hidden="1" customHeight="1">
      <c r="L5929" s="251"/>
      <c r="M5929" s="272">
        <v>199.5</v>
      </c>
      <c r="N5929" s="273">
        <f t="shared" ref="N5929:Q5929" si="2678">N5928+0.0005</f>
        <v>92.7975</v>
      </c>
      <c r="O5929" s="273">
        <f t="shared" si="2678"/>
        <v>93.9975</v>
      </c>
      <c r="P5929" s="273">
        <f t="shared" si="2678"/>
        <v>95.0975</v>
      </c>
      <c r="Q5929" s="273">
        <f t="shared" si="2678"/>
        <v>95.9975</v>
      </c>
      <c r="R5929" s="273">
        <f t="shared" si="2285"/>
        <v>96.69875</v>
      </c>
    </row>
    <row r="5930" ht="14.25" hidden="1" customHeight="1">
      <c r="L5930" s="251"/>
      <c r="M5930" s="272">
        <v>199.6</v>
      </c>
      <c r="N5930" s="273">
        <f t="shared" ref="N5930:Q5930" si="2679">N5929+0.0005</f>
        <v>92.798</v>
      </c>
      <c r="O5930" s="273">
        <f t="shared" si="2679"/>
        <v>93.998</v>
      </c>
      <c r="P5930" s="273">
        <f t="shared" si="2679"/>
        <v>95.098</v>
      </c>
      <c r="Q5930" s="273">
        <f t="shared" si="2679"/>
        <v>95.998</v>
      </c>
      <c r="R5930" s="273">
        <f t="shared" si="2285"/>
        <v>96.699</v>
      </c>
    </row>
    <row r="5931" ht="14.25" hidden="1" customHeight="1">
      <c r="L5931" s="251"/>
      <c r="M5931" s="272">
        <v>199.7</v>
      </c>
      <c r="N5931" s="273">
        <f t="shared" ref="N5931:Q5931" si="2680">N5930+0.0005</f>
        <v>92.7985</v>
      </c>
      <c r="O5931" s="273">
        <f t="shared" si="2680"/>
        <v>93.9985</v>
      </c>
      <c r="P5931" s="273">
        <f t="shared" si="2680"/>
        <v>95.0985</v>
      </c>
      <c r="Q5931" s="273">
        <f t="shared" si="2680"/>
        <v>95.9985</v>
      </c>
      <c r="R5931" s="273">
        <f t="shared" si="2285"/>
        <v>96.69925</v>
      </c>
    </row>
    <row r="5932" ht="14.25" hidden="1" customHeight="1">
      <c r="L5932" s="251"/>
      <c r="M5932" s="272">
        <v>199.8</v>
      </c>
      <c r="N5932" s="273">
        <f t="shared" ref="N5932:Q5932" si="2681">N5931+0.0005</f>
        <v>92.799</v>
      </c>
      <c r="O5932" s="273">
        <f t="shared" si="2681"/>
        <v>93.999</v>
      </c>
      <c r="P5932" s="273">
        <f t="shared" si="2681"/>
        <v>95.099</v>
      </c>
      <c r="Q5932" s="273">
        <f t="shared" si="2681"/>
        <v>95.999</v>
      </c>
      <c r="R5932" s="273">
        <f t="shared" si="2285"/>
        <v>96.6995</v>
      </c>
    </row>
    <row r="5933" ht="14.25" hidden="1" customHeight="1">
      <c r="L5933" s="251"/>
      <c r="M5933" s="272">
        <v>199.9</v>
      </c>
      <c r="N5933" s="273">
        <f t="shared" ref="N5933:Q5933" si="2682">N5932+0.0005</f>
        <v>92.7995</v>
      </c>
      <c r="O5933" s="273">
        <f t="shared" si="2682"/>
        <v>93.9995</v>
      </c>
      <c r="P5933" s="273">
        <f t="shared" si="2682"/>
        <v>95.0995</v>
      </c>
      <c r="Q5933" s="273">
        <f t="shared" si="2682"/>
        <v>95.9995</v>
      </c>
      <c r="R5933" s="273">
        <f t="shared" si="2285"/>
        <v>96.69975</v>
      </c>
    </row>
    <row r="5934" ht="14.25" hidden="1" customHeight="1">
      <c r="L5934" s="251"/>
      <c r="M5934" s="360">
        <v>200.0</v>
      </c>
      <c r="N5934" s="361">
        <f t="shared" ref="N5934:Q5934" si="2683">N5933+0.0005</f>
        <v>92.8</v>
      </c>
      <c r="O5934" s="361">
        <f t="shared" si="2683"/>
        <v>94</v>
      </c>
      <c r="P5934" s="361">
        <f t="shared" si="2683"/>
        <v>95.1</v>
      </c>
      <c r="Q5934" s="361">
        <f t="shared" si="2683"/>
        <v>96</v>
      </c>
      <c r="R5934" s="361">
        <f t="shared" si="2285"/>
        <v>96.7</v>
      </c>
    </row>
  </sheetData>
  <mergeCells count="3">
    <mergeCell ref="N3:R3"/>
    <mergeCell ref="A5:C5"/>
    <mergeCell ref="A14:C14"/>
  </mergeCells>
  <conditionalFormatting sqref="M4">
    <cfRule type="cellIs" dxfId="0" priority="1" operator="between">
      <formula>$D$98</formula>
      <formula>$I$65</formula>
    </cfRule>
  </conditionalFormatting>
  <dataValidations>
    <dataValidation type="list" allowBlank="1" showErrorMessage="1" sqref="B7">
      <formula1>$S$4:$S$8</formula1>
    </dataValidation>
  </dataValidations>
  <printOptions/>
  <pageMargins bottom="0.787401575" footer="0.0" header="0.0" left="0.7" right="0.7" top="0.78740157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 outlineLevelCol="1" outlineLevelRow="1"/>
  <cols>
    <col customWidth="1" min="1" max="1" width="33.14"/>
    <col customWidth="1" min="2" max="2" width="27.0"/>
    <col customWidth="1" min="3" max="3" width="13.43"/>
    <col customWidth="1" min="4" max="4" width="33.14"/>
    <col customWidth="1" min="5" max="7" width="11.43"/>
    <col customWidth="1" min="8" max="8" width="22.0"/>
    <col customWidth="1" min="9" max="15" width="11.43"/>
    <col customWidth="1" min="16" max="19" width="20.0"/>
    <col customWidth="1" min="20" max="25" width="11.43"/>
    <col customWidth="1" min="26" max="29" width="17.43"/>
    <col customWidth="1" min="30" max="35" width="11.43"/>
    <col customWidth="1" min="36" max="38" width="19.57"/>
    <col customWidth="1" min="39" max="42" width="11.43"/>
    <col customWidth="1" min="43" max="43" width="32.0"/>
    <col customWidth="1" min="44" max="44" width="10.86"/>
    <col customWidth="1" min="45" max="45" width="22.86"/>
    <col customWidth="1" min="46" max="46" width="11.43"/>
    <col customWidth="1" min="47" max="47" width="32.0"/>
    <col customWidth="1" min="48" max="48" width="11.43"/>
    <col customWidth="1" min="49" max="49" width="34.71"/>
    <col customWidth="1" min="50" max="50" width="11.43"/>
    <col customWidth="1" min="51" max="51" width="32.0"/>
    <col customWidth="1" min="52" max="52" width="11.43"/>
    <col customWidth="1" min="53" max="53" width="16.43"/>
    <col customWidth="1" min="54" max="54" width="15.57"/>
    <col customWidth="1" min="55" max="55" width="16.29"/>
    <col customWidth="1" min="56" max="61" width="11.43"/>
  </cols>
  <sheetData>
    <row r="1" ht="14.25" customHeight="1">
      <c r="A1" s="6" t="s">
        <v>304</v>
      </c>
      <c r="R1" s="307"/>
      <c r="AQ1" s="308" t="s">
        <v>305</v>
      </c>
      <c r="AR1" s="309" t="s">
        <v>306</v>
      </c>
      <c r="AS1" s="309" t="s">
        <v>307</v>
      </c>
      <c r="AU1" s="308" t="s">
        <v>305</v>
      </c>
      <c r="AW1" s="308" t="s">
        <v>308</v>
      </c>
      <c r="AY1" s="308" t="s">
        <v>309</v>
      </c>
    </row>
    <row r="2" ht="14.25" customHeight="1">
      <c r="R2" s="307"/>
      <c r="AQ2" s="310" t="s">
        <v>310</v>
      </c>
      <c r="AR2" s="311">
        <v>0.0</v>
      </c>
      <c r="AS2" s="311">
        <v>0.0</v>
      </c>
      <c r="AU2" s="310" t="s">
        <v>310</v>
      </c>
      <c r="AW2" s="310" t="s">
        <v>311</v>
      </c>
      <c r="AY2" s="310" t="s">
        <v>312</v>
      </c>
      <c r="BA2" s="312" t="s">
        <v>313</v>
      </c>
      <c r="BB2" s="312" t="s">
        <v>314</v>
      </c>
      <c r="BC2" s="312" t="s">
        <v>315</v>
      </c>
    </row>
    <row r="3" ht="14.25" customHeight="1">
      <c r="K3" s="313" t="s">
        <v>316</v>
      </c>
      <c r="L3" s="314"/>
      <c r="M3" s="314"/>
      <c r="N3" s="314"/>
      <c r="O3" s="314"/>
      <c r="P3" s="315"/>
      <c r="Q3" s="316"/>
      <c r="R3" s="317"/>
      <c r="U3" s="313" t="s">
        <v>317</v>
      </c>
      <c r="V3" s="314"/>
      <c r="W3" s="314"/>
      <c r="X3" s="314"/>
      <c r="Y3" s="314"/>
      <c r="Z3" s="315"/>
      <c r="AA3" s="316"/>
      <c r="AB3" s="316"/>
      <c r="AE3" s="313" t="s">
        <v>318</v>
      </c>
      <c r="AF3" s="314"/>
      <c r="AG3" s="314"/>
      <c r="AH3" s="314"/>
      <c r="AI3" s="314"/>
      <c r="AJ3" s="315"/>
      <c r="AK3" s="316"/>
      <c r="AL3" s="316"/>
      <c r="AQ3" s="310" t="s">
        <v>319</v>
      </c>
      <c r="AR3" s="310">
        <v>650.0</v>
      </c>
      <c r="AS3" s="310">
        <v>3.1</v>
      </c>
      <c r="AU3" s="310" t="s">
        <v>319</v>
      </c>
      <c r="AW3" s="310" t="s">
        <v>320</v>
      </c>
      <c r="AY3" s="310" t="s">
        <v>321</v>
      </c>
      <c r="BA3" s="318" t="s">
        <v>322</v>
      </c>
      <c r="BB3" s="318" t="s">
        <v>322</v>
      </c>
      <c r="BC3" s="318" t="s">
        <v>322</v>
      </c>
      <c r="BG3" s="6" t="s">
        <v>323</v>
      </c>
      <c r="BH3" s="6" t="s">
        <v>324</v>
      </c>
      <c r="BI3" s="6" t="s">
        <v>325</v>
      </c>
    </row>
    <row r="4" ht="14.25" customHeight="1">
      <c r="A4" s="319" t="s">
        <v>326</v>
      </c>
      <c r="B4" s="319" t="s">
        <v>327</v>
      </c>
      <c r="C4" s="319" t="s">
        <v>328</v>
      </c>
      <c r="D4" s="319" t="s">
        <v>326</v>
      </c>
      <c r="E4" s="319" t="s">
        <v>329</v>
      </c>
      <c r="F4" s="319" t="s">
        <v>330</v>
      </c>
      <c r="G4" s="320" t="s">
        <v>331</v>
      </c>
      <c r="H4" s="320" t="s">
        <v>332</v>
      </c>
      <c r="I4" s="320" t="s">
        <v>333</v>
      </c>
      <c r="J4" s="320"/>
      <c r="K4" s="319" t="s">
        <v>326</v>
      </c>
      <c r="L4" s="319" t="s">
        <v>327</v>
      </c>
      <c r="M4" s="319" t="s">
        <v>328</v>
      </c>
      <c r="N4" s="319" t="s">
        <v>326</v>
      </c>
      <c r="O4" s="319" t="s">
        <v>329</v>
      </c>
      <c r="P4" s="319" t="s">
        <v>330</v>
      </c>
      <c r="Q4" s="320" t="s">
        <v>331</v>
      </c>
      <c r="R4" s="321" t="s">
        <v>334</v>
      </c>
      <c r="S4" s="320" t="s">
        <v>333</v>
      </c>
      <c r="U4" s="319" t="s">
        <v>326</v>
      </c>
      <c r="V4" s="319" t="s">
        <v>327</v>
      </c>
      <c r="W4" s="319" t="s">
        <v>328</v>
      </c>
      <c r="X4" s="319" t="s">
        <v>326</v>
      </c>
      <c r="Y4" s="319" t="s">
        <v>329</v>
      </c>
      <c r="Z4" s="319" t="s">
        <v>330</v>
      </c>
      <c r="AA4" s="320" t="s">
        <v>331</v>
      </c>
      <c r="AB4" s="322" t="s">
        <v>335</v>
      </c>
      <c r="AC4" s="320" t="s">
        <v>333</v>
      </c>
      <c r="AE4" s="319" t="s">
        <v>326</v>
      </c>
      <c r="AF4" s="319" t="s">
        <v>327</v>
      </c>
      <c r="AG4" s="319" t="s">
        <v>328</v>
      </c>
      <c r="AH4" s="319" t="s">
        <v>326</v>
      </c>
      <c r="AI4" s="319" t="s">
        <v>329</v>
      </c>
      <c r="AJ4" s="319" t="s">
        <v>330</v>
      </c>
      <c r="AK4" s="320" t="s">
        <v>331</v>
      </c>
      <c r="AL4" s="322" t="s">
        <v>334</v>
      </c>
      <c r="AM4" s="320" t="s">
        <v>333</v>
      </c>
      <c r="AQ4" s="310" t="s">
        <v>336</v>
      </c>
      <c r="AR4" s="310">
        <v>3750.0</v>
      </c>
      <c r="AS4" s="310">
        <v>16.1</v>
      </c>
      <c r="AU4" s="310" t="s">
        <v>336</v>
      </c>
      <c r="AW4" s="310" t="s">
        <v>337</v>
      </c>
      <c r="AY4" s="310" t="s">
        <v>338</v>
      </c>
      <c r="BA4" s="318" t="s">
        <v>339</v>
      </c>
      <c r="BB4" s="318" t="s">
        <v>340</v>
      </c>
      <c r="BC4" s="318" t="s">
        <v>341</v>
      </c>
      <c r="BG4" s="6" t="s">
        <v>342</v>
      </c>
      <c r="BH4" s="6" t="s">
        <v>343</v>
      </c>
      <c r="BI4" s="6" t="s">
        <v>344</v>
      </c>
    </row>
    <row r="5" ht="14.25" customHeight="1">
      <c r="A5" s="6" t="s">
        <v>345</v>
      </c>
      <c r="B5" s="6" t="s">
        <v>279</v>
      </c>
      <c r="C5" s="6" t="s">
        <v>165</v>
      </c>
      <c r="D5" s="6" t="s">
        <v>345</v>
      </c>
      <c r="E5" s="6" t="s">
        <v>346</v>
      </c>
      <c r="F5" s="6" t="s">
        <v>347</v>
      </c>
      <c r="G5" s="6" t="s">
        <v>348</v>
      </c>
      <c r="H5" s="6" t="s">
        <v>349</v>
      </c>
      <c r="I5" s="6" t="s">
        <v>339</v>
      </c>
      <c r="J5" s="6"/>
      <c r="K5" s="6" t="s">
        <v>345</v>
      </c>
      <c r="L5" s="6" t="s">
        <v>279</v>
      </c>
      <c r="M5" s="6" t="s">
        <v>165</v>
      </c>
      <c r="N5" s="6" t="s">
        <v>345</v>
      </c>
      <c r="O5" s="6" t="s">
        <v>346</v>
      </c>
      <c r="P5" s="6" t="s">
        <v>347</v>
      </c>
      <c r="Q5" s="6" t="s">
        <v>348</v>
      </c>
      <c r="R5" s="307" t="s">
        <v>350</v>
      </c>
      <c r="S5" s="6" t="s">
        <v>339</v>
      </c>
      <c r="U5" s="6" t="s">
        <v>351</v>
      </c>
      <c r="V5" s="6" t="s">
        <v>279</v>
      </c>
      <c r="W5" s="6" t="s">
        <v>352</v>
      </c>
      <c r="X5" s="6" t="s">
        <v>353</v>
      </c>
      <c r="Y5" s="6" t="s">
        <v>354</v>
      </c>
      <c r="Z5" s="6" t="s">
        <v>355</v>
      </c>
      <c r="AA5" s="323" t="s">
        <v>356</v>
      </c>
      <c r="AB5" s="323" t="s">
        <v>357</v>
      </c>
      <c r="AC5" s="6" t="s">
        <v>341</v>
      </c>
      <c r="AE5" s="6" t="s">
        <v>358</v>
      </c>
      <c r="AF5" s="6" t="s">
        <v>279</v>
      </c>
      <c r="AG5" s="6" t="s">
        <v>359</v>
      </c>
      <c r="AH5" s="6" t="s">
        <v>358</v>
      </c>
      <c r="AI5" s="6" t="s">
        <v>360</v>
      </c>
      <c r="AJ5" s="6" t="s">
        <v>361</v>
      </c>
      <c r="AK5" s="323" t="s">
        <v>362</v>
      </c>
      <c r="AL5" s="324" t="s">
        <v>363</v>
      </c>
      <c r="AM5" s="6" t="s">
        <v>340</v>
      </c>
      <c r="AQ5" s="310" t="s">
        <v>364</v>
      </c>
      <c r="AR5" s="310">
        <v>1400.0</v>
      </c>
      <c r="AS5" s="310">
        <v>7.7</v>
      </c>
      <c r="AU5" s="310" t="s">
        <v>364</v>
      </c>
      <c r="AW5" s="310" t="s">
        <v>365</v>
      </c>
      <c r="AY5" s="310" t="s">
        <v>366</v>
      </c>
      <c r="BA5" s="318" t="s">
        <v>367</v>
      </c>
      <c r="BB5" s="318" t="s">
        <v>368</v>
      </c>
      <c r="BC5" s="318" t="s">
        <v>369</v>
      </c>
      <c r="BG5" s="6" t="s">
        <v>370</v>
      </c>
      <c r="BH5" s="6" t="s">
        <v>371</v>
      </c>
      <c r="BI5" s="6" t="s">
        <v>372</v>
      </c>
    </row>
    <row r="6" ht="14.25" customHeight="1">
      <c r="A6" s="6" t="s">
        <v>373</v>
      </c>
      <c r="B6" s="6" t="s">
        <v>280</v>
      </c>
      <c r="C6" s="6" t="s">
        <v>158</v>
      </c>
      <c r="D6" s="6" t="s">
        <v>373</v>
      </c>
      <c r="E6" s="6" t="s">
        <v>374</v>
      </c>
      <c r="F6" s="6" t="s">
        <v>375</v>
      </c>
      <c r="G6" s="6" t="s">
        <v>376</v>
      </c>
      <c r="H6" s="6" t="s">
        <v>377</v>
      </c>
      <c r="I6" s="6" t="s">
        <v>367</v>
      </c>
      <c r="J6" s="6"/>
      <c r="K6" s="6" t="s">
        <v>373</v>
      </c>
      <c r="L6" s="6" t="s">
        <v>280</v>
      </c>
      <c r="M6" s="6" t="s">
        <v>158</v>
      </c>
      <c r="N6" s="6" t="s">
        <v>373</v>
      </c>
      <c r="O6" s="6" t="s">
        <v>374</v>
      </c>
      <c r="P6" s="6" t="s">
        <v>375</v>
      </c>
      <c r="Q6" s="6" t="s">
        <v>376</v>
      </c>
      <c r="R6" s="307" t="s">
        <v>378</v>
      </c>
      <c r="S6" s="6" t="s">
        <v>367</v>
      </c>
      <c r="U6" s="6" t="s">
        <v>379</v>
      </c>
      <c r="V6" s="6" t="s">
        <v>280</v>
      </c>
      <c r="W6" s="6" t="s">
        <v>380</v>
      </c>
      <c r="X6" s="6" t="s">
        <v>381</v>
      </c>
      <c r="Y6" s="6" t="s">
        <v>382</v>
      </c>
      <c r="Z6" s="6" t="s">
        <v>383</v>
      </c>
      <c r="AA6" s="323" t="s">
        <v>384</v>
      </c>
      <c r="AB6" s="6" t="s">
        <v>385</v>
      </c>
      <c r="AC6" s="6" t="s">
        <v>369</v>
      </c>
      <c r="AE6" s="6" t="s">
        <v>386</v>
      </c>
      <c r="AF6" s="6" t="s">
        <v>280</v>
      </c>
      <c r="AG6" s="6" t="s">
        <v>387</v>
      </c>
      <c r="AH6" s="6" t="s">
        <v>386</v>
      </c>
      <c r="AI6" s="6" t="s">
        <v>388</v>
      </c>
      <c r="AJ6" s="6" t="s">
        <v>389</v>
      </c>
      <c r="AK6" s="323" t="s">
        <v>390</v>
      </c>
      <c r="AL6" s="24" t="s">
        <v>391</v>
      </c>
      <c r="AM6" s="6" t="s">
        <v>368</v>
      </c>
      <c r="AQ6" s="310" t="s">
        <v>392</v>
      </c>
      <c r="AR6" s="310">
        <v>1950.0</v>
      </c>
      <c r="AS6" s="310">
        <v>11.1</v>
      </c>
      <c r="AU6" s="310" t="s">
        <v>392</v>
      </c>
      <c r="AW6" s="310" t="s">
        <v>393</v>
      </c>
      <c r="AY6" s="310" t="s">
        <v>394</v>
      </c>
      <c r="BA6" s="318" t="s">
        <v>395</v>
      </c>
      <c r="BB6" s="318" t="s">
        <v>396</v>
      </c>
      <c r="BC6" s="318" t="s">
        <v>397</v>
      </c>
      <c r="BG6" s="6" t="s">
        <v>398</v>
      </c>
      <c r="BH6" s="6" t="s">
        <v>399</v>
      </c>
      <c r="BI6" s="325" t="s">
        <v>400</v>
      </c>
    </row>
    <row r="7" ht="14.25" customHeight="1">
      <c r="A7" s="6" t="s">
        <v>401</v>
      </c>
      <c r="B7" s="6" t="s">
        <v>402</v>
      </c>
      <c r="D7" s="6" t="s">
        <v>401</v>
      </c>
      <c r="E7" s="6" t="s">
        <v>403</v>
      </c>
      <c r="H7" s="6" t="s">
        <v>404</v>
      </c>
      <c r="I7" s="6" t="s">
        <v>323</v>
      </c>
      <c r="K7" s="6" t="s">
        <v>401</v>
      </c>
      <c r="L7" s="6" t="s">
        <v>402</v>
      </c>
      <c r="N7" s="6" t="s">
        <v>401</v>
      </c>
      <c r="O7" s="6" t="s">
        <v>403</v>
      </c>
      <c r="R7" s="307" t="s">
        <v>405</v>
      </c>
      <c r="S7" s="6" t="s">
        <v>323</v>
      </c>
      <c r="U7" s="6" t="s">
        <v>406</v>
      </c>
      <c r="V7" s="6" t="s">
        <v>402</v>
      </c>
      <c r="X7" s="6" t="s">
        <v>407</v>
      </c>
      <c r="Y7" s="6" t="s">
        <v>408</v>
      </c>
      <c r="AA7" s="24"/>
      <c r="AB7" s="6" t="s">
        <v>409</v>
      </c>
      <c r="AC7" s="6" t="s">
        <v>325</v>
      </c>
      <c r="AE7" s="6" t="s">
        <v>410</v>
      </c>
      <c r="AF7" s="6" t="s">
        <v>402</v>
      </c>
      <c r="AH7" s="6" t="s">
        <v>410</v>
      </c>
      <c r="AI7" s="6" t="s">
        <v>411</v>
      </c>
      <c r="AK7" s="24"/>
      <c r="AL7" s="24" t="s">
        <v>412</v>
      </c>
      <c r="AM7" s="6" t="s">
        <v>324</v>
      </c>
      <c r="AQ7" s="310" t="s">
        <v>413</v>
      </c>
      <c r="AR7" s="310">
        <v>750.0</v>
      </c>
      <c r="AS7" s="310">
        <v>4.2</v>
      </c>
      <c r="AU7" s="310" t="s">
        <v>413</v>
      </c>
      <c r="AW7" s="310" t="s">
        <v>414</v>
      </c>
      <c r="AY7" s="310" t="s">
        <v>415</v>
      </c>
      <c r="BA7" s="318"/>
      <c r="BB7" s="318"/>
      <c r="BC7" s="318"/>
    </row>
    <row r="8" ht="14.25" customHeight="1">
      <c r="A8" s="6" t="s">
        <v>416</v>
      </c>
      <c r="B8" s="6" t="s">
        <v>417</v>
      </c>
      <c r="D8" s="6" t="s">
        <v>416</v>
      </c>
      <c r="E8" s="6" t="s">
        <v>418</v>
      </c>
      <c r="K8" s="6" t="s">
        <v>416</v>
      </c>
      <c r="L8" s="6" t="s">
        <v>417</v>
      </c>
      <c r="N8" s="6" t="s">
        <v>416</v>
      </c>
      <c r="O8" s="6" t="s">
        <v>419</v>
      </c>
      <c r="R8" s="307" t="s">
        <v>420</v>
      </c>
      <c r="U8" s="6" t="s">
        <v>421</v>
      </c>
      <c r="V8" s="6" t="s">
        <v>417</v>
      </c>
      <c r="X8" s="6" t="s">
        <v>422</v>
      </c>
      <c r="Y8" s="6" t="s">
        <v>423</v>
      </c>
      <c r="AA8" s="24"/>
      <c r="AB8" s="6" t="s">
        <v>424</v>
      </c>
      <c r="AC8" s="6"/>
      <c r="AE8" s="6" t="s">
        <v>425</v>
      </c>
      <c r="AF8" s="6" t="s">
        <v>417</v>
      </c>
      <c r="AH8" s="6" t="s">
        <v>425</v>
      </c>
      <c r="AI8" s="6" t="s">
        <v>426</v>
      </c>
      <c r="AK8" s="24"/>
      <c r="AL8" s="24" t="s">
        <v>427</v>
      </c>
      <c r="AQ8" s="310" t="s">
        <v>428</v>
      </c>
      <c r="AR8" s="310">
        <v>1200.0</v>
      </c>
      <c r="AS8" s="310">
        <v>4.2</v>
      </c>
      <c r="AU8" s="310" t="s">
        <v>428</v>
      </c>
      <c r="AW8" s="310" t="s">
        <v>429</v>
      </c>
      <c r="AY8" s="310" t="s">
        <v>430</v>
      </c>
      <c r="BA8" s="318"/>
      <c r="BB8" s="318"/>
      <c r="BC8" s="318"/>
    </row>
    <row r="9" ht="14.25" customHeight="1">
      <c r="F9" s="326"/>
      <c r="G9" s="326"/>
      <c r="R9" s="307" t="s">
        <v>431</v>
      </c>
      <c r="AA9" s="326"/>
      <c r="AB9" s="327" t="s">
        <v>432</v>
      </c>
      <c r="AC9" s="6"/>
      <c r="AK9" s="326"/>
      <c r="AL9" s="327" t="s">
        <v>433</v>
      </c>
      <c r="AQ9" s="310" t="s">
        <v>434</v>
      </c>
      <c r="AR9" s="310">
        <v>1300.0</v>
      </c>
      <c r="AS9" s="310">
        <v>6.9</v>
      </c>
      <c r="AU9" s="310" t="s">
        <v>434</v>
      </c>
      <c r="AW9" s="310" t="s">
        <v>435</v>
      </c>
      <c r="AY9" s="310" t="s">
        <v>436</v>
      </c>
      <c r="BA9" s="318"/>
      <c r="BB9" s="318"/>
      <c r="BC9" s="328"/>
    </row>
    <row r="10" ht="14.25" customHeight="1">
      <c r="F10" s="326"/>
      <c r="G10" s="326"/>
      <c r="R10" s="307" t="s">
        <v>336</v>
      </c>
      <c r="AA10" s="326"/>
      <c r="AB10" s="327" t="s">
        <v>437</v>
      </c>
      <c r="AC10" s="325"/>
      <c r="AK10" s="326"/>
      <c r="AL10" s="327" t="s">
        <v>438</v>
      </c>
      <c r="AQ10" s="310" t="s">
        <v>439</v>
      </c>
      <c r="AR10" s="310">
        <v>1150.0</v>
      </c>
      <c r="AS10" s="310">
        <v>3.7</v>
      </c>
      <c r="AU10" s="310" t="s">
        <v>439</v>
      </c>
      <c r="AW10" s="310" t="s">
        <v>440</v>
      </c>
      <c r="AY10" s="310" t="s">
        <v>441</v>
      </c>
    </row>
    <row r="11" ht="14.25" customHeight="1">
      <c r="B11" s="319" t="s">
        <v>442</v>
      </c>
      <c r="F11" s="326"/>
      <c r="G11" s="326"/>
      <c r="L11" s="319" t="s">
        <v>442</v>
      </c>
      <c r="R11" s="307" t="s">
        <v>364</v>
      </c>
      <c r="V11" s="319" t="s">
        <v>442</v>
      </c>
      <c r="Z11" s="326"/>
      <c r="AA11" s="326"/>
      <c r="AB11" s="327" t="s">
        <v>365</v>
      </c>
      <c r="AC11" s="326"/>
      <c r="AF11" s="319" t="s">
        <v>442</v>
      </c>
      <c r="AJ11" s="326"/>
      <c r="AK11" s="326"/>
      <c r="AL11" s="327" t="s">
        <v>443</v>
      </c>
      <c r="AQ11" s="310" t="s">
        <v>444</v>
      </c>
      <c r="AR11" s="310">
        <v>1350.0</v>
      </c>
      <c r="AS11" s="310">
        <v>4.1</v>
      </c>
      <c r="AU11" s="310" t="s">
        <v>444</v>
      </c>
      <c r="AW11" s="310" t="s">
        <v>445</v>
      </c>
      <c r="AY11" s="310" t="s">
        <v>446</v>
      </c>
    </row>
    <row r="12" ht="14.25" customHeight="1">
      <c r="B12" s="6" t="s">
        <v>277</v>
      </c>
      <c r="F12" s="326"/>
      <c r="G12" s="326"/>
      <c r="L12" s="6" t="s">
        <v>277</v>
      </c>
      <c r="R12" s="307" t="s">
        <v>392</v>
      </c>
      <c r="V12" s="6" t="s">
        <v>277</v>
      </c>
      <c r="Z12" s="326"/>
      <c r="AA12" s="326"/>
      <c r="AB12" s="327" t="s">
        <v>447</v>
      </c>
      <c r="AC12" s="326"/>
      <c r="AF12" s="6" t="s">
        <v>277</v>
      </c>
      <c r="AJ12" s="326"/>
      <c r="AK12" s="326"/>
      <c r="AL12" s="327" t="s">
        <v>448</v>
      </c>
      <c r="AQ12" s="310" t="s">
        <v>449</v>
      </c>
      <c r="AR12" s="310">
        <v>1700.0</v>
      </c>
      <c r="AS12" s="310">
        <v>9.6</v>
      </c>
      <c r="AU12" s="310" t="s">
        <v>449</v>
      </c>
      <c r="AW12" s="310" t="s">
        <v>450</v>
      </c>
      <c r="AY12" s="310" t="s">
        <v>451</v>
      </c>
    </row>
    <row r="13" ht="14.25" customHeight="1">
      <c r="B13" s="6" t="s">
        <v>278</v>
      </c>
      <c r="F13" s="326"/>
      <c r="G13" s="326"/>
      <c r="L13" s="6" t="s">
        <v>278</v>
      </c>
      <c r="R13" s="307" t="s">
        <v>413</v>
      </c>
      <c r="V13" s="6" t="s">
        <v>278</v>
      </c>
      <c r="Z13" s="326"/>
      <c r="AA13" s="326"/>
      <c r="AB13" s="327" t="s">
        <v>452</v>
      </c>
      <c r="AC13" s="326"/>
      <c r="AF13" s="6" t="s">
        <v>278</v>
      </c>
      <c r="AJ13" s="326"/>
      <c r="AK13" s="326"/>
      <c r="AL13" s="327" t="s">
        <v>453</v>
      </c>
      <c r="AQ13" s="310" t="s">
        <v>454</v>
      </c>
      <c r="AR13" s="310">
        <v>1300.0</v>
      </c>
      <c r="AS13" s="310">
        <v>6.9</v>
      </c>
      <c r="AU13" s="310" t="s">
        <v>454</v>
      </c>
      <c r="AW13" s="310" t="s">
        <v>455</v>
      </c>
      <c r="AY13" s="310" t="s">
        <v>456</v>
      </c>
    </row>
    <row r="14" ht="14.25" customHeight="1">
      <c r="B14" s="6" t="s">
        <v>417</v>
      </c>
      <c r="F14" s="326"/>
      <c r="G14" s="326"/>
      <c r="L14" s="6" t="s">
        <v>417</v>
      </c>
      <c r="R14" s="307" t="s">
        <v>428</v>
      </c>
      <c r="V14" s="6" t="s">
        <v>417</v>
      </c>
      <c r="Z14" s="326"/>
      <c r="AA14" s="326"/>
      <c r="AB14" s="327" t="s">
        <v>457</v>
      </c>
      <c r="AC14" s="326"/>
      <c r="AF14" s="6" t="s">
        <v>417</v>
      </c>
      <c r="AJ14" s="326"/>
      <c r="AK14" s="326"/>
      <c r="AL14" s="327" t="s">
        <v>458</v>
      </c>
      <c r="AQ14" s="310" t="s">
        <v>459</v>
      </c>
      <c r="AR14" s="310">
        <v>4000.0</v>
      </c>
      <c r="AS14" s="310">
        <v>45.8</v>
      </c>
      <c r="AU14" s="310" t="s">
        <v>459</v>
      </c>
      <c r="AW14" s="310" t="s">
        <v>460</v>
      </c>
      <c r="AY14" s="310" t="s">
        <v>461</v>
      </c>
    </row>
    <row r="15" ht="14.25" customHeight="1">
      <c r="F15" s="326"/>
      <c r="G15" s="326"/>
      <c r="R15" s="307" t="s">
        <v>434</v>
      </c>
      <c r="Z15" s="326"/>
      <c r="AA15" s="326"/>
      <c r="AB15" s="327" t="s">
        <v>462</v>
      </c>
      <c r="AC15" s="326"/>
      <c r="AJ15" s="326"/>
      <c r="AK15" s="326"/>
      <c r="AL15" s="327" t="s">
        <v>463</v>
      </c>
      <c r="AQ15" s="310" t="s">
        <v>464</v>
      </c>
      <c r="AR15" s="310">
        <v>4000.0</v>
      </c>
      <c r="AS15" s="310">
        <v>45.8</v>
      </c>
      <c r="AU15" s="310" t="s">
        <v>464</v>
      </c>
      <c r="AW15" s="310" t="s">
        <v>465</v>
      </c>
      <c r="AY15" s="310" t="s">
        <v>466</v>
      </c>
    </row>
    <row r="16" ht="14.25" customHeight="1">
      <c r="F16" s="326"/>
      <c r="G16" s="326"/>
      <c r="R16" s="307" t="s">
        <v>439</v>
      </c>
      <c r="Z16" s="326"/>
      <c r="AA16" s="326"/>
      <c r="AB16" s="327" t="s">
        <v>467</v>
      </c>
      <c r="AC16" s="326"/>
      <c r="AJ16" s="326"/>
      <c r="AK16" s="326"/>
      <c r="AL16" s="327" t="s">
        <v>468</v>
      </c>
      <c r="AQ16" s="310" t="s">
        <v>469</v>
      </c>
      <c r="AR16" s="310">
        <v>4000.0</v>
      </c>
      <c r="AS16" s="310">
        <v>36.6</v>
      </c>
      <c r="AU16" s="310" t="s">
        <v>469</v>
      </c>
      <c r="AW16" s="310" t="s">
        <v>470</v>
      </c>
      <c r="AY16" s="310" t="s">
        <v>471</v>
      </c>
    </row>
    <row r="17" ht="14.25" customHeight="1">
      <c r="F17" s="326"/>
      <c r="G17" s="326"/>
      <c r="R17" s="307" t="s">
        <v>444</v>
      </c>
      <c r="Z17" s="326"/>
      <c r="AA17" s="326"/>
      <c r="AB17" s="327" t="s">
        <v>472</v>
      </c>
      <c r="AC17" s="326"/>
      <c r="AJ17" s="326"/>
      <c r="AK17" s="326"/>
      <c r="AL17" s="327" t="s">
        <v>473</v>
      </c>
      <c r="AQ17" s="310" t="s">
        <v>474</v>
      </c>
      <c r="AR17" s="310">
        <v>2500.0</v>
      </c>
      <c r="AS17" s="310">
        <v>8.6</v>
      </c>
      <c r="AU17" s="310" t="s">
        <v>474</v>
      </c>
      <c r="AW17" s="310" t="s">
        <v>474</v>
      </c>
      <c r="AY17" s="310" t="s">
        <v>475</v>
      </c>
    </row>
    <row r="18" ht="14.25" customHeight="1">
      <c r="F18" s="326"/>
      <c r="G18" s="326"/>
      <c r="R18" s="307" t="s">
        <v>449</v>
      </c>
      <c r="Z18" s="326"/>
      <c r="AA18" s="326"/>
      <c r="AB18" s="327" t="s">
        <v>476</v>
      </c>
      <c r="AC18" s="326"/>
      <c r="AJ18" s="326"/>
      <c r="AK18" s="326"/>
      <c r="AL18" s="327" t="s">
        <v>477</v>
      </c>
      <c r="AQ18" s="310" t="s">
        <v>478</v>
      </c>
      <c r="AR18" s="310">
        <v>1500.0</v>
      </c>
      <c r="AS18" s="310">
        <v>3.1</v>
      </c>
      <c r="AU18" s="310" t="s">
        <v>478</v>
      </c>
      <c r="AW18" s="310" t="s">
        <v>479</v>
      </c>
      <c r="AY18" s="310" t="s">
        <v>480</v>
      </c>
    </row>
    <row r="19" ht="14.25" customHeight="1">
      <c r="F19" s="326"/>
      <c r="G19" s="326"/>
      <c r="R19" s="307" t="s">
        <v>481</v>
      </c>
      <c r="Z19" s="326"/>
      <c r="AA19" s="326"/>
      <c r="AB19" s="327" t="s">
        <v>482</v>
      </c>
      <c r="AC19" s="326"/>
      <c r="AJ19" s="326"/>
      <c r="AK19" s="326"/>
      <c r="AL19" s="327" t="s">
        <v>483</v>
      </c>
      <c r="AQ19" s="310" t="s">
        <v>484</v>
      </c>
      <c r="AR19" s="310">
        <v>2450.0</v>
      </c>
      <c r="AS19" s="310">
        <v>29.1</v>
      </c>
      <c r="AU19" s="310" t="s">
        <v>484</v>
      </c>
      <c r="AW19" s="310" t="s">
        <v>485</v>
      </c>
      <c r="AY19" s="310" t="s">
        <v>486</v>
      </c>
    </row>
    <row r="20" ht="14.25" customHeight="1">
      <c r="F20" s="326"/>
      <c r="G20" s="326"/>
      <c r="R20" s="307" t="s">
        <v>459</v>
      </c>
      <c r="Z20" s="326"/>
      <c r="AA20" s="326"/>
      <c r="AB20" s="327" t="s">
        <v>487</v>
      </c>
      <c r="AC20" s="326"/>
      <c r="AJ20" s="326"/>
      <c r="AK20" s="326"/>
      <c r="AL20" s="327" t="s">
        <v>488</v>
      </c>
      <c r="AQ20" s="310" t="s">
        <v>489</v>
      </c>
      <c r="AR20" s="310">
        <v>1900.0</v>
      </c>
      <c r="AS20" s="310">
        <v>19.2</v>
      </c>
      <c r="AU20" s="310" t="s">
        <v>489</v>
      </c>
      <c r="AW20" s="310" t="s">
        <v>490</v>
      </c>
      <c r="AY20" s="310" t="s">
        <v>491</v>
      </c>
    </row>
    <row r="21" ht="14.25" customHeight="1">
      <c r="F21" s="326"/>
      <c r="G21" s="326"/>
      <c r="R21" s="307" t="s">
        <v>464</v>
      </c>
      <c r="Z21" s="326"/>
      <c r="AA21" s="326"/>
      <c r="AB21" s="327" t="s">
        <v>492</v>
      </c>
      <c r="AC21" s="326"/>
      <c r="AJ21" s="326"/>
      <c r="AK21" s="326"/>
      <c r="AL21" s="327" t="s">
        <v>493</v>
      </c>
      <c r="AQ21" s="310" t="s">
        <v>494</v>
      </c>
      <c r="AR21" s="310">
        <v>3000.0</v>
      </c>
      <c r="AS21" s="310">
        <v>16.0</v>
      </c>
      <c r="AU21" s="310" t="s">
        <v>494</v>
      </c>
      <c r="AW21" s="310" t="s">
        <v>495</v>
      </c>
      <c r="AY21" s="310" t="s">
        <v>496</v>
      </c>
    </row>
    <row r="22" ht="14.25" customHeight="1">
      <c r="F22" s="326"/>
      <c r="G22" s="326"/>
      <c r="R22" s="307" t="s">
        <v>469</v>
      </c>
      <c r="Z22" s="326"/>
      <c r="AA22" s="326"/>
      <c r="AB22" s="327" t="s">
        <v>497</v>
      </c>
      <c r="AC22" s="326"/>
      <c r="AJ22" s="326"/>
      <c r="AK22" s="326"/>
      <c r="AL22" s="327" t="s">
        <v>498</v>
      </c>
      <c r="AQ22" s="310" t="s">
        <v>499</v>
      </c>
      <c r="AR22" s="310">
        <v>2750.0</v>
      </c>
      <c r="AS22" s="310">
        <v>12.3</v>
      </c>
      <c r="AU22" s="310" t="s">
        <v>499</v>
      </c>
      <c r="AW22" s="310" t="s">
        <v>500</v>
      </c>
      <c r="AY22" s="310" t="s">
        <v>501</v>
      </c>
    </row>
    <row r="23" ht="14.25" customHeight="1">
      <c r="F23" s="326"/>
      <c r="G23" s="326"/>
      <c r="R23" s="307" t="s">
        <v>474</v>
      </c>
      <c r="Z23" s="326"/>
      <c r="AA23" s="326"/>
      <c r="AB23" s="327" t="s">
        <v>502</v>
      </c>
      <c r="AC23" s="326"/>
      <c r="AJ23" s="326"/>
      <c r="AK23" s="326"/>
      <c r="AL23" s="327" t="s">
        <v>503</v>
      </c>
      <c r="AQ23" s="310" t="s">
        <v>504</v>
      </c>
      <c r="AR23" s="310">
        <v>2750.0</v>
      </c>
      <c r="AS23" s="310">
        <v>24.5</v>
      </c>
      <c r="AU23" s="310" t="s">
        <v>504</v>
      </c>
      <c r="AW23" s="310" t="s">
        <v>505</v>
      </c>
      <c r="AY23" s="310" t="s">
        <v>506</v>
      </c>
    </row>
    <row r="24" ht="14.25" customHeight="1">
      <c r="A24" s="319" t="s">
        <v>507</v>
      </c>
      <c r="B24" s="319" t="s">
        <v>508</v>
      </c>
      <c r="C24" s="319" t="s">
        <v>103</v>
      </c>
      <c r="D24" s="322" t="s">
        <v>509</v>
      </c>
      <c r="F24" s="326"/>
      <c r="G24" s="326"/>
      <c r="R24" s="307" t="s">
        <v>478</v>
      </c>
      <c r="Z24" s="326"/>
      <c r="AA24" s="326"/>
      <c r="AB24" s="327" t="s">
        <v>510</v>
      </c>
      <c r="AC24" s="326"/>
      <c r="AJ24" s="326"/>
      <c r="AK24" s="326"/>
      <c r="AL24" s="327" t="s">
        <v>511</v>
      </c>
      <c r="AQ24" s="310" t="s">
        <v>512</v>
      </c>
      <c r="AR24" s="310">
        <v>1550.0</v>
      </c>
      <c r="AS24" s="310">
        <v>5.8</v>
      </c>
      <c r="AU24" s="310" t="s">
        <v>512</v>
      </c>
      <c r="AW24" s="310" t="s">
        <v>513</v>
      </c>
      <c r="AY24" s="310" t="s">
        <v>514</v>
      </c>
    </row>
    <row r="25" ht="14.25" customHeight="1">
      <c r="A25" s="6" t="s">
        <v>515</v>
      </c>
      <c r="B25" s="6" t="s">
        <v>516</v>
      </c>
      <c r="C25" s="6" t="s">
        <v>154</v>
      </c>
      <c r="D25" s="6" t="s">
        <v>165</v>
      </c>
      <c r="F25" s="326"/>
      <c r="G25" s="326"/>
      <c r="R25" s="307" t="s">
        <v>484</v>
      </c>
      <c r="Z25" s="326"/>
      <c r="AA25" s="326"/>
      <c r="AB25" s="327" t="s">
        <v>517</v>
      </c>
      <c r="AC25" s="326"/>
      <c r="AJ25" s="326"/>
      <c r="AK25" s="326"/>
      <c r="AL25" s="327" t="s">
        <v>518</v>
      </c>
      <c r="AQ25" s="310" t="s">
        <v>519</v>
      </c>
      <c r="AR25" s="310">
        <v>5650.0</v>
      </c>
      <c r="AS25" s="310">
        <v>47.4</v>
      </c>
      <c r="AU25" s="310" t="s">
        <v>519</v>
      </c>
      <c r="AW25" s="310" t="s">
        <v>520</v>
      </c>
      <c r="AY25" s="310" t="s">
        <v>521</v>
      </c>
    </row>
    <row r="26" ht="14.25" customHeight="1">
      <c r="A26" s="6" t="s">
        <v>66</v>
      </c>
      <c r="B26" s="6" t="s">
        <v>150</v>
      </c>
      <c r="C26" s="6" t="s">
        <v>522</v>
      </c>
      <c r="D26" s="6" t="s">
        <v>158</v>
      </c>
      <c r="F26" s="326"/>
      <c r="G26" s="326"/>
      <c r="R26" s="307" t="s">
        <v>523</v>
      </c>
      <c r="Z26" s="326"/>
      <c r="AA26" s="326"/>
      <c r="AB26" s="327" t="s">
        <v>524</v>
      </c>
      <c r="AC26" s="326"/>
      <c r="AJ26" s="326"/>
      <c r="AK26" s="326"/>
      <c r="AL26" s="327" t="s">
        <v>525</v>
      </c>
      <c r="AQ26" s="310" t="s">
        <v>526</v>
      </c>
      <c r="AR26" s="310">
        <v>1650.0</v>
      </c>
      <c r="AS26" s="310">
        <v>15.6</v>
      </c>
      <c r="AU26" s="310" t="s">
        <v>526</v>
      </c>
      <c r="AW26" s="310" t="s">
        <v>527</v>
      </c>
      <c r="AY26" s="310" t="s">
        <v>528</v>
      </c>
    </row>
    <row r="27" ht="14.25" customHeight="1">
      <c r="A27" s="6" t="s">
        <v>529</v>
      </c>
      <c r="C27" s="6" t="s">
        <v>530</v>
      </c>
      <c r="F27" s="326"/>
      <c r="G27" s="326"/>
      <c r="R27" s="307" t="s">
        <v>494</v>
      </c>
      <c r="Z27" s="326"/>
      <c r="AA27" s="326"/>
      <c r="AB27" s="327" t="s">
        <v>531</v>
      </c>
      <c r="AC27" s="326"/>
      <c r="AJ27" s="326"/>
      <c r="AK27" s="326"/>
      <c r="AL27" s="327" t="s">
        <v>532</v>
      </c>
      <c r="AQ27" s="310" t="s">
        <v>533</v>
      </c>
      <c r="AR27" s="310">
        <v>3950.0</v>
      </c>
      <c r="AS27" s="310">
        <v>16.1</v>
      </c>
      <c r="AU27" s="310" t="s">
        <v>533</v>
      </c>
      <c r="AW27" s="310" t="s">
        <v>534</v>
      </c>
      <c r="AY27" s="310" t="s">
        <v>535</v>
      </c>
    </row>
    <row r="28" ht="14.25" customHeight="1">
      <c r="A28" s="6" t="s">
        <v>74</v>
      </c>
      <c r="F28" s="326"/>
      <c r="G28" s="326"/>
      <c r="R28" s="307" t="s">
        <v>499</v>
      </c>
      <c r="Z28" s="326"/>
      <c r="AA28" s="326"/>
      <c r="AB28" s="327" t="s">
        <v>536</v>
      </c>
      <c r="AC28" s="326"/>
      <c r="AJ28" s="326"/>
      <c r="AK28" s="326"/>
      <c r="AL28" s="327" t="s">
        <v>537</v>
      </c>
      <c r="AQ28" s="310" t="s">
        <v>538</v>
      </c>
      <c r="AR28" s="310">
        <v>1550.0</v>
      </c>
      <c r="AS28" s="310">
        <v>9.7</v>
      </c>
      <c r="AU28" s="310" t="s">
        <v>538</v>
      </c>
      <c r="AW28" s="310" t="s">
        <v>539</v>
      </c>
      <c r="AY28" s="310" t="s">
        <v>540</v>
      </c>
    </row>
    <row r="29" ht="14.25" customHeight="1">
      <c r="F29" s="326"/>
      <c r="G29" s="326"/>
      <c r="R29" s="307" t="s">
        <v>504</v>
      </c>
      <c r="Z29" s="326"/>
      <c r="AA29" s="326"/>
      <c r="AB29" s="327" t="s">
        <v>541</v>
      </c>
      <c r="AC29" s="326"/>
      <c r="AJ29" s="326"/>
      <c r="AK29" s="326"/>
      <c r="AL29" s="327" t="s">
        <v>542</v>
      </c>
      <c r="AQ29" s="310" t="s">
        <v>543</v>
      </c>
      <c r="AR29" s="310">
        <v>1200.0</v>
      </c>
      <c r="AS29" s="310">
        <v>7.3</v>
      </c>
      <c r="AU29" s="310" t="s">
        <v>543</v>
      </c>
      <c r="AW29" s="310" t="s">
        <v>544</v>
      </c>
      <c r="AY29" s="310" t="s">
        <v>545</v>
      </c>
    </row>
    <row r="30" ht="14.25" customHeight="1">
      <c r="F30" s="326"/>
      <c r="G30" s="326"/>
      <c r="R30" s="307" t="s">
        <v>546</v>
      </c>
      <c r="Z30" s="326"/>
      <c r="AA30" s="326"/>
      <c r="AB30" s="327" t="s">
        <v>547</v>
      </c>
      <c r="AC30" s="326"/>
      <c r="AJ30" s="326"/>
      <c r="AK30" s="326"/>
      <c r="AL30" s="327" t="s">
        <v>548</v>
      </c>
      <c r="AQ30" s="310" t="s">
        <v>549</v>
      </c>
      <c r="AR30" s="310">
        <v>3950.0</v>
      </c>
      <c r="AS30" s="310">
        <v>16.8</v>
      </c>
      <c r="AU30" s="310" t="s">
        <v>549</v>
      </c>
      <c r="AW30" s="310" t="s">
        <v>550</v>
      </c>
      <c r="AY30" s="310" t="s">
        <v>551</v>
      </c>
    </row>
    <row r="31" ht="14.25" customHeight="1">
      <c r="F31" s="326"/>
      <c r="G31" s="326"/>
      <c r="R31" s="307" t="s">
        <v>552</v>
      </c>
      <c r="Z31" s="326"/>
      <c r="AA31" s="326"/>
      <c r="AB31" s="327" t="s">
        <v>553</v>
      </c>
      <c r="AC31" s="326"/>
      <c r="AJ31" s="326"/>
      <c r="AK31" s="326"/>
      <c r="AL31" s="327" t="s">
        <v>554</v>
      </c>
      <c r="AQ31" s="310" t="s">
        <v>555</v>
      </c>
      <c r="AR31" s="310">
        <v>2150.0</v>
      </c>
      <c r="AS31" s="310">
        <v>13.5</v>
      </c>
      <c r="AU31" s="310" t="s">
        <v>555</v>
      </c>
      <c r="AW31" s="310" t="s">
        <v>556</v>
      </c>
      <c r="AY31" s="310" t="s">
        <v>557</v>
      </c>
    </row>
    <row r="32" ht="14.25" customHeight="1">
      <c r="F32" s="326"/>
      <c r="G32" s="326"/>
      <c r="R32" s="307" t="s">
        <v>526</v>
      </c>
      <c r="Z32" s="326"/>
      <c r="AA32" s="326"/>
      <c r="AB32" s="327" t="s">
        <v>558</v>
      </c>
      <c r="AC32" s="326"/>
      <c r="AJ32" s="326"/>
      <c r="AK32" s="326"/>
      <c r="AL32" s="327" t="s">
        <v>559</v>
      </c>
      <c r="AQ32" s="310" t="s">
        <v>560</v>
      </c>
      <c r="AR32" s="310">
        <v>3150.0</v>
      </c>
      <c r="AS32" s="310">
        <v>11.7</v>
      </c>
      <c r="AU32" s="310" t="s">
        <v>560</v>
      </c>
      <c r="AW32" s="310" t="s">
        <v>561</v>
      </c>
      <c r="AY32" s="310" t="s">
        <v>562</v>
      </c>
    </row>
    <row r="33" ht="14.25" customHeight="1">
      <c r="F33" s="326"/>
      <c r="G33" s="326"/>
      <c r="R33" s="307" t="s">
        <v>533</v>
      </c>
      <c r="Z33" s="326"/>
      <c r="AA33" s="326"/>
      <c r="AB33" s="327" t="s">
        <v>563</v>
      </c>
      <c r="AC33" s="326"/>
      <c r="AJ33" s="326"/>
      <c r="AK33" s="326"/>
      <c r="AL33" s="327" t="s">
        <v>564</v>
      </c>
      <c r="AQ33" s="310" t="s">
        <v>565</v>
      </c>
      <c r="AR33" s="310">
        <v>2600.0</v>
      </c>
      <c r="AS33" s="310">
        <v>10.4</v>
      </c>
      <c r="AU33" s="310" t="s">
        <v>565</v>
      </c>
      <c r="AW33" s="310" t="s">
        <v>566</v>
      </c>
      <c r="AY33" s="310" t="s">
        <v>567</v>
      </c>
    </row>
    <row r="34" ht="14.25" customHeight="1">
      <c r="F34" s="326"/>
      <c r="G34" s="326"/>
      <c r="R34" s="307" t="s">
        <v>538</v>
      </c>
      <c r="Z34" s="326"/>
      <c r="AA34" s="326"/>
      <c r="AB34" s="327" t="s">
        <v>568</v>
      </c>
      <c r="AC34" s="326"/>
      <c r="AJ34" s="326"/>
      <c r="AK34" s="326"/>
      <c r="AL34" s="327" t="s">
        <v>569</v>
      </c>
      <c r="AQ34" s="310" t="s">
        <v>570</v>
      </c>
      <c r="AR34" s="310">
        <v>1650.0</v>
      </c>
      <c r="AS34" s="310">
        <v>2.9</v>
      </c>
      <c r="AU34" s="310" t="s">
        <v>570</v>
      </c>
      <c r="AW34" s="310" t="s">
        <v>571</v>
      </c>
      <c r="AY34" s="310" t="s">
        <v>572</v>
      </c>
    </row>
    <row r="35" ht="14.25" customHeight="1">
      <c r="F35" s="326"/>
      <c r="G35" s="326"/>
      <c r="R35" s="307" t="s">
        <v>543</v>
      </c>
      <c r="Z35" s="326"/>
      <c r="AA35" s="326"/>
      <c r="AB35" s="327" t="s">
        <v>573</v>
      </c>
      <c r="AC35" s="326"/>
      <c r="AJ35" s="326"/>
      <c r="AK35" s="326"/>
      <c r="AL35" s="327" t="s">
        <v>574</v>
      </c>
      <c r="AQ35" s="310" t="s">
        <v>575</v>
      </c>
      <c r="AR35" s="310">
        <v>3350.0</v>
      </c>
      <c r="AS35" s="310">
        <v>12.6</v>
      </c>
      <c r="AU35" s="310" t="s">
        <v>575</v>
      </c>
      <c r="AW35" s="310" t="s">
        <v>576</v>
      </c>
      <c r="AY35" s="310" t="s">
        <v>577</v>
      </c>
    </row>
    <row r="36" ht="14.25" customHeight="1">
      <c r="F36" s="326"/>
      <c r="G36" s="326"/>
      <c r="R36" s="307" t="s">
        <v>549</v>
      </c>
      <c r="Z36" s="326"/>
      <c r="AA36" s="326"/>
      <c r="AB36" s="327" t="s">
        <v>578</v>
      </c>
      <c r="AC36" s="326"/>
      <c r="AJ36" s="326"/>
      <c r="AK36" s="326"/>
      <c r="AL36" s="327" t="s">
        <v>579</v>
      </c>
      <c r="AQ36" s="310" t="s">
        <v>580</v>
      </c>
      <c r="AR36" s="310">
        <v>1700.0</v>
      </c>
      <c r="AS36" s="310">
        <v>6.3</v>
      </c>
      <c r="AU36" s="310" t="s">
        <v>580</v>
      </c>
      <c r="AW36" s="310" t="s">
        <v>581</v>
      </c>
      <c r="AY36" s="310" t="s">
        <v>582</v>
      </c>
    </row>
    <row r="37" ht="14.25" customHeight="1">
      <c r="F37" s="326"/>
      <c r="G37" s="326"/>
      <c r="R37" s="307" t="s">
        <v>555</v>
      </c>
      <c r="Z37" s="326"/>
      <c r="AA37" s="326"/>
      <c r="AB37" s="327" t="s">
        <v>583</v>
      </c>
      <c r="AC37" s="326"/>
      <c r="AJ37" s="326"/>
      <c r="AK37" s="326"/>
      <c r="AL37" s="327" t="s">
        <v>584</v>
      </c>
      <c r="AQ37" s="310" t="s">
        <v>585</v>
      </c>
      <c r="AR37" s="310">
        <v>1400.0</v>
      </c>
      <c r="AS37" s="310">
        <v>1.8</v>
      </c>
      <c r="AU37" s="310" t="s">
        <v>585</v>
      </c>
      <c r="AW37" s="310" t="s">
        <v>586</v>
      </c>
      <c r="AY37" s="310" t="s">
        <v>587</v>
      </c>
    </row>
    <row r="38" ht="14.25" customHeight="1">
      <c r="F38" s="326"/>
      <c r="G38" s="326"/>
      <c r="R38" s="307" t="s">
        <v>560</v>
      </c>
      <c r="Z38" s="326"/>
      <c r="AA38" s="326"/>
      <c r="AB38" s="327" t="s">
        <v>588</v>
      </c>
      <c r="AC38" s="326"/>
      <c r="AJ38" s="326"/>
      <c r="AK38" s="326"/>
      <c r="AL38" s="327" t="s">
        <v>589</v>
      </c>
      <c r="AQ38" s="310" t="s">
        <v>590</v>
      </c>
      <c r="AR38" s="310">
        <v>850.0</v>
      </c>
      <c r="AS38" s="310">
        <v>1.8</v>
      </c>
      <c r="AU38" s="310" t="s">
        <v>590</v>
      </c>
      <c r="AW38" s="310" t="s">
        <v>591</v>
      </c>
      <c r="AY38" s="310" t="s">
        <v>592</v>
      </c>
    </row>
    <row r="39" ht="14.25" customHeight="1">
      <c r="F39" s="326"/>
      <c r="G39" s="326"/>
      <c r="R39" s="307" t="s">
        <v>565</v>
      </c>
      <c r="Z39" s="326"/>
      <c r="AA39" s="326"/>
      <c r="AB39" s="327" t="s">
        <v>593</v>
      </c>
      <c r="AC39" s="326"/>
      <c r="AJ39" s="326"/>
      <c r="AK39" s="326"/>
      <c r="AL39" s="327" t="s">
        <v>594</v>
      </c>
      <c r="AQ39" s="310" t="s">
        <v>595</v>
      </c>
      <c r="AR39" s="310">
        <v>850.0</v>
      </c>
      <c r="AS39" s="310">
        <v>2.1</v>
      </c>
      <c r="AU39" s="310" t="s">
        <v>595</v>
      </c>
      <c r="AW39" s="310" t="s">
        <v>596</v>
      </c>
      <c r="AY39" s="310" t="s">
        <v>597</v>
      </c>
    </row>
    <row r="40" ht="14.25" customHeight="1">
      <c r="F40" s="326"/>
      <c r="G40" s="326"/>
      <c r="R40" s="307" t="s">
        <v>570</v>
      </c>
      <c r="Z40" s="326"/>
      <c r="AA40" s="326"/>
      <c r="AB40" s="327" t="s">
        <v>598</v>
      </c>
      <c r="AC40" s="326"/>
      <c r="AJ40" s="326"/>
      <c r="AK40" s="326"/>
      <c r="AL40" s="327" t="s">
        <v>599</v>
      </c>
      <c r="AQ40" s="310" t="s">
        <v>600</v>
      </c>
      <c r="AR40" s="310">
        <v>800.0</v>
      </c>
      <c r="AS40" s="310">
        <v>3.3</v>
      </c>
      <c r="AU40" s="310" t="s">
        <v>600</v>
      </c>
      <c r="AW40" s="310" t="s">
        <v>600</v>
      </c>
      <c r="AY40" s="310" t="s">
        <v>600</v>
      </c>
    </row>
    <row r="41" ht="14.25" customHeight="1">
      <c r="F41" s="326"/>
      <c r="G41" s="326"/>
      <c r="R41" s="307" t="s">
        <v>601</v>
      </c>
      <c r="Z41" s="326"/>
      <c r="AA41" s="326"/>
      <c r="AB41" s="327" t="s">
        <v>602</v>
      </c>
      <c r="AC41" s="326"/>
      <c r="AJ41" s="326"/>
      <c r="AK41" s="326"/>
      <c r="AL41" s="327" t="s">
        <v>603</v>
      </c>
      <c r="AQ41" s="310" t="s">
        <v>604</v>
      </c>
      <c r="AR41" s="310">
        <v>850.0</v>
      </c>
      <c r="AS41" s="310">
        <v>2.2</v>
      </c>
      <c r="AU41" s="310" t="s">
        <v>604</v>
      </c>
      <c r="AW41" s="310" t="s">
        <v>605</v>
      </c>
      <c r="AY41" s="310" t="s">
        <v>606</v>
      </c>
    </row>
    <row r="42" ht="14.25" customHeight="1">
      <c r="F42" s="326"/>
      <c r="G42" s="326"/>
      <c r="R42" s="307" t="s">
        <v>580</v>
      </c>
      <c r="Z42" s="326"/>
      <c r="AA42" s="326"/>
      <c r="AB42" s="327" t="s">
        <v>581</v>
      </c>
      <c r="AC42" s="326"/>
      <c r="AJ42" s="326"/>
      <c r="AK42" s="326"/>
      <c r="AL42" s="327" t="s">
        <v>607</v>
      </c>
      <c r="AQ42" s="310" t="s">
        <v>608</v>
      </c>
      <c r="AR42" s="310">
        <v>1600.0</v>
      </c>
      <c r="AS42" s="310">
        <v>1.2</v>
      </c>
      <c r="AU42" s="310" t="s">
        <v>608</v>
      </c>
      <c r="AW42" s="310" t="s">
        <v>609</v>
      </c>
      <c r="AY42" s="310" t="s">
        <v>610</v>
      </c>
    </row>
    <row r="43" ht="14.25" customHeight="1">
      <c r="F43" s="326"/>
      <c r="G43" s="326"/>
      <c r="R43" s="307" t="s">
        <v>585</v>
      </c>
      <c r="Z43" s="326"/>
      <c r="AA43" s="326"/>
      <c r="AB43" s="327" t="s">
        <v>611</v>
      </c>
      <c r="AC43" s="326"/>
      <c r="AJ43" s="326"/>
      <c r="AK43" s="326"/>
      <c r="AL43" s="327" t="s">
        <v>612</v>
      </c>
      <c r="AQ43" s="310" t="s">
        <v>613</v>
      </c>
      <c r="AR43" s="310">
        <v>1100.0</v>
      </c>
      <c r="AS43" s="310">
        <v>4.3</v>
      </c>
      <c r="AU43" s="310" t="s">
        <v>613</v>
      </c>
      <c r="AW43" s="310" t="s">
        <v>614</v>
      </c>
      <c r="AY43" s="310" t="s">
        <v>615</v>
      </c>
    </row>
    <row r="44" ht="14.25" customHeight="1">
      <c r="F44" s="326"/>
      <c r="G44" s="326"/>
      <c r="R44" s="307" t="s">
        <v>590</v>
      </c>
      <c r="Z44" s="326"/>
      <c r="AA44" s="326"/>
      <c r="AB44" s="327" t="s">
        <v>616</v>
      </c>
      <c r="AC44" s="326"/>
      <c r="AJ44" s="326"/>
      <c r="AK44" s="326"/>
      <c r="AL44" s="327" t="s">
        <v>617</v>
      </c>
      <c r="AQ44" s="310" t="s">
        <v>618</v>
      </c>
      <c r="AR44" s="310">
        <v>50.0</v>
      </c>
      <c r="AS44" s="310">
        <v>0.1</v>
      </c>
      <c r="AU44" s="310" t="s">
        <v>618</v>
      </c>
      <c r="AW44" s="310" t="s">
        <v>619</v>
      </c>
      <c r="AY44" s="310" t="s">
        <v>620</v>
      </c>
    </row>
    <row r="45" ht="14.25" customHeight="1">
      <c r="F45" s="326"/>
      <c r="G45" s="326"/>
      <c r="R45" s="307" t="s">
        <v>621</v>
      </c>
      <c r="Z45" s="326"/>
      <c r="AA45" s="326"/>
      <c r="AB45" s="327" t="s">
        <v>622</v>
      </c>
      <c r="AC45" s="326"/>
      <c r="AJ45" s="326"/>
      <c r="AK45" s="326"/>
      <c r="AL45" s="327" t="s">
        <v>623</v>
      </c>
      <c r="AQ45" s="310" t="s">
        <v>624</v>
      </c>
      <c r="AR45" s="310">
        <v>50.0</v>
      </c>
      <c r="AS45" s="310">
        <v>0.1</v>
      </c>
      <c r="AU45" s="310" t="s">
        <v>624</v>
      </c>
      <c r="AW45" s="310" t="s">
        <v>625</v>
      </c>
      <c r="AY45" s="310" t="s">
        <v>626</v>
      </c>
    </row>
    <row r="46" ht="14.25" customHeight="1">
      <c r="F46" s="326"/>
      <c r="G46" s="326"/>
      <c r="R46" s="307" t="s">
        <v>600</v>
      </c>
      <c r="Z46" s="326"/>
      <c r="AA46" s="326"/>
      <c r="AB46" s="327" t="s">
        <v>627</v>
      </c>
      <c r="AC46" s="326"/>
      <c r="AJ46" s="326"/>
      <c r="AK46" s="326"/>
      <c r="AL46" s="327" t="s">
        <v>627</v>
      </c>
    </row>
    <row r="47" ht="14.25" customHeight="1">
      <c r="F47" s="326"/>
      <c r="G47" s="326"/>
      <c r="R47" s="307" t="s">
        <v>628</v>
      </c>
      <c r="Z47" s="326"/>
      <c r="AA47" s="326"/>
      <c r="AB47" s="327" t="s">
        <v>629</v>
      </c>
      <c r="AC47" s="326"/>
      <c r="AJ47" s="326"/>
      <c r="AK47" s="326"/>
      <c r="AL47" s="327" t="s">
        <v>630</v>
      </c>
    </row>
    <row r="48" ht="14.25" customHeight="1">
      <c r="F48" s="326"/>
      <c r="G48" s="326"/>
      <c r="R48" s="307" t="s">
        <v>608</v>
      </c>
      <c r="Z48" s="326"/>
      <c r="AA48" s="326"/>
      <c r="AB48" s="327" t="s">
        <v>631</v>
      </c>
      <c r="AC48" s="326"/>
      <c r="AJ48" s="326"/>
      <c r="AK48" s="326"/>
      <c r="AL48" s="327" t="s">
        <v>632</v>
      </c>
    </row>
    <row r="49" ht="14.25" customHeight="1">
      <c r="F49" s="326"/>
      <c r="G49" s="326"/>
      <c r="R49" s="307" t="s">
        <v>613</v>
      </c>
      <c r="Z49" s="326"/>
      <c r="AA49" s="326"/>
      <c r="AB49" s="327" t="s">
        <v>633</v>
      </c>
      <c r="AC49" s="326"/>
      <c r="AJ49" s="326"/>
      <c r="AK49" s="326"/>
      <c r="AL49" s="327" t="s">
        <v>634</v>
      </c>
    </row>
    <row r="50" ht="14.25" customHeight="1">
      <c r="F50" s="326"/>
      <c r="G50" s="326"/>
      <c r="R50" s="307" t="s">
        <v>618</v>
      </c>
      <c r="Z50" s="326"/>
      <c r="AA50" s="326"/>
      <c r="AB50" s="327" t="s">
        <v>635</v>
      </c>
      <c r="AC50" s="326"/>
      <c r="AJ50" s="326"/>
      <c r="AK50" s="326"/>
      <c r="AL50" s="327" t="s">
        <v>636</v>
      </c>
    </row>
    <row r="51" ht="14.25" customHeight="1">
      <c r="F51" s="326"/>
      <c r="G51" s="326"/>
      <c r="R51" s="307" t="s">
        <v>624</v>
      </c>
      <c r="Z51" s="326"/>
      <c r="AA51" s="326"/>
      <c r="AB51" s="327" t="s">
        <v>637</v>
      </c>
      <c r="AC51" s="326"/>
      <c r="AJ51" s="326"/>
      <c r="AK51" s="326"/>
      <c r="AL51" s="327" t="s">
        <v>638</v>
      </c>
    </row>
    <row r="52" ht="14.25" customHeight="1">
      <c r="F52" s="326"/>
      <c r="G52" s="326"/>
      <c r="R52" s="307"/>
      <c r="Z52" s="326"/>
      <c r="AA52" s="326"/>
      <c r="AB52" s="327"/>
      <c r="AC52" s="326"/>
      <c r="AJ52" s="326"/>
      <c r="AK52" s="326"/>
      <c r="AL52" s="327"/>
    </row>
    <row r="53" ht="14.25" customHeight="1">
      <c r="R53" s="307"/>
    </row>
    <row r="54" ht="14.25" customHeight="1">
      <c r="R54" s="307"/>
    </row>
    <row r="55" ht="14.25" customHeight="1">
      <c r="R55" s="307"/>
    </row>
    <row r="56" ht="14.25" customHeight="1">
      <c r="R56" s="307"/>
    </row>
    <row r="57" ht="14.25" customHeight="1">
      <c r="R57" s="307"/>
    </row>
    <row r="58" ht="14.25" customHeight="1">
      <c r="R58" s="307"/>
    </row>
    <row r="59" ht="14.25" customHeight="1">
      <c r="R59" s="307"/>
    </row>
    <row r="60" ht="14.25" customHeight="1">
      <c r="R60" s="307"/>
    </row>
    <row r="61" ht="14.25" customHeight="1">
      <c r="R61" s="307"/>
    </row>
    <row r="62" ht="14.25" customHeight="1">
      <c r="R62" s="307"/>
    </row>
    <row r="63" ht="14.25" customHeight="1">
      <c r="R63" s="307"/>
    </row>
    <row r="64" ht="14.25" customHeight="1">
      <c r="R64" s="307"/>
    </row>
    <row r="65" ht="14.25" customHeight="1">
      <c r="R65" s="307"/>
    </row>
    <row r="66" ht="14.25" customHeight="1">
      <c r="R66" s="307"/>
    </row>
    <row r="67" ht="14.25" customHeight="1">
      <c r="R67" s="307"/>
    </row>
    <row r="68" ht="14.25" customHeight="1">
      <c r="R68" s="307"/>
    </row>
    <row r="69" ht="14.25" customHeight="1">
      <c r="R69" s="307"/>
    </row>
    <row r="70" ht="14.25" customHeight="1">
      <c r="R70" s="307"/>
    </row>
    <row r="71" ht="14.25" customHeight="1">
      <c r="R71" s="307"/>
    </row>
    <row r="72" ht="14.25" customHeight="1">
      <c r="R72" s="307"/>
    </row>
    <row r="73" ht="14.25" customHeight="1">
      <c r="R73" s="307"/>
    </row>
    <row r="74" ht="14.25" customHeight="1">
      <c r="R74" s="307"/>
    </row>
    <row r="75" ht="14.25" customHeight="1">
      <c r="R75" s="307"/>
    </row>
    <row r="76" ht="14.25" customHeight="1">
      <c r="R76" s="307"/>
    </row>
    <row r="77" ht="14.25" customHeight="1">
      <c r="R77" s="307"/>
    </row>
    <row r="78" ht="14.25" customHeight="1">
      <c r="R78" s="307"/>
    </row>
    <row r="79" ht="14.25" customHeight="1">
      <c r="R79" s="307"/>
    </row>
    <row r="80" ht="14.25" customHeight="1">
      <c r="R80" s="307"/>
    </row>
    <row r="81" ht="14.25" customHeight="1">
      <c r="R81" s="307"/>
    </row>
    <row r="82" ht="14.25" customHeight="1">
      <c r="R82" s="307"/>
    </row>
    <row r="83" ht="14.25" customHeight="1">
      <c r="R83" s="307"/>
    </row>
    <row r="84" ht="14.25" customHeight="1">
      <c r="R84" s="307"/>
    </row>
    <row r="85" ht="14.25" customHeight="1">
      <c r="R85" s="307"/>
    </row>
    <row r="86" ht="14.25" customHeight="1">
      <c r="R86" s="307"/>
    </row>
    <row r="87" ht="14.25" customHeight="1">
      <c r="R87" s="307"/>
    </row>
    <row r="88" ht="14.25" customHeight="1">
      <c r="R88" s="307"/>
    </row>
    <row r="89" ht="14.25" customHeight="1">
      <c r="R89" s="307"/>
    </row>
    <row r="90" ht="14.25" customHeight="1">
      <c r="R90" s="307"/>
    </row>
    <row r="91" ht="14.25" customHeight="1">
      <c r="R91" s="307"/>
    </row>
    <row r="92" ht="14.25" customHeight="1">
      <c r="R92" s="307"/>
    </row>
    <row r="93" ht="14.25" customHeight="1">
      <c r="R93" s="307"/>
    </row>
    <row r="94" ht="14.25" customHeight="1">
      <c r="R94" s="307"/>
    </row>
    <row r="95" ht="14.25" customHeight="1">
      <c r="R95" s="307"/>
    </row>
    <row r="96" ht="14.25" customHeight="1">
      <c r="R96" s="307"/>
    </row>
    <row r="97" ht="14.25" customHeight="1">
      <c r="R97" s="307"/>
    </row>
    <row r="98" ht="14.25" customHeight="1">
      <c r="R98" s="307"/>
    </row>
    <row r="99" ht="14.25" customHeight="1">
      <c r="R99" s="307"/>
    </row>
    <row r="100" ht="14.25" customHeight="1">
      <c r="R100" s="307"/>
    </row>
    <row r="101" ht="14.25" customHeight="1">
      <c r="R101" s="307"/>
    </row>
    <row r="102" ht="14.25" customHeight="1">
      <c r="R102" s="307"/>
    </row>
    <row r="103" ht="14.25" customHeight="1">
      <c r="R103" s="307"/>
    </row>
    <row r="104" ht="14.25" customHeight="1">
      <c r="R104" s="307"/>
    </row>
    <row r="105" ht="14.25" customHeight="1">
      <c r="R105" s="307"/>
    </row>
    <row r="106" ht="14.25" customHeight="1">
      <c r="R106" s="307"/>
    </row>
    <row r="107" ht="14.25" customHeight="1">
      <c r="R107" s="307"/>
    </row>
    <row r="108" ht="14.25" customHeight="1">
      <c r="R108" s="307"/>
    </row>
    <row r="109" ht="14.25" customHeight="1">
      <c r="R109" s="307"/>
    </row>
    <row r="110" ht="14.25" customHeight="1">
      <c r="R110" s="307"/>
    </row>
    <row r="111" ht="14.25" customHeight="1">
      <c r="R111" s="307"/>
    </row>
    <row r="112" ht="14.25" customHeight="1">
      <c r="R112" s="307"/>
    </row>
    <row r="113" ht="14.25" customHeight="1">
      <c r="R113" s="307"/>
    </row>
    <row r="114" ht="14.25" customHeight="1">
      <c r="R114" s="307"/>
    </row>
    <row r="115" ht="14.25" customHeight="1">
      <c r="R115" s="307"/>
    </row>
    <row r="116" ht="14.25" customHeight="1">
      <c r="R116" s="307"/>
    </row>
    <row r="117" ht="14.25" customHeight="1">
      <c r="R117" s="307"/>
    </row>
    <row r="118" ht="14.25" customHeight="1">
      <c r="R118" s="307"/>
    </row>
    <row r="119" ht="14.25" customHeight="1">
      <c r="R119" s="307"/>
    </row>
    <row r="120" ht="14.25" customHeight="1">
      <c r="R120" s="307"/>
    </row>
    <row r="121" ht="14.25" customHeight="1">
      <c r="R121" s="307"/>
    </row>
    <row r="122" ht="14.25" customHeight="1">
      <c r="R122" s="307"/>
    </row>
    <row r="123" ht="14.25" customHeight="1">
      <c r="R123" s="307"/>
    </row>
    <row r="124" ht="14.25" customHeight="1">
      <c r="R124" s="307"/>
    </row>
    <row r="125" ht="14.25" customHeight="1">
      <c r="R125" s="307"/>
    </row>
    <row r="126" ht="14.25" customHeight="1">
      <c r="R126" s="307"/>
    </row>
    <row r="127" ht="14.25" customHeight="1">
      <c r="R127" s="307"/>
    </row>
    <row r="128" ht="14.25" customHeight="1">
      <c r="R128" s="307"/>
    </row>
    <row r="129" ht="14.25" customHeight="1">
      <c r="R129" s="307"/>
    </row>
    <row r="130" ht="14.25" customHeight="1">
      <c r="R130" s="307"/>
    </row>
    <row r="131" ht="14.25" customHeight="1">
      <c r="R131" s="307"/>
    </row>
    <row r="132" ht="14.25" customHeight="1">
      <c r="R132" s="307"/>
    </row>
    <row r="133" ht="14.25" customHeight="1">
      <c r="R133" s="307"/>
    </row>
    <row r="134" ht="14.25" customHeight="1">
      <c r="R134" s="307"/>
    </row>
    <row r="135" ht="14.25" customHeight="1">
      <c r="R135" s="307"/>
    </row>
    <row r="136" ht="14.25" customHeight="1">
      <c r="R136" s="307"/>
    </row>
    <row r="137" ht="14.25" customHeight="1">
      <c r="R137" s="307"/>
    </row>
    <row r="138" ht="14.25" customHeight="1">
      <c r="R138" s="307"/>
    </row>
    <row r="139" ht="14.25" customHeight="1">
      <c r="R139" s="307"/>
    </row>
    <row r="140" ht="14.25" customHeight="1">
      <c r="R140" s="307"/>
    </row>
    <row r="141" ht="14.25" customHeight="1">
      <c r="R141" s="307"/>
    </row>
    <row r="142" ht="14.25" customHeight="1">
      <c r="R142" s="307"/>
    </row>
    <row r="143" ht="14.25" customHeight="1">
      <c r="R143" s="307"/>
    </row>
    <row r="144" ht="14.25" customHeight="1">
      <c r="R144" s="307"/>
    </row>
    <row r="145" ht="14.25" customHeight="1">
      <c r="R145" s="307"/>
    </row>
    <row r="146" ht="14.25" customHeight="1">
      <c r="R146" s="307"/>
    </row>
    <row r="147" ht="14.25" customHeight="1">
      <c r="R147" s="307"/>
    </row>
    <row r="148" ht="14.25" customHeight="1">
      <c r="R148" s="307"/>
    </row>
    <row r="149" ht="14.25" customHeight="1">
      <c r="R149" s="307"/>
    </row>
    <row r="150" ht="14.25" customHeight="1">
      <c r="R150" s="307"/>
    </row>
    <row r="151" ht="14.25" customHeight="1">
      <c r="R151" s="307"/>
    </row>
    <row r="152" ht="14.25" customHeight="1">
      <c r="R152" s="307"/>
    </row>
    <row r="153" ht="14.25" customHeight="1">
      <c r="R153" s="307"/>
    </row>
    <row r="154" ht="14.25" customHeight="1">
      <c r="R154" s="307"/>
    </row>
    <row r="155" ht="14.25" customHeight="1">
      <c r="R155" s="307"/>
    </row>
    <row r="156" ht="14.25" customHeight="1">
      <c r="R156" s="307"/>
    </row>
    <row r="157" ht="14.25" customHeight="1">
      <c r="R157" s="307"/>
    </row>
    <row r="158" ht="14.25" customHeight="1">
      <c r="R158" s="307"/>
    </row>
    <row r="159" ht="14.25" customHeight="1">
      <c r="R159" s="307"/>
    </row>
    <row r="160" ht="14.25" customHeight="1">
      <c r="R160" s="307"/>
    </row>
    <row r="161" ht="14.25" customHeight="1">
      <c r="R161" s="307"/>
    </row>
    <row r="162" ht="14.25" customHeight="1">
      <c r="R162" s="307"/>
    </row>
    <row r="163" ht="14.25" customHeight="1">
      <c r="R163" s="307"/>
    </row>
    <row r="164" ht="14.25" customHeight="1">
      <c r="R164" s="307"/>
    </row>
    <row r="165" ht="14.25" customHeight="1">
      <c r="R165" s="307"/>
    </row>
    <row r="166" ht="14.25" customHeight="1">
      <c r="R166" s="307"/>
    </row>
    <row r="167" ht="14.25" customHeight="1">
      <c r="R167" s="307"/>
    </row>
    <row r="168" ht="14.25" customHeight="1">
      <c r="R168" s="307"/>
    </row>
    <row r="169" ht="14.25" customHeight="1">
      <c r="R169" s="307"/>
    </row>
    <row r="170" ht="14.25" customHeight="1">
      <c r="R170" s="307"/>
    </row>
    <row r="171" ht="14.25" customHeight="1">
      <c r="R171" s="307"/>
    </row>
    <row r="172" ht="14.25" customHeight="1">
      <c r="R172" s="307"/>
    </row>
    <row r="173" ht="14.25" customHeight="1">
      <c r="R173" s="307"/>
    </row>
    <row r="174" ht="14.25" customHeight="1">
      <c r="R174" s="307"/>
    </row>
    <row r="175" ht="14.25" customHeight="1">
      <c r="R175" s="307"/>
    </row>
    <row r="176" ht="14.25" customHeight="1">
      <c r="R176" s="307"/>
    </row>
    <row r="177" ht="14.25" customHeight="1">
      <c r="R177" s="307"/>
    </row>
    <row r="178" ht="14.25" customHeight="1">
      <c r="R178" s="307"/>
    </row>
    <row r="179" ht="14.25" customHeight="1">
      <c r="R179" s="307"/>
    </row>
    <row r="180" ht="14.25" customHeight="1">
      <c r="R180" s="307"/>
    </row>
    <row r="181" ht="14.25" customHeight="1">
      <c r="R181" s="307"/>
    </row>
    <row r="182" ht="14.25" customHeight="1">
      <c r="R182" s="307"/>
    </row>
    <row r="183" ht="14.25" customHeight="1">
      <c r="R183" s="307"/>
    </row>
    <row r="184" ht="14.25" customHeight="1">
      <c r="R184" s="307"/>
    </row>
    <row r="185" ht="14.25" customHeight="1">
      <c r="R185" s="307"/>
    </row>
    <row r="186" ht="14.25" customHeight="1">
      <c r="R186" s="307"/>
    </row>
    <row r="187" ht="14.25" customHeight="1">
      <c r="R187" s="307"/>
    </row>
    <row r="188" ht="14.25" customHeight="1">
      <c r="R188" s="307"/>
    </row>
    <row r="189" ht="14.25" customHeight="1">
      <c r="R189" s="307"/>
    </row>
    <row r="190" ht="14.25" customHeight="1">
      <c r="R190" s="307"/>
    </row>
    <row r="191" ht="14.25" customHeight="1">
      <c r="R191" s="307"/>
    </row>
    <row r="192" ht="14.25" customHeight="1">
      <c r="R192" s="307"/>
    </row>
    <row r="193" ht="14.25" customHeight="1">
      <c r="R193" s="307"/>
    </row>
    <row r="194" ht="14.25" customHeight="1">
      <c r="R194" s="307"/>
    </row>
    <row r="195" ht="14.25" customHeight="1">
      <c r="R195" s="307"/>
    </row>
    <row r="196" ht="14.25" customHeight="1">
      <c r="R196" s="307"/>
    </row>
    <row r="197" ht="14.25" customHeight="1">
      <c r="R197" s="307"/>
    </row>
    <row r="198" ht="14.25" customHeight="1">
      <c r="R198" s="307"/>
    </row>
    <row r="199" ht="14.25" customHeight="1">
      <c r="R199" s="307"/>
    </row>
    <row r="200" ht="14.25" customHeight="1">
      <c r="R200" s="307"/>
    </row>
    <row r="201" ht="14.25" customHeight="1">
      <c r="R201" s="307"/>
    </row>
    <row r="202" ht="14.25" customHeight="1">
      <c r="R202" s="307"/>
    </row>
    <row r="203" ht="14.25" customHeight="1">
      <c r="R203" s="307"/>
    </row>
    <row r="204" ht="14.25" customHeight="1">
      <c r="R204" s="307"/>
    </row>
    <row r="205" ht="14.25" customHeight="1">
      <c r="R205" s="307"/>
    </row>
    <row r="206" ht="14.25" customHeight="1">
      <c r="R206" s="307"/>
    </row>
    <row r="207" ht="14.25" customHeight="1">
      <c r="R207" s="307"/>
    </row>
    <row r="208" ht="14.25" customHeight="1">
      <c r="R208" s="307"/>
    </row>
    <row r="209" ht="14.25" customHeight="1">
      <c r="R209" s="307"/>
    </row>
    <row r="210" ht="14.25" customHeight="1">
      <c r="R210" s="307"/>
    </row>
    <row r="211" ht="14.25" customHeight="1">
      <c r="R211" s="307"/>
    </row>
    <row r="212" ht="14.25" customHeight="1">
      <c r="R212" s="307"/>
    </row>
    <row r="213" ht="14.25" customHeight="1">
      <c r="R213" s="307"/>
    </row>
    <row r="214" ht="14.25" customHeight="1">
      <c r="R214" s="307"/>
    </row>
    <row r="215" ht="14.25" customHeight="1">
      <c r="R215" s="307"/>
    </row>
    <row r="216" ht="14.25" customHeight="1">
      <c r="R216" s="307"/>
    </row>
    <row r="217" ht="14.25" customHeight="1">
      <c r="R217" s="307"/>
    </row>
    <row r="218" ht="14.25" customHeight="1">
      <c r="R218" s="307"/>
    </row>
    <row r="219" ht="14.25" customHeight="1">
      <c r="R219" s="307"/>
    </row>
    <row r="220" ht="14.25" customHeight="1">
      <c r="R220" s="307"/>
    </row>
    <row r="221" ht="14.25" customHeight="1">
      <c r="R221" s="307"/>
    </row>
    <row r="222" ht="14.25" customHeight="1">
      <c r="R222" s="307"/>
    </row>
    <row r="223" ht="14.25" customHeight="1">
      <c r="R223" s="307"/>
    </row>
    <row r="224" ht="14.25" customHeight="1">
      <c r="R224" s="307"/>
    </row>
    <row r="225" ht="14.25" customHeight="1">
      <c r="R225" s="307"/>
    </row>
    <row r="226" ht="14.25" customHeight="1">
      <c r="R226" s="307"/>
    </row>
    <row r="227" ht="14.25" customHeight="1">
      <c r="R227" s="307"/>
    </row>
    <row r="228" ht="14.25" customHeight="1">
      <c r="R228" s="307"/>
    </row>
    <row r="229" ht="14.25" customHeight="1">
      <c r="R229" s="307"/>
    </row>
    <row r="230" ht="14.25" customHeight="1">
      <c r="R230" s="307"/>
    </row>
    <row r="231" ht="14.25" customHeight="1">
      <c r="R231" s="307"/>
    </row>
    <row r="232" ht="14.25" customHeight="1">
      <c r="R232" s="307"/>
    </row>
    <row r="233" ht="14.25" customHeight="1">
      <c r="R233" s="307"/>
    </row>
    <row r="234" ht="14.25" customHeight="1">
      <c r="R234" s="307"/>
    </row>
    <row r="235" ht="14.25" customHeight="1">
      <c r="R235" s="307"/>
    </row>
    <row r="236" ht="14.25" customHeight="1">
      <c r="R236" s="307"/>
    </row>
    <row r="237" ht="14.25" customHeight="1">
      <c r="R237" s="307"/>
    </row>
    <row r="238" ht="14.25" customHeight="1">
      <c r="R238" s="307"/>
    </row>
    <row r="239" ht="14.25" customHeight="1">
      <c r="R239" s="307"/>
    </row>
    <row r="240" ht="14.25" customHeight="1">
      <c r="R240" s="307"/>
    </row>
    <row r="241" ht="14.25" customHeight="1">
      <c r="R241" s="307"/>
    </row>
    <row r="242" ht="14.25" customHeight="1">
      <c r="R242" s="307"/>
    </row>
    <row r="243" ht="14.25" customHeight="1">
      <c r="R243" s="307"/>
    </row>
    <row r="244" ht="14.25" customHeight="1">
      <c r="R244" s="307"/>
    </row>
    <row r="245" ht="14.25" customHeight="1">
      <c r="R245" s="307"/>
    </row>
    <row r="246" ht="14.25" customHeight="1">
      <c r="R246" s="307"/>
    </row>
    <row r="247" ht="14.25" customHeight="1">
      <c r="R247" s="307"/>
    </row>
    <row r="248" ht="14.25" customHeight="1">
      <c r="R248" s="307"/>
    </row>
    <row r="249" ht="14.25" customHeight="1">
      <c r="R249" s="307"/>
    </row>
    <row r="250" ht="14.25" customHeight="1">
      <c r="R250" s="307"/>
    </row>
    <row r="251" ht="14.25" customHeight="1">
      <c r="R251" s="307"/>
    </row>
    <row r="252" ht="14.25" customHeight="1">
      <c r="R252" s="307"/>
    </row>
    <row r="253" ht="14.25" customHeight="1">
      <c r="R253" s="307"/>
    </row>
    <row r="254" ht="14.25" customHeight="1">
      <c r="R254" s="307"/>
    </row>
    <row r="255" ht="14.25" customHeight="1">
      <c r="R255" s="307"/>
    </row>
    <row r="256" ht="14.25" customHeight="1">
      <c r="R256" s="307"/>
    </row>
    <row r="257" ht="14.25" customHeight="1">
      <c r="R257" s="307"/>
    </row>
    <row r="258" ht="14.25" customHeight="1">
      <c r="R258" s="307"/>
    </row>
    <row r="259" ht="14.25" customHeight="1">
      <c r="R259" s="307"/>
    </row>
    <row r="260" ht="14.25" customHeight="1">
      <c r="R260" s="307"/>
    </row>
    <row r="261" ht="14.25" customHeight="1">
      <c r="R261" s="307"/>
    </row>
    <row r="262" ht="14.25" customHeight="1">
      <c r="R262" s="307"/>
    </row>
    <row r="263" ht="14.25" customHeight="1">
      <c r="R263" s="307"/>
    </row>
    <row r="264" ht="14.25" customHeight="1">
      <c r="R264" s="307"/>
    </row>
    <row r="265" ht="14.25" customHeight="1">
      <c r="R265" s="307"/>
    </row>
    <row r="266" ht="14.25" customHeight="1">
      <c r="R266" s="307"/>
    </row>
    <row r="267" ht="14.25" customHeight="1">
      <c r="R267" s="307"/>
    </row>
    <row r="268" ht="14.25" customHeight="1">
      <c r="R268" s="307"/>
    </row>
    <row r="269" ht="14.25" customHeight="1">
      <c r="R269" s="307"/>
    </row>
    <row r="270" ht="14.25" customHeight="1">
      <c r="R270" s="307"/>
    </row>
    <row r="271" ht="14.25" customHeight="1">
      <c r="R271" s="307"/>
    </row>
    <row r="272" ht="14.25" customHeight="1">
      <c r="R272" s="307"/>
    </row>
    <row r="273" ht="14.25" customHeight="1">
      <c r="R273" s="307"/>
    </row>
    <row r="274" ht="14.25" customHeight="1">
      <c r="R274" s="307"/>
    </row>
    <row r="275" ht="14.25" customHeight="1">
      <c r="R275" s="307"/>
    </row>
    <row r="276" ht="14.25" customHeight="1">
      <c r="R276" s="307"/>
    </row>
    <row r="277" ht="14.25" customHeight="1">
      <c r="R277" s="307"/>
    </row>
    <row r="278" ht="14.25" customHeight="1">
      <c r="R278" s="307"/>
    </row>
    <row r="279" ht="14.25" customHeight="1">
      <c r="R279" s="307"/>
    </row>
    <row r="280" ht="14.25" customHeight="1">
      <c r="R280" s="307"/>
    </row>
    <row r="281" ht="14.25" customHeight="1">
      <c r="R281" s="307"/>
    </row>
    <row r="282" ht="14.25" customHeight="1">
      <c r="R282" s="307"/>
    </row>
    <row r="283" ht="14.25" customHeight="1">
      <c r="R283" s="307"/>
    </row>
    <row r="284" ht="14.25" customHeight="1">
      <c r="R284" s="307"/>
    </row>
    <row r="285" ht="14.25" customHeight="1">
      <c r="R285" s="307"/>
    </row>
    <row r="286" ht="14.25" customHeight="1">
      <c r="R286" s="307"/>
    </row>
    <row r="287" ht="14.25" customHeight="1">
      <c r="R287" s="307"/>
    </row>
    <row r="288" ht="14.25" customHeight="1">
      <c r="R288" s="307"/>
    </row>
    <row r="289" ht="14.25" customHeight="1">
      <c r="R289" s="307"/>
    </row>
    <row r="290" ht="14.25" customHeight="1">
      <c r="R290" s="307"/>
    </row>
    <row r="291" ht="14.25" customHeight="1">
      <c r="R291" s="307"/>
    </row>
    <row r="292" ht="14.25" customHeight="1">
      <c r="R292" s="307"/>
    </row>
    <row r="293" ht="14.25" customHeight="1">
      <c r="R293" s="307"/>
    </row>
    <row r="294" ht="14.25" customHeight="1">
      <c r="R294" s="307"/>
    </row>
    <row r="295" ht="14.25" customHeight="1">
      <c r="R295" s="307"/>
    </row>
    <row r="296" ht="14.25" customHeight="1">
      <c r="R296" s="307"/>
    </row>
    <row r="297" ht="14.25" customHeight="1">
      <c r="R297" s="307"/>
    </row>
    <row r="298" ht="14.25" customHeight="1">
      <c r="R298" s="307"/>
    </row>
    <row r="299" ht="14.25" customHeight="1">
      <c r="R299" s="307"/>
    </row>
    <row r="300" ht="14.25" customHeight="1">
      <c r="R300" s="307"/>
    </row>
    <row r="301" ht="14.25" customHeight="1">
      <c r="R301" s="307"/>
    </row>
    <row r="302" ht="14.25" customHeight="1">
      <c r="R302" s="307"/>
    </row>
    <row r="303" ht="14.25" customHeight="1">
      <c r="R303" s="307"/>
    </row>
    <row r="304" ht="14.25" customHeight="1">
      <c r="R304" s="307"/>
    </row>
    <row r="305" ht="14.25" customHeight="1">
      <c r="R305" s="307"/>
    </row>
    <row r="306" ht="14.25" customHeight="1">
      <c r="R306" s="307"/>
    </row>
    <row r="307" ht="14.25" customHeight="1">
      <c r="R307" s="307"/>
    </row>
    <row r="308" ht="14.25" customHeight="1">
      <c r="R308" s="307"/>
    </row>
    <row r="309" ht="14.25" customHeight="1">
      <c r="R309" s="307"/>
    </row>
    <row r="310" ht="14.25" customHeight="1">
      <c r="R310" s="307"/>
    </row>
    <row r="311" ht="14.25" customHeight="1">
      <c r="R311" s="307"/>
    </row>
    <row r="312" ht="14.25" customHeight="1">
      <c r="R312" s="307"/>
    </row>
    <row r="313" ht="14.25" customHeight="1">
      <c r="R313" s="307"/>
    </row>
    <row r="314" ht="14.25" customHeight="1">
      <c r="R314" s="307"/>
    </row>
    <row r="315" ht="14.25" customHeight="1">
      <c r="R315" s="307"/>
    </row>
    <row r="316" ht="14.25" customHeight="1">
      <c r="R316" s="307"/>
    </row>
    <row r="317" ht="14.25" customHeight="1">
      <c r="R317" s="307"/>
    </row>
    <row r="318" ht="14.25" customHeight="1">
      <c r="R318" s="307"/>
    </row>
    <row r="319" ht="14.25" customHeight="1">
      <c r="R319" s="307"/>
    </row>
    <row r="320" ht="14.25" customHeight="1">
      <c r="R320" s="307"/>
    </row>
    <row r="321" ht="14.25" customHeight="1">
      <c r="R321" s="307"/>
    </row>
    <row r="322" ht="14.25" customHeight="1">
      <c r="R322" s="307"/>
    </row>
    <row r="323" ht="14.25" customHeight="1">
      <c r="R323" s="307"/>
    </row>
    <row r="324" ht="14.25" customHeight="1">
      <c r="R324" s="307"/>
    </row>
    <row r="325" ht="14.25" customHeight="1">
      <c r="R325" s="307"/>
    </row>
    <row r="326" ht="14.25" customHeight="1">
      <c r="R326" s="307"/>
    </row>
    <row r="327" ht="14.25" customHeight="1">
      <c r="R327" s="307"/>
    </row>
    <row r="328" ht="14.25" customHeight="1">
      <c r="R328" s="307"/>
    </row>
    <row r="329" ht="14.25" customHeight="1">
      <c r="R329" s="307"/>
    </row>
    <row r="330" ht="14.25" customHeight="1">
      <c r="R330" s="307"/>
    </row>
    <row r="331" ht="14.25" customHeight="1">
      <c r="R331" s="307"/>
    </row>
    <row r="332" ht="14.25" customHeight="1">
      <c r="R332" s="307"/>
    </row>
    <row r="333" ht="14.25" customHeight="1">
      <c r="R333" s="307"/>
    </row>
    <row r="334" ht="14.25" customHeight="1">
      <c r="R334" s="307"/>
    </row>
    <row r="335" ht="14.25" customHeight="1">
      <c r="R335" s="307"/>
    </row>
    <row r="336" ht="14.25" customHeight="1">
      <c r="R336" s="307"/>
    </row>
    <row r="337" ht="14.25" customHeight="1">
      <c r="R337" s="307"/>
    </row>
    <row r="338" ht="14.25" customHeight="1">
      <c r="R338" s="307"/>
    </row>
    <row r="339" ht="14.25" customHeight="1">
      <c r="R339" s="307"/>
    </row>
    <row r="340" ht="14.25" customHeight="1">
      <c r="R340" s="307"/>
    </row>
    <row r="341" ht="14.25" customHeight="1">
      <c r="R341" s="307"/>
    </row>
    <row r="342" ht="14.25" customHeight="1">
      <c r="R342" s="307"/>
    </row>
    <row r="343" ht="14.25" customHeight="1">
      <c r="R343" s="307"/>
    </row>
    <row r="344" ht="14.25" customHeight="1">
      <c r="R344" s="307"/>
    </row>
    <row r="345" ht="14.25" customHeight="1">
      <c r="R345" s="307"/>
    </row>
    <row r="346" ht="14.25" customHeight="1">
      <c r="R346" s="307"/>
    </row>
    <row r="347" ht="14.25" customHeight="1">
      <c r="R347" s="307"/>
    </row>
    <row r="348" ht="14.25" customHeight="1">
      <c r="R348" s="307"/>
    </row>
    <row r="349" ht="14.25" customHeight="1">
      <c r="R349" s="307"/>
    </row>
    <row r="350" ht="14.25" customHeight="1">
      <c r="R350" s="307"/>
    </row>
    <row r="351" ht="14.25" customHeight="1">
      <c r="R351" s="307"/>
    </row>
    <row r="352" ht="14.25" customHeight="1">
      <c r="R352" s="307"/>
    </row>
    <row r="353" ht="14.25" customHeight="1">
      <c r="R353" s="307"/>
    </row>
    <row r="354" ht="14.25" customHeight="1">
      <c r="R354" s="307"/>
    </row>
    <row r="355" ht="14.25" customHeight="1">
      <c r="R355" s="307"/>
    </row>
    <row r="356" ht="14.25" customHeight="1">
      <c r="R356" s="307"/>
    </row>
    <row r="357" ht="14.25" customHeight="1">
      <c r="R357" s="307"/>
    </row>
    <row r="358" ht="14.25" customHeight="1">
      <c r="R358" s="307"/>
    </row>
    <row r="359" ht="14.25" customHeight="1">
      <c r="R359" s="307"/>
    </row>
    <row r="360" ht="14.25" customHeight="1">
      <c r="R360" s="307"/>
    </row>
    <row r="361" ht="14.25" customHeight="1">
      <c r="R361" s="307"/>
    </row>
    <row r="362" ht="14.25" customHeight="1">
      <c r="R362" s="307"/>
    </row>
    <row r="363" ht="14.25" customHeight="1">
      <c r="R363" s="307"/>
    </row>
    <row r="364" ht="14.25" customHeight="1">
      <c r="R364" s="307"/>
    </row>
    <row r="365" ht="14.25" customHeight="1">
      <c r="R365" s="307"/>
    </row>
    <row r="366" ht="14.25" customHeight="1">
      <c r="R366" s="307"/>
    </row>
    <row r="367" ht="14.25" customHeight="1">
      <c r="R367" s="307"/>
    </row>
    <row r="368" ht="14.25" customHeight="1">
      <c r="R368" s="307"/>
    </row>
    <row r="369" ht="14.25" customHeight="1">
      <c r="R369" s="307"/>
    </row>
    <row r="370" ht="14.25" customHeight="1">
      <c r="R370" s="307"/>
    </row>
    <row r="371" ht="14.25" customHeight="1">
      <c r="R371" s="307"/>
    </row>
    <row r="372" ht="14.25" customHeight="1">
      <c r="R372" s="307"/>
    </row>
    <row r="373" ht="14.25" customHeight="1">
      <c r="R373" s="307"/>
    </row>
    <row r="374" ht="14.25" customHeight="1">
      <c r="R374" s="307"/>
    </row>
    <row r="375" ht="14.25" customHeight="1">
      <c r="R375" s="307"/>
    </row>
    <row r="376" ht="14.25" customHeight="1">
      <c r="R376" s="307"/>
    </row>
    <row r="377" ht="14.25" customHeight="1">
      <c r="R377" s="307"/>
    </row>
    <row r="378" ht="14.25" customHeight="1">
      <c r="R378" s="307"/>
    </row>
    <row r="379" ht="14.25" customHeight="1">
      <c r="R379" s="307"/>
    </row>
    <row r="380" ht="14.25" customHeight="1">
      <c r="R380" s="307"/>
    </row>
    <row r="381" ht="14.25" customHeight="1">
      <c r="R381" s="307"/>
    </row>
    <row r="382" ht="14.25" customHeight="1">
      <c r="R382" s="307"/>
    </row>
    <row r="383" ht="14.25" customHeight="1">
      <c r="R383" s="307"/>
    </row>
    <row r="384" ht="14.25" customHeight="1">
      <c r="R384" s="307"/>
    </row>
    <row r="385" ht="14.25" customHeight="1">
      <c r="R385" s="307"/>
    </row>
    <row r="386" ht="14.25" customHeight="1">
      <c r="R386" s="307"/>
    </row>
    <row r="387" ht="14.25" customHeight="1">
      <c r="R387" s="307"/>
    </row>
    <row r="388" ht="14.25" customHeight="1">
      <c r="R388" s="307"/>
    </row>
    <row r="389" ht="14.25" customHeight="1">
      <c r="R389" s="307"/>
    </row>
    <row r="390" ht="14.25" customHeight="1">
      <c r="R390" s="307"/>
    </row>
    <row r="391" ht="14.25" customHeight="1">
      <c r="R391" s="307"/>
    </row>
    <row r="392" ht="14.25" customHeight="1">
      <c r="R392" s="307"/>
    </row>
    <row r="393" ht="14.25" customHeight="1">
      <c r="R393" s="307"/>
    </row>
    <row r="394" ht="14.25" customHeight="1">
      <c r="R394" s="307"/>
    </row>
    <row r="395" ht="14.25" customHeight="1">
      <c r="R395" s="307"/>
    </row>
    <row r="396" ht="14.25" customHeight="1">
      <c r="R396" s="307"/>
    </row>
    <row r="397" ht="14.25" customHeight="1">
      <c r="R397" s="307"/>
    </row>
    <row r="398" ht="14.25" customHeight="1">
      <c r="R398" s="307"/>
    </row>
    <row r="399" ht="14.25" customHeight="1">
      <c r="R399" s="307"/>
    </row>
    <row r="400" ht="14.25" customHeight="1">
      <c r="R400" s="307"/>
    </row>
    <row r="401" ht="14.25" customHeight="1">
      <c r="R401" s="307"/>
    </row>
    <row r="402" ht="14.25" customHeight="1">
      <c r="R402" s="307"/>
    </row>
    <row r="403" ht="14.25" customHeight="1">
      <c r="R403" s="307"/>
    </row>
    <row r="404" ht="14.25" customHeight="1">
      <c r="R404" s="307"/>
    </row>
    <row r="405" ht="14.25" customHeight="1">
      <c r="R405" s="307"/>
    </row>
    <row r="406" ht="14.25" customHeight="1">
      <c r="R406" s="307"/>
    </row>
    <row r="407" ht="14.25" customHeight="1">
      <c r="R407" s="307"/>
    </row>
    <row r="408" ht="14.25" customHeight="1">
      <c r="R408" s="307"/>
    </row>
    <row r="409" ht="14.25" customHeight="1">
      <c r="R409" s="307"/>
    </row>
    <row r="410" ht="14.25" customHeight="1">
      <c r="R410" s="307"/>
    </row>
    <row r="411" ht="14.25" customHeight="1">
      <c r="R411" s="307"/>
    </row>
    <row r="412" ht="14.25" customHeight="1">
      <c r="R412" s="307"/>
    </row>
    <row r="413" ht="14.25" customHeight="1">
      <c r="R413" s="307"/>
    </row>
    <row r="414" ht="14.25" customHeight="1">
      <c r="R414" s="307"/>
    </row>
    <row r="415" ht="14.25" customHeight="1">
      <c r="R415" s="307"/>
    </row>
    <row r="416" ht="14.25" customHeight="1">
      <c r="R416" s="307"/>
    </row>
    <row r="417" ht="14.25" customHeight="1">
      <c r="R417" s="307"/>
    </row>
    <row r="418" ht="14.25" customHeight="1">
      <c r="R418" s="307"/>
    </row>
    <row r="419" ht="14.25" customHeight="1">
      <c r="R419" s="307"/>
    </row>
    <row r="420" ht="14.25" customHeight="1">
      <c r="R420" s="307"/>
    </row>
    <row r="421" ht="14.25" customHeight="1">
      <c r="R421" s="307"/>
    </row>
    <row r="422" ht="14.25" customHeight="1">
      <c r="R422" s="307"/>
    </row>
    <row r="423" ht="14.25" customHeight="1">
      <c r="R423" s="307"/>
    </row>
    <row r="424" ht="14.25" customHeight="1">
      <c r="R424" s="307"/>
    </row>
    <row r="425" ht="14.25" customHeight="1">
      <c r="R425" s="307"/>
    </row>
    <row r="426" ht="14.25" customHeight="1">
      <c r="R426" s="307"/>
    </row>
    <row r="427" ht="14.25" customHeight="1">
      <c r="R427" s="307"/>
    </row>
    <row r="428" ht="14.25" customHeight="1">
      <c r="R428" s="307"/>
    </row>
    <row r="429" ht="14.25" customHeight="1">
      <c r="R429" s="307"/>
    </row>
    <row r="430" ht="14.25" customHeight="1">
      <c r="R430" s="307"/>
    </row>
    <row r="431" ht="14.25" customHeight="1">
      <c r="R431" s="307"/>
    </row>
    <row r="432" ht="14.25" customHeight="1">
      <c r="R432" s="307"/>
    </row>
    <row r="433" ht="14.25" customHeight="1">
      <c r="R433" s="307"/>
    </row>
    <row r="434" ht="14.25" customHeight="1">
      <c r="R434" s="307"/>
    </row>
    <row r="435" ht="14.25" customHeight="1">
      <c r="R435" s="307"/>
    </row>
    <row r="436" ht="14.25" customHeight="1">
      <c r="R436" s="307"/>
    </row>
    <row r="437" ht="14.25" customHeight="1">
      <c r="R437" s="307"/>
    </row>
    <row r="438" ht="14.25" customHeight="1">
      <c r="R438" s="307"/>
    </row>
    <row r="439" ht="14.25" customHeight="1">
      <c r="R439" s="307"/>
    </row>
    <row r="440" ht="14.25" customHeight="1">
      <c r="R440" s="307"/>
    </row>
    <row r="441" ht="14.25" customHeight="1">
      <c r="R441" s="307"/>
    </row>
    <row r="442" ht="14.25" customHeight="1">
      <c r="R442" s="307"/>
    </row>
    <row r="443" ht="14.25" customHeight="1">
      <c r="R443" s="307"/>
    </row>
    <row r="444" ht="14.25" customHeight="1">
      <c r="R444" s="307"/>
    </row>
    <row r="445" ht="14.25" customHeight="1">
      <c r="R445" s="307"/>
    </row>
    <row r="446" ht="14.25" customHeight="1">
      <c r="R446" s="307"/>
    </row>
    <row r="447" ht="14.25" customHeight="1">
      <c r="R447" s="307"/>
    </row>
    <row r="448" ht="14.25" customHeight="1">
      <c r="R448" s="307"/>
    </row>
    <row r="449" ht="14.25" customHeight="1">
      <c r="R449" s="307"/>
    </row>
    <row r="450" ht="14.25" customHeight="1">
      <c r="R450" s="307"/>
    </row>
    <row r="451" ht="14.25" customHeight="1">
      <c r="R451" s="307"/>
    </row>
    <row r="452" ht="14.25" customHeight="1">
      <c r="R452" s="307"/>
    </row>
    <row r="453" ht="14.25" customHeight="1">
      <c r="R453" s="307"/>
    </row>
    <row r="454" ht="14.25" customHeight="1">
      <c r="R454" s="307"/>
    </row>
    <row r="455" ht="14.25" customHeight="1">
      <c r="R455" s="307"/>
    </row>
    <row r="456" ht="14.25" customHeight="1">
      <c r="R456" s="307"/>
    </row>
    <row r="457" ht="14.25" customHeight="1">
      <c r="R457" s="307"/>
    </row>
    <row r="458" ht="14.25" customHeight="1">
      <c r="R458" s="307"/>
    </row>
    <row r="459" ht="14.25" customHeight="1">
      <c r="R459" s="307"/>
    </row>
    <row r="460" ht="14.25" customHeight="1">
      <c r="R460" s="307"/>
    </row>
    <row r="461" ht="14.25" customHeight="1">
      <c r="R461" s="307"/>
    </row>
    <row r="462" ht="14.25" customHeight="1">
      <c r="R462" s="307"/>
    </row>
    <row r="463" ht="14.25" customHeight="1">
      <c r="R463" s="307"/>
    </row>
    <row r="464" ht="14.25" customHeight="1">
      <c r="R464" s="307"/>
    </row>
    <row r="465" ht="14.25" customHeight="1">
      <c r="R465" s="307"/>
    </row>
    <row r="466" ht="14.25" customHeight="1">
      <c r="R466" s="307"/>
    </row>
    <row r="467" ht="14.25" customHeight="1">
      <c r="R467" s="307"/>
    </row>
    <row r="468" ht="14.25" customHeight="1">
      <c r="R468" s="307"/>
    </row>
    <row r="469" ht="14.25" customHeight="1">
      <c r="R469" s="307"/>
    </row>
    <row r="470" ht="14.25" customHeight="1">
      <c r="R470" s="307"/>
    </row>
    <row r="471" ht="14.25" customHeight="1">
      <c r="R471" s="307"/>
    </row>
    <row r="472" ht="14.25" customHeight="1">
      <c r="R472" s="307"/>
    </row>
    <row r="473" ht="14.25" customHeight="1">
      <c r="R473" s="307"/>
    </row>
    <row r="474" ht="14.25" customHeight="1">
      <c r="R474" s="307"/>
    </row>
    <row r="475" ht="14.25" customHeight="1">
      <c r="R475" s="307"/>
    </row>
    <row r="476" ht="14.25" customHeight="1">
      <c r="R476" s="307"/>
    </row>
    <row r="477" ht="14.25" customHeight="1">
      <c r="R477" s="307"/>
    </row>
    <row r="478" ht="14.25" customHeight="1">
      <c r="R478" s="307"/>
    </row>
    <row r="479" ht="14.25" customHeight="1">
      <c r="R479" s="307"/>
    </row>
    <row r="480" ht="14.25" customHeight="1">
      <c r="R480" s="307"/>
    </row>
    <row r="481" ht="14.25" customHeight="1">
      <c r="R481" s="307"/>
    </row>
    <row r="482" ht="14.25" customHeight="1">
      <c r="R482" s="307"/>
    </row>
    <row r="483" ht="14.25" customHeight="1">
      <c r="R483" s="307"/>
    </row>
    <row r="484" ht="14.25" customHeight="1">
      <c r="R484" s="307"/>
    </row>
    <row r="485" ht="14.25" customHeight="1">
      <c r="R485" s="307"/>
    </row>
    <row r="486" ht="14.25" customHeight="1">
      <c r="R486" s="307"/>
    </row>
    <row r="487" ht="14.25" customHeight="1">
      <c r="R487" s="307"/>
    </row>
    <row r="488" ht="14.25" customHeight="1">
      <c r="R488" s="307"/>
    </row>
    <row r="489" ht="14.25" customHeight="1">
      <c r="R489" s="307"/>
    </row>
    <row r="490" ht="14.25" customHeight="1">
      <c r="R490" s="307"/>
    </row>
    <row r="491" ht="14.25" customHeight="1">
      <c r="R491" s="307"/>
    </row>
    <row r="492" ht="14.25" customHeight="1">
      <c r="R492" s="307"/>
    </row>
    <row r="493" ht="14.25" customHeight="1">
      <c r="R493" s="307"/>
    </row>
    <row r="494" ht="14.25" customHeight="1">
      <c r="R494" s="307"/>
    </row>
    <row r="495" ht="14.25" customHeight="1">
      <c r="R495" s="307"/>
    </row>
    <row r="496" ht="14.25" customHeight="1">
      <c r="R496" s="307"/>
    </row>
    <row r="497" ht="14.25" customHeight="1">
      <c r="R497" s="307"/>
    </row>
    <row r="498" ht="14.25" customHeight="1">
      <c r="R498" s="307"/>
    </row>
    <row r="499" ht="14.25" customHeight="1">
      <c r="R499" s="307"/>
    </row>
    <row r="500" ht="14.25" customHeight="1">
      <c r="R500" s="307"/>
    </row>
    <row r="501" ht="14.25" customHeight="1">
      <c r="R501" s="307"/>
    </row>
    <row r="502" ht="14.25" customHeight="1">
      <c r="R502" s="307"/>
    </row>
    <row r="503" ht="14.25" customHeight="1">
      <c r="R503" s="307"/>
    </row>
    <row r="504" ht="14.25" customHeight="1">
      <c r="R504" s="307"/>
    </row>
    <row r="505" ht="14.25" customHeight="1">
      <c r="R505" s="307"/>
    </row>
    <row r="506" ht="14.25" customHeight="1">
      <c r="R506" s="307"/>
    </row>
    <row r="507" ht="14.25" customHeight="1">
      <c r="R507" s="307"/>
    </row>
    <row r="508" ht="14.25" customHeight="1">
      <c r="R508" s="307"/>
    </row>
    <row r="509" ht="14.25" customHeight="1">
      <c r="R509" s="307"/>
    </row>
    <row r="510" ht="14.25" customHeight="1">
      <c r="R510" s="307"/>
    </row>
    <row r="511" ht="14.25" customHeight="1">
      <c r="R511" s="307"/>
    </row>
    <row r="512" ht="14.25" customHeight="1">
      <c r="R512" s="307"/>
    </row>
    <row r="513" ht="14.25" customHeight="1">
      <c r="R513" s="307"/>
    </row>
    <row r="514" ht="14.25" customHeight="1">
      <c r="R514" s="307"/>
    </row>
    <row r="515" ht="14.25" customHeight="1">
      <c r="R515" s="307"/>
    </row>
    <row r="516" ht="14.25" customHeight="1">
      <c r="R516" s="307"/>
    </row>
    <row r="517" ht="14.25" customHeight="1">
      <c r="R517" s="307"/>
    </row>
    <row r="518" ht="14.25" customHeight="1">
      <c r="R518" s="307"/>
    </row>
    <row r="519" ht="14.25" customHeight="1">
      <c r="R519" s="307"/>
    </row>
    <row r="520" ht="14.25" customHeight="1">
      <c r="R520" s="307"/>
    </row>
    <row r="521" ht="14.25" customHeight="1">
      <c r="R521" s="307"/>
    </row>
    <row r="522" ht="14.25" customHeight="1">
      <c r="R522" s="307"/>
    </row>
    <row r="523" ht="14.25" customHeight="1">
      <c r="R523" s="307"/>
    </row>
    <row r="524" ht="14.25" customHeight="1">
      <c r="R524" s="307"/>
    </row>
    <row r="525" ht="14.25" customHeight="1">
      <c r="R525" s="307"/>
    </row>
    <row r="526" ht="14.25" customHeight="1">
      <c r="R526" s="307"/>
    </row>
    <row r="527" ht="14.25" customHeight="1">
      <c r="R527" s="307"/>
    </row>
    <row r="528" ht="14.25" customHeight="1">
      <c r="R528" s="307"/>
    </row>
    <row r="529" ht="14.25" customHeight="1">
      <c r="R529" s="307"/>
    </row>
    <row r="530" ht="14.25" customHeight="1">
      <c r="R530" s="307"/>
    </row>
    <row r="531" ht="14.25" customHeight="1">
      <c r="R531" s="307"/>
    </row>
    <row r="532" ht="14.25" customHeight="1">
      <c r="R532" s="307"/>
    </row>
    <row r="533" ht="14.25" customHeight="1">
      <c r="R533" s="307"/>
    </row>
    <row r="534" ht="14.25" customHeight="1">
      <c r="R534" s="307"/>
    </row>
    <row r="535" ht="14.25" customHeight="1">
      <c r="R535" s="307"/>
    </row>
    <row r="536" ht="14.25" customHeight="1">
      <c r="R536" s="307"/>
    </row>
    <row r="537" ht="14.25" customHeight="1">
      <c r="R537" s="307"/>
    </row>
    <row r="538" ht="14.25" customHeight="1">
      <c r="R538" s="307"/>
    </row>
    <row r="539" ht="14.25" customHeight="1">
      <c r="R539" s="307"/>
    </row>
    <row r="540" ht="14.25" customHeight="1">
      <c r="R540" s="307"/>
    </row>
    <row r="541" ht="14.25" customHeight="1">
      <c r="R541" s="307"/>
    </row>
    <row r="542" ht="14.25" customHeight="1">
      <c r="R542" s="307"/>
    </row>
    <row r="543" ht="14.25" customHeight="1">
      <c r="R543" s="307"/>
    </row>
    <row r="544" ht="14.25" customHeight="1">
      <c r="R544" s="307"/>
    </row>
    <row r="545" ht="14.25" customHeight="1">
      <c r="R545" s="307"/>
    </row>
    <row r="546" ht="14.25" customHeight="1">
      <c r="R546" s="307"/>
    </row>
    <row r="547" ht="14.25" customHeight="1">
      <c r="R547" s="307"/>
    </row>
    <row r="548" ht="14.25" customHeight="1">
      <c r="R548" s="307"/>
    </row>
    <row r="549" ht="14.25" customHeight="1">
      <c r="R549" s="307"/>
    </row>
    <row r="550" ht="14.25" customHeight="1">
      <c r="R550" s="307"/>
    </row>
    <row r="551" ht="14.25" customHeight="1">
      <c r="R551" s="307"/>
    </row>
    <row r="552" ht="14.25" customHeight="1">
      <c r="R552" s="307"/>
    </row>
    <row r="553" ht="14.25" customHeight="1">
      <c r="R553" s="307"/>
    </row>
    <row r="554" ht="14.25" customHeight="1">
      <c r="R554" s="307"/>
    </row>
    <row r="555" ht="14.25" customHeight="1">
      <c r="R555" s="307"/>
    </row>
    <row r="556" ht="14.25" customHeight="1">
      <c r="R556" s="307"/>
    </row>
    <row r="557" ht="14.25" customHeight="1">
      <c r="R557" s="307"/>
    </row>
    <row r="558" ht="14.25" customHeight="1">
      <c r="R558" s="307"/>
    </row>
    <row r="559" ht="14.25" customHeight="1">
      <c r="R559" s="307"/>
    </row>
    <row r="560" ht="14.25" customHeight="1">
      <c r="R560" s="307"/>
    </row>
    <row r="561" ht="14.25" customHeight="1">
      <c r="R561" s="307"/>
    </row>
    <row r="562" ht="14.25" customHeight="1">
      <c r="R562" s="307"/>
    </row>
    <row r="563" ht="14.25" customHeight="1">
      <c r="R563" s="307"/>
    </row>
    <row r="564" ht="14.25" customHeight="1">
      <c r="R564" s="307"/>
    </row>
    <row r="565" ht="14.25" customHeight="1">
      <c r="R565" s="307"/>
    </row>
    <row r="566" ht="14.25" customHeight="1">
      <c r="R566" s="307"/>
    </row>
    <row r="567" ht="14.25" customHeight="1">
      <c r="R567" s="307"/>
    </row>
    <row r="568" ht="14.25" customHeight="1">
      <c r="R568" s="307"/>
    </row>
    <row r="569" ht="14.25" customHeight="1">
      <c r="R569" s="307"/>
    </row>
    <row r="570" ht="14.25" customHeight="1">
      <c r="R570" s="307"/>
    </row>
    <row r="571" ht="14.25" customHeight="1">
      <c r="R571" s="307"/>
    </row>
    <row r="572" ht="14.25" customHeight="1">
      <c r="R572" s="307"/>
    </row>
    <row r="573" ht="14.25" customHeight="1">
      <c r="R573" s="307"/>
    </row>
    <row r="574" ht="14.25" customHeight="1">
      <c r="R574" s="307"/>
    </row>
    <row r="575" ht="14.25" customHeight="1">
      <c r="R575" s="307"/>
    </row>
    <row r="576" ht="14.25" customHeight="1">
      <c r="R576" s="307"/>
    </row>
    <row r="577" ht="14.25" customHeight="1">
      <c r="R577" s="307"/>
    </row>
    <row r="578" ht="14.25" customHeight="1">
      <c r="R578" s="307"/>
    </row>
    <row r="579" ht="14.25" customHeight="1">
      <c r="R579" s="307"/>
    </row>
    <row r="580" ht="14.25" customHeight="1">
      <c r="R580" s="307"/>
    </row>
    <row r="581" ht="14.25" customHeight="1">
      <c r="R581" s="307"/>
    </row>
    <row r="582" ht="14.25" customHeight="1">
      <c r="R582" s="307"/>
    </row>
    <row r="583" ht="14.25" customHeight="1">
      <c r="R583" s="307"/>
    </row>
    <row r="584" ht="14.25" customHeight="1">
      <c r="R584" s="307"/>
    </row>
    <row r="585" ht="14.25" customHeight="1">
      <c r="R585" s="307"/>
    </row>
    <row r="586" ht="14.25" customHeight="1">
      <c r="R586" s="307"/>
    </row>
    <row r="587" ht="14.25" customHeight="1">
      <c r="R587" s="307"/>
    </row>
    <row r="588" ht="14.25" customHeight="1">
      <c r="R588" s="307"/>
    </row>
    <row r="589" ht="14.25" customHeight="1">
      <c r="R589" s="307"/>
    </row>
    <row r="590" ht="14.25" customHeight="1">
      <c r="R590" s="307"/>
    </row>
    <row r="591" ht="14.25" customHeight="1">
      <c r="R591" s="307"/>
    </row>
    <row r="592" ht="14.25" customHeight="1">
      <c r="R592" s="307"/>
    </row>
    <row r="593" ht="14.25" customHeight="1">
      <c r="R593" s="307"/>
    </row>
    <row r="594" ht="14.25" customHeight="1">
      <c r="R594" s="307"/>
    </row>
    <row r="595" ht="14.25" customHeight="1">
      <c r="R595" s="307"/>
    </row>
    <row r="596" ht="14.25" customHeight="1">
      <c r="R596" s="307"/>
    </row>
    <row r="597" ht="14.25" customHeight="1">
      <c r="R597" s="307"/>
    </row>
    <row r="598" ht="14.25" customHeight="1">
      <c r="R598" s="307"/>
    </row>
    <row r="599" ht="14.25" customHeight="1">
      <c r="R599" s="307"/>
    </row>
    <row r="600" ht="14.25" customHeight="1">
      <c r="R600" s="307"/>
    </row>
    <row r="601" ht="14.25" customHeight="1">
      <c r="R601" s="307"/>
    </row>
    <row r="602" ht="14.25" customHeight="1">
      <c r="R602" s="307"/>
    </row>
    <row r="603" ht="14.25" customHeight="1">
      <c r="R603" s="307"/>
    </row>
    <row r="604" ht="14.25" customHeight="1">
      <c r="R604" s="307"/>
    </row>
    <row r="605" ht="14.25" customHeight="1">
      <c r="R605" s="307"/>
    </row>
    <row r="606" ht="14.25" customHeight="1">
      <c r="R606" s="307"/>
    </row>
    <row r="607" ht="14.25" customHeight="1">
      <c r="R607" s="307"/>
    </row>
    <row r="608" ht="14.25" customHeight="1">
      <c r="R608" s="307"/>
    </row>
    <row r="609" ht="14.25" customHeight="1">
      <c r="R609" s="307"/>
    </row>
    <row r="610" ht="14.25" customHeight="1">
      <c r="R610" s="307"/>
    </row>
    <row r="611" ht="14.25" customHeight="1">
      <c r="R611" s="307"/>
    </row>
    <row r="612" ht="14.25" customHeight="1">
      <c r="R612" s="307"/>
    </row>
    <row r="613" ht="14.25" customHeight="1">
      <c r="R613" s="307"/>
    </row>
    <row r="614" ht="14.25" customHeight="1">
      <c r="R614" s="307"/>
    </row>
    <row r="615" ht="14.25" customHeight="1">
      <c r="R615" s="307"/>
    </row>
    <row r="616" ht="14.25" customHeight="1">
      <c r="R616" s="307"/>
    </row>
    <row r="617" ht="14.25" customHeight="1">
      <c r="R617" s="307"/>
    </row>
    <row r="618" ht="14.25" customHeight="1">
      <c r="R618" s="307"/>
    </row>
    <row r="619" ht="14.25" customHeight="1">
      <c r="R619" s="307"/>
    </row>
    <row r="620" ht="14.25" customHeight="1">
      <c r="R620" s="307"/>
    </row>
    <row r="621" ht="14.25" customHeight="1">
      <c r="R621" s="307"/>
    </row>
    <row r="622" ht="14.25" customHeight="1">
      <c r="R622" s="307"/>
    </row>
    <row r="623" ht="14.25" customHeight="1">
      <c r="R623" s="307"/>
    </row>
    <row r="624" ht="14.25" customHeight="1">
      <c r="R624" s="307"/>
    </row>
    <row r="625" ht="14.25" customHeight="1">
      <c r="R625" s="307"/>
    </row>
    <row r="626" ht="14.25" customHeight="1">
      <c r="R626" s="307"/>
    </row>
    <row r="627" ht="14.25" customHeight="1">
      <c r="R627" s="307"/>
    </row>
    <row r="628" ht="14.25" customHeight="1">
      <c r="R628" s="307"/>
    </row>
    <row r="629" ht="14.25" customHeight="1">
      <c r="R629" s="307"/>
    </row>
    <row r="630" ht="14.25" customHeight="1">
      <c r="R630" s="307"/>
    </row>
    <row r="631" ht="14.25" customHeight="1">
      <c r="R631" s="307"/>
    </row>
    <row r="632" ht="14.25" customHeight="1">
      <c r="R632" s="307"/>
    </row>
    <row r="633" ht="14.25" customHeight="1">
      <c r="R633" s="307"/>
    </row>
    <row r="634" ht="14.25" customHeight="1">
      <c r="R634" s="307"/>
    </row>
    <row r="635" ht="14.25" customHeight="1">
      <c r="R635" s="307"/>
    </row>
    <row r="636" ht="14.25" customHeight="1">
      <c r="R636" s="307"/>
    </row>
    <row r="637" ht="14.25" customHeight="1">
      <c r="R637" s="307"/>
    </row>
    <row r="638" ht="14.25" customHeight="1">
      <c r="R638" s="307"/>
    </row>
    <row r="639" ht="14.25" customHeight="1">
      <c r="R639" s="307"/>
    </row>
    <row r="640" ht="14.25" customHeight="1">
      <c r="R640" s="307"/>
    </row>
    <row r="641" ht="14.25" customHeight="1">
      <c r="R641" s="307"/>
    </row>
    <row r="642" ht="14.25" customHeight="1">
      <c r="R642" s="307"/>
    </row>
    <row r="643" ht="14.25" customHeight="1">
      <c r="R643" s="307"/>
    </row>
    <row r="644" ht="14.25" customHeight="1">
      <c r="R644" s="307"/>
    </row>
    <row r="645" ht="14.25" customHeight="1">
      <c r="R645" s="307"/>
    </row>
    <row r="646" ht="14.25" customHeight="1">
      <c r="R646" s="307"/>
    </row>
    <row r="647" ht="14.25" customHeight="1">
      <c r="R647" s="307"/>
    </row>
    <row r="648" ht="14.25" customHeight="1">
      <c r="R648" s="307"/>
    </row>
    <row r="649" ht="14.25" customHeight="1">
      <c r="R649" s="307"/>
    </row>
    <row r="650" ht="14.25" customHeight="1">
      <c r="R650" s="307"/>
    </row>
    <row r="651" ht="14.25" customHeight="1">
      <c r="R651" s="307"/>
    </row>
    <row r="652" ht="14.25" customHeight="1">
      <c r="R652" s="307"/>
    </row>
    <row r="653" ht="14.25" customHeight="1">
      <c r="R653" s="307"/>
    </row>
    <row r="654" ht="14.25" customHeight="1">
      <c r="R654" s="307"/>
    </row>
    <row r="655" ht="14.25" customHeight="1">
      <c r="R655" s="307"/>
    </row>
    <row r="656" ht="14.25" customHeight="1">
      <c r="R656" s="307"/>
    </row>
    <row r="657" ht="14.25" customHeight="1">
      <c r="R657" s="307"/>
    </row>
    <row r="658" ht="14.25" customHeight="1">
      <c r="R658" s="307"/>
    </row>
    <row r="659" ht="14.25" customHeight="1">
      <c r="R659" s="307"/>
    </row>
    <row r="660" ht="14.25" customHeight="1">
      <c r="R660" s="307"/>
    </row>
    <row r="661" ht="14.25" customHeight="1">
      <c r="R661" s="307"/>
    </row>
    <row r="662" ht="14.25" customHeight="1">
      <c r="R662" s="307"/>
    </row>
    <row r="663" ht="14.25" customHeight="1">
      <c r="R663" s="307"/>
    </row>
    <row r="664" ht="14.25" customHeight="1">
      <c r="R664" s="307"/>
    </row>
    <row r="665" ht="14.25" customHeight="1">
      <c r="R665" s="307"/>
    </row>
    <row r="666" ht="14.25" customHeight="1">
      <c r="R666" s="307"/>
    </row>
    <row r="667" ht="14.25" customHeight="1">
      <c r="R667" s="307"/>
    </row>
    <row r="668" ht="14.25" customHeight="1">
      <c r="R668" s="307"/>
    </row>
    <row r="669" ht="14.25" customHeight="1">
      <c r="R669" s="307"/>
    </row>
    <row r="670" ht="14.25" customHeight="1">
      <c r="R670" s="307"/>
    </row>
    <row r="671" ht="14.25" customHeight="1">
      <c r="R671" s="307"/>
    </row>
    <row r="672" ht="14.25" customHeight="1">
      <c r="R672" s="307"/>
    </row>
    <row r="673" ht="14.25" customHeight="1">
      <c r="R673" s="307"/>
    </row>
    <row r="674" ht="14.25" customHeight="1">
      <c r="R674" s="307"/>
    </row>
    <row r="675" ht="14.25" customHeight="1">
      <c r="R675" s="307"/>
    </row>
    <row r="676" ht="14.25" customHeight="1">
      <c r="R676" s="307"/>
    </row>
    <row r="677" ht="14.25" customHeight="1">
      <c r="R677" s="307"/>
    </row>
    <row r="678" ht="14.25" customHeight="1">
      <c r="R678" s="307"/>
    </row>
    <row r="679" ht="14.25" customHeight="1">
      <c r="R679" s="307"/>
    </row>
    <row r="680" ht="14.25" customHeight="1">
      <c r="R680" s="307"/>
    </row>
    <row r="681" ht="14.25" customHeight="1">
      <c r="R681" s="307"/>
    </row>
    <row r="682" ht="14.25" customHeight="1">
      <c r="R682" s="307"/>
    </row>
    <row r="683" ht="14.25" customHeight="1">
      <c r="R683" s="307"/>
    </row>
    <row r="684" ht="14.25" customHeight="1">
      <c r="R684" s="307"/>
    </row>
    <row r="685" ht="14.25" customHeight="1">
      <c r="R685" s="307"/>
    </row>
    <row r="686" ht="14.25" customHeight="1">
      <c r="R686" s="307"/>
    </row>
    <row r="687" ht="14.25" customHeight="1">
      <c r="R687" s="307"/>
    </row>
    <row r="688" ht="14.25" customHeight="1">
      <c r="R688" s="307"/>
    </row>
    <row r="689" ht="14.25" customHeight="1">
      <c r="R689" s="307"/>
    </row>
    <row r="690" ht="14.25" customHeight="1">
      <c r="R690" s="307"/>
    </row>
    <row r="691" ht="14.25" customHeight="1">
      <c r="R691" s="307"/>
    </row>
    <row r="692" ht="14.25" customHeight="1">
      <c r="R692" s="307"/>
    </row>
    <row r="693" ht="14.25" customHeight="1">
      <c r="R693" s="307"/>
    </row>
    <row r="694" ht="14.25" customHeight="1">
      <c r="R694" s="307"/>
    </row>
    <row r="695" ht="14.25" customHeight="1">
      <c r="R695" s="307"/>
    </row>
    <row r="696" ht="14.25" customHeight="1">
      <c r="R696" s="307"/>
    </row>
    <row r="697" ht="14.25" customHeight="1">
      <c r="R697" s="307"/>
    </row>
    <row r="698" ht="14.25" customHeight="1">
      <c r="R698" s="307"/>
    </row>
    <row r="699" ht="14.25" customHeight="1">
      <c r="R699" s="307"/>
    </row>
    <row r="700" ht="14.25" customHeight="1">
      <c r="R700" s="307"/>
    </row>
    <row r="701" ht="14.25" customHeight="1">
      <c r="R701" s="307"/>
    </row>
    <row r="702" ht="14.25" customHeight="1">
      <c r="R702" s="307"/>
    </row>
    <row r="703" ht="14.25" customHeight="1">
      <c r="R703" s="307"/>
    </row>
    <row r="704" ht="14.25" customHeight="1">
      <c r="R704" s="307"/>
    </row>
    <row r="705" ht="14.25" customHeight="1">
      <c r="R705" s="307"/>
    </row>
    <row r="706" ht="14.25" customHeight="1">
      <c r="R706" s="307"/>
    </row>
    <row r="707" ht="14.25" customHeight="1">
      <c r="R707" s="307"/>
    </row>
    <row r="708" ht="14.25" customHeight="1">
      <c r="R708" s="307"/>
    </row>
    <row r="709" ht="14.25" customHeight="1">
      <c r="R709" s="307"/>
    </row>
    <row r="710" ht="14.25" customHeight="1">
      <c r="R710" s="307"/>
    </row>
    <row r="711" ht="14.25" customHeight="1">
      <c r="R711" s="307"/>
    </row>
    <row r="712" ht="14.25" customHeight="1">
      <c r="R712" s="307"/>
    </row>
    <row r="713" ht="14.25" customHeight="1">
      <c r="R713" s="307"/>
    </row>
    <row r="714" ht="14.25" customHeight="1">
      <c r="R714" s="307"/>
    </row>
    <row r="715" ht="14.25" customHeight="1">
      <c r="R715" s="307"/>
    </row>
    <row r="716" ht="14.25" customHeight="1">
      <c r="R716" s="307"/>
    </row>
    <row r="717" ht="14.25" customHeight="1">
      <c r="R717" s="307"/>
    </row>
    <row r="718" ht="14.25" customHeight="1">
      <c r="R718" s="307"/>
    </row>
    <row r="719" ht="14.25" customHeight="1">
      <c r="R719" s="307"/>
    </row>
    <row r="720" ht="14.25" customHeight="1">
      <c r="R720" s="307"/>
    </row>
    <row r="721" ht="14.25" customHeight="1">
      <c r="R721" s="307"/>
    </row>
    <row r="722" ht="14.25" customHeight="1">
      <c r="R722" s="307"/>
    </row>
    <row r="723" ht="14.25" customHeight="1">
      <c r="R723" s="307"/>
    </row>
    <row r="724" ht="14.25" customHeight="1">
      <c r="R724" s="307"/>
    </row>
    <row r="725" ht="14.25" customHeight="1">
      <c r="R725" s="307"/>
    </row>
    <row r="726" ht="14.25" customHeight="1">
      <c r="R726" s="307"/>
    </row>
    <row r="727" ht="14.25" customHeight="1">
      <c r="R727" s="307"/>
    </row>
    <row r="728" ht="14.25" customHeight="1">
      <c r="R728" s="307"/>
    </row>
    <row r="729" ht="14.25" customHeight="1">
      <c r="R729" s="307"/>
    </row>
    <row r="730" ht="14.25" customHeight="1">
      <c r="R730" s="307"/>
    </row>
    <row r="731" ht="14.25" customHeight="1">
      <c r="R731" s="307"/>
    </row>
    <row r="732" ht="14.25" customHeight="1">
      <c r="R732" s="307"/>
    </row>
    <row r="733" ht="14.25" customHeight="1">
      <c r="R733" s="307"/>
    </row>
    <row r="734" ht="14.25" customHeight="1">
      <c r="R734" s="307"/>
    </row>
    <row r="735" ht="14.25" customHeight="1">
      <c r="R735" s="307"/>
    </row>
    <row r="736" ht="14.25" customHeight="1">
      <c r="R736" s="307"/>
    </row>
    <row r="737" ht="14.25" customHeight="1">
      <c r="R737" s="307"/>
    </row>
    <row r="738" ht="14.25" customHeight="1">
      <c r="R738" s="307"/>
    </row>
    <row r="739" ht="14.25" customHeight="1">
      <c r="R739" s="307"/>
    </row>
    <row r="740" ht="14.25" customHeight="1">
      <c r="R740" s="307"/>
    </row>
    <row r="741" ht="14.25" customHeight="1">
      <c r="R741" s="307"/>
    </row>
    <row r="742" ht="14.25" customHeight="1">
      <c r="R742" s="307"/>
    </row>
    <row r="743" ht="14.25" customHeight="1">
      <c r="R743" s="307"/>
    </row>
    <row r="744" ht="14.25" customHeight="1">
      <c r="R744" s="307"/>
    </row>
    <row r="745" ht="14.25" customHeight="1">
      <c r="R745" s="307"/>
    </row>
    <row r="746" ht="14.25" customHeight="1">
      <c r="R746" s="307"/>
    </row>
    <row r="747" ht="14.25" customHeight="1">
      <c r="R747" s="307"/>
    </row>
    <row r="748" ht="14.25" customHeight="1">
      <c r="R748" s="307"/>
    </row>
    <row r="749" ht="14.25" customHeight="1">
      <c r="R749" s="307"/>
    </row>
    <row r="750" ht="14.25" customHeight="1">
      <c r="R750" s="307"/>
    </row>
    <row r="751" ht="14.25" customHeight="1">
      <c r="R751" s="307"/>
    </row>
    <row r="752" ht="14.25" customHeight="1">
      <c r="R752" s="307"/>
    </row>
    <row r="753" ht="14.25" customHeight="1">
      <c r="R753" s="307"/>
    </row>
    <row r="754" ht="14.25" customHeight="1">
      <c r="R754" s="307"/>
    </row>
    <row r="755" ht="14.25" customHeight="1">
      <c r="R755" s="307"/>
    </row>
    <row r="756" ht="14.25" customHeight="1">
      <c r="R756" s="307"/>
    </row>
    <row r="757" ht="14.25" customHeight="1">
      <c r="R757" s="307"/>
    </row>
    <row r="758" ht="14.25" customHeight="1">
      <c r="R758" s="307"/>
    </row>
    <row r="759" ht="14.25" customHeight="1">
      <c r="R759" s="307"/>
    </row>
    <row r="760" ht="14.25" customHeight="1">
      <c r="R760" s="307"/>
    </row>
    <row r="761" ht="14.25" customHeight="1">
      <c r="R761" s="307"/>
    </row>
    <row r="762" ht="14.25" customHeight="1">
      <c r="R762" s="307"/>
    </row>
    <row r="763" ht="14.25" customHeight="1">
      <c r="R763" s="307"/>
    </row>
    <row r="764" ht="14.25" customHeight="1">
      <c r="R764" s="307"/>
    </row>
    <row r="765" ht="14.25" customHeight="1">
      <c r="R765" s="307"/>
    </row>
    <row r="766" ht="14.25" customHeight="1">
      <c r="R766" s="307"/>
    </row>
    <row r="767" ht="14.25" customHeight="1">
      <c r="R767" s="307"/>
    </row>
    <row r="768" ht="14.25" customHeight="1">
      <c r="R768" s="307"/>
    </row>
    <row r="769" ht="14.25" customHeight="1">
      <c r="R769" s="307"/>
    </row>
    <row r="770" ht="14.25" customHeight="1">
      <c r="R770" s="307"/>
    </row>
    <row r="771" ht="14.25" customHeight="1">
      <c r="R771" s="307"/>
    </row>
    <row r="772" ht="14.25" customHeight="1">
      <c r="R772" s="307"/>
    </row>
    <row r="773" ht="14.25" customHeight="1">
      <c r="R773" s="307"/>
    </row>
    <row r="774" ht="14.25" customHeight="1">
      <c r="R774" s="307"/>
    </row>
    <row r="775" ht="14.25" customHeight="1">
      <c r="R775" s="307"/>
    </row>
    <row r="776" ht="14.25" customHeight="1">
      <c r="R776" s="307"/>
    </row>
    <row r="777" ht="14.25" customHeight="1">
      <c r="R777" s="307"/>
    </row>
    <row r="778" ht="14.25" customHeight="1">
      <c r="R778" s="307"/>
    </row>
    <row r="779" ht="14.25" customHeight="1">
      <c r="R779" s="307"/>
    </row>
    <row r="780" ht="14.25" customHeight="1">
      <c r="R780" s="307"/>
    </row>
    <row r="781" ht="14.25" customHeight="1">
      <c r="R781" s="307"/>
    </row>
    <row r="782" ht="14.25" customHeight="1">
      <c r="R782" s="307"/>
    </row>
    <row r="783" ht="14.25" customHeight="1">
      <c r="R783" s="307"/>
    </row>
    <row r="784" ht="14.25" customHeight="1">
      <c r="R784" s="307"/>
    </row>
    <row r="785" ht="14.25" customHeight="1">
      <c r="R785" s="307"/>
    </row>
    <row r="786" ht="14.25" customHeight="1">
      <c r="R786" s="307"/>
    </row>
    <row r="787" ht="14.25" customHeight="1">
      <c r="R787" s="307"/>
    </row>
    <row r="788" ht="14.25" customHeight="1">
      <c r="R788" s="307"/>
    </row>
    <row r="789" ht="14.25" customHeight="1">
      <c r="R789" s="307"/>
    </row>
    <row r="790" ht="14.25" customHeight="1">
      <c r="R790" s="307"/>
    </row>
    <row r="791" ht="14.25" customHeight="1">
      <c r="R791" s="307"/>
    </row>
    <row r="792" ht="14.25" customHeight="1">
      <c r="R792" s="307"/>
    </row>
    <row r="793" ht="14.25" customHeight="1">
      <c r="R793" s="307"/>
    </row>
    <row r="794" ht="14.25" customHeight="1">
      <c r="R794" s="307"/>
    </row>
    <row r="795" ht="14.25" customHeight="1">
      <c r="R795" s="307"/>
    </row>
    <row r="796" ht="14.25" customHeight="1">
      <c r="R796" s="307"/>
    </row>
    <row r="797" ht="14.25" customHeight="1">
      <c r="R797" s="307"/>
    </row>
    <row r="798" ht="14.25" customHeight="1">
      <c r="R798" s="307"/>
    </row>
    <row r="799" ht="14.25" customHeight="1">
      <c r="R799" s="307"/>
    </row>
    <row r="800" ht="14.25" customHeight="1">
      <c r="R800" s="307"/>
    </row>
    <row r="801" ht="14.25" customHeight="1">
      <c r="R801" s="307"/>
    </row>
    <row r="802" ht="14.25" customHeight="1">
      <c r="R802" s="307"/>
    </row>
    <row r="803" ht="14.25" customHeight="1">
      <c r="R803" s="307"/>
    </row>
    <row r="804" ht="14.25" customHeight="1">
      <c r="R804" s="307"/>
    </row>
    <row r="805" ht="14.25" customHeight="1">
      <c r="R805" s="307"/>
    </row>
    <row r="806" ht="14.25" customHeight="1">
      <c r="R806" s="307"/>
    </row>
    <row r="807" ht="14.25" customHeight="1">
      <c r="R807" s="307"/>
    </row>
    <row r="808" ht="14.25" customHeight="1">
      <c r="R808" s="307"/>
    </row>
    <row r="809" ht="14.25" customHeight="1">
      <c r="R809" s="307"/>
    </row>
    <row r="810" ht="14.25" customHeight="1">
      <c r="R810" s="307"/>
    </row>
    <row r="811" ht="14.25" customHeight="1">
      <c r="R811" s="307"/>
    </row>
    <row r="812" ht="14.25" customHeight="1">
      <c r="R812" s="307"/>
    </row>
    <row r="813" ht="14.25" customHeight="1">
      <c r="R813" s="307"/>
    </row>
    <row r="814" ht="14.25" customHeight="1">
      <c r="R814" s="307"/>
    </row>
    <row r="815" ht="14.25" customHeight="1">
      <c r="R815" s="307"/>
    </row>
    <row r="816" ht="14.25" customHeight="1">
      <c r="R816" s="307"/>
    </row>
    <row r="817" ht="14.25" customHeight="1">
      <c r="R817" s="307"/>
    </row>
    <row r="818" ht="14.25" customHeight="1">
      <c r="R818" s="307"/>
    </row>
    <row r="819" ht="14.25" customHeight="1">
      <c r="R819" s="307"/>
    </row>
    <row r="820" ht="14.25" customHeight="1">
      <c r="R820" s="307"/>
    </row>
    <row r="821" ht="14.25" customHeight="1">
      <c r="R821" s="307"/>
    </row>
    <row r="822" ht="14.25" customHeight="1">
      <c r="R822" s="307"/>
    </row>
    <row r="823" ht="14.25" customHeight="1">
      <c r="R823" s="307"/>
    </row>
    <row r="824" ht="14.25" customHeight="1">
      <c r="R824" s="307"/>
    </row>
    <row r="825" ht="14.25" customHeight="1">
      <c r="R825" s="307"/>
    </row>
    <row r="826" ht="14.25" customHeight="1">
      <c r="R826" s="307"/>
    </row>
    <row r="827" ht="14.25" customHeight="1">
      <c r="R827" s="307"/>
    </row>
    <row r="828" ht="14.25" customHeight="1">
      <c r="R828" s="307"/>
    </row>
    <row r="829" ht="14.25" customHeight="1">
      <c r="R829" s="307"/>
    </row>
    <row r="830" ht="14.25" customHeight="1">
      <c r="R830" s="307"/>
    </row>
    <row r="831" ht="14.25" customHeight="1">
      <c r="R831" s="307"/>
    </row>
    <row r="832" ht="14.25" customHeight="1">
      <c r="R832" s="307"/>
    </row>
    <row r="833" ht="14.25" customHeight="1">
      <c r="R833" s="307"/>
    </row>
    <row r="834" ht="14.25" customHeight="1">
      <c r="R834" s="307"/>
    </row>
    <row r="835" ht="14.25" customHeight="1">
      <c r="R835" s="307"/>
    </row>
    <row r="836" ht="14.25" customHeight="1">
      <c r="R836" s="307"/>
    </row>
    <row r="837" ht="14.25" customHeight="1">
      <c r="R837" s="307"/>
    </row>
    <row r="838" ht="14.25" customHeight="1">
      <c r="R838" s="307"/>
    </row>
    <row r="839" ht="14.25" customHeight="1">
      <c r="R839" s="307"/>
    </row>
    <row r="840" ht="14.25" customHeight="1">
      <c r="R840" s="307"/>
    </row>
    <row r="841" ht="14.25" customHeight="1">
      <c r="R841" s="307"/>
    </row>
    <row r="842" ht="14.25" customHeight="1">
      <c r="R842" s="307"/>
    </row>
    <row r="843" ht="14.25" customHeight="1">
      <c r="R843" s="307"/>
    </row>
    <row r="844" ht="14.25" customHeight="1">
      <c r="R844" s="307"/>
    </row>
    <row r="845" ht="14.25" customHeight="1">
      <c r="R845" s="307"/>
    </row>
    <row r="846" ht="14.25" customHeight="1">
      <c r="R846" s="307"/>
    </row>
    <row r="847" ht="14.25" customHeight="1">
      <c r="R847" s="307"/>
    </row>
    <row r="848" ht="14.25" customHeight="1">
      <c r="R848" s="307"/>
    </row>
    <row r="849" ht="14.25" customHeight="1">
      <c r="R849" s="307"/>
    </row>
    <row r="850" ht="14.25" customHeight="1">
      <c r="R850" s="307"/>
    </row>
    <row r="851" ht="14.25" customHeight="1">
      <c r="R851" s="307"/>
    </row>
    <row r="852" ht="14.25" customHeight="1">
      <c r="R852" s="307"/>
    </row>
    <row r="853" ht="14.25" customHeight="1">
      <c r="R853" s="307"/>
    </row>
    <row r="854" ht="14.25" customHeight="1">
      <c r="R854" s="307"/>
    </row>
    <row r="855" ht="14.25" customHeight="1">
      <c r="R855" s="307"/>
    </row>
    <row r="856" ht="14.25" customHeight="1">
      <c r="R856" s="307"/>
    </row>
    <row r="857" ht="14.25" customHeight="1">
      <c r="R857" s="307"/>
    </row>
    <row r="858" ht="14.25" customHeight="1">
      <c r="R858" s="307"/>
    </row>
    <row r="859" ht="14.25" customHeight="1">
      <c r="R859" s="307"/>
    </row>
    <row r="860" ht="14.25" customHeight="1">
      <c r="R860" s="307"/>
    </row>
    <row r="861" ht="14.25" customHeight="1">
      <c r="R861" s="307"/>
    </row>
    <row r="862" ht="14.25" customHeight="1">
      <c r="R862" s="307"/>
    </row>
    <row r="863" ht="14.25" customHeight="1">
      <c r="R863" s="307"/>
    </row>
    <row r="864" ht="14.25" customHeight="1">
      <c r="R864" s="307"/>
    </row>
    <row r="865" ht="14.25" customHeight="1">
      <c r="R865" s="307"/>
    </row>
    <row r="866" ht="14.25" customHeight="1">
      <c r="R866" s="307"/>
    </row>
    <row r="867" ht="14.25" customHeight="1">
      <c r="R867" s="307"/>
    </row>
    <row r="868" ht="14.25" customHeight="1">
      <c r="R868" s="307"/>
    </row>
    <row r="869" ht="14.25" customHeight="1">
      <c r="R869" s="307"/>
    </row>
    <row r="870" ht="14.25" customHeight="1">
      <c r="R870" s="307"/>
    </row>
    <row r="871" ht="14.25" customHeight="1">
      <c r="R871" s="307"/>
    </row>
    <row r="872" ht="14.25" customHeight="1">
      <c r="R872" s="307"/>
    </row>
    <row r="873" ht="14.25" customHeight="1">
      <c r="R873" s="307"/>
    </row>
    <row r="874" ht="14.25" customHeight="1">
      <c r="R874" s="307"/>
    </row>
    <row r="875" ht="14.25" customHeight="1">
      <c r="R875" s="307"/>
    </row>
    <row r="876" ht="14.25" customHeight="1">
      <c r="R876" s="307"/>
    </row>
    <row r="877" ht="14.25" customHeight="1">
      <c r="R877" s="307"/>
    </row>
    <row r="878" ht="14.25" customHeight="1">
      <c r="R878" s="307"/>
    </row>
    <row r="879" ht="14.25" customHeight="1">
      <c r="R879" s="307"/>
    </row>
    <row r="880" ht="14.25" customHeight="1">
      <c r="R880" s="307"/>
    </row>
    <row r="881" ht="14.25" customHeight="1">
      <c r="R881" s="307"/>
    </row>
    <row r="882" ht="14.25" customHeight="1">
      <c r="R882" s="307"/>
    </row>
    <row r="883" ht="14.25" customHeight="1">
      <c r="R883" s="307"/>
    </row>
    <row r="884" ht="14.25" customHeight="1">
      <c r="R884" s="307"/>
    </row>
    <row r="885" ht="14.25" customHeight="1">
      <c r="R885" s="307"/>
    </row>
    <row r="886" ht="14.25" customHeight="1">
      <c r="R886" s="307"/>
    </row>
    <row r="887" ht="14.25" customHeight="1">
      <c r="R887" s="307"/>
    </row>
    <row r="888" ht="14.25" customHeight="1">
      <c r="R888" s="307"/>
    </row>
    <row r="889" ht="14.25" customHeight="1">
      <c r="R889" s="307"/>
    </row>
    <row r="890" ht="14.25" customHeight="1">
      <c r="R890" s="307"/>
    </row>
    <row r="891" ht="14.25" customHeight="1">
      <c r="R891" s="307"/>
    </row>
    <row r="892" ht="14.25" customHeight="1">
      <c r="R892" s="307"/>
    </row>
    <row r="893" ht="14.25" customHeight="1">
      <c r="R893" s="307"/>
    </row>
    <row r="894" ht="14.25" customHeight="1">
      <c r="R894" s="307"/>
    </row>
    <row r="895" ht="14.25" customHeight="1">
      <c r="R895" s="307"/>
    </row>
    <row r="896" ht="14.25" customHeight="1">
      <c r="R896" s="307"/>
    </row>
    <row r="897" ht="14.25" customHeight="1">
      <c r="R897" s="307"/>
    </row>
    <row r="898" ht="14.25" customHeight="1">
      <c r="R898" s="307"/>
    </row>
    <row r="899" ht="14.25" customHeight="1">
      <c r="R899" s="307"/>
    </row>
    <row r="900" ht="14.25" customHeight="1">
      <c r="R900" s="307"/>
    </row>
    <row r="901" ht="14.25" customHeight="1">
      <c r="R901" s="307"/>
    </row>
    <row r="902" ht="14.25" customHeight="1">
      <c r="R902" s="307"/>
    </row>
    <row r="903" ht="14.25" customHeight="1">
      <c r="R903" s="307"/>
    </row>
    <row r="904" ht="14.25" customHeight="1">
      <c r="R904" s="307"/>
    </row>
    <row r="905" ht="14.25" customHeight="1">
      <c r="R905" s="307"/>
    </row>
    <row r="906" ht="14.25" customHeight="1">
      <c r="R906" s="307"/>
    </row>
    <row r="907" ht="14.25" customHeight="1">
      <c r="R907" s="307"/>
    </row>
    <row r="908" ht="14.25" customHeight="1">
      <c r="R908" s="307"/>
    </row>
    <row r="909" ht="14.25" customHeight="1">
      <c r="R909" s="307"/>
    </row>
    <row r="910" ht="14.25" customHeight="1">
      <c r="R910" s="307"/>
    </row>
    <row r="911" ht="14.25" customHeight="1">
      <c r="R911" s="307"/>
    </row>
    <row r="912" ht="14.25" customHeight="1">
      <c r="R912" s="307"/>
    </row>
    <row r="913" ht="14.25" customHeight="1">
      <c r="R913" s="307"/>
    </row>
    <row r="914" ht="14.25" customHeight="1">
      <c r="R914" s="307"/>
    </row>
    <row r="915" ht="14.25" customHeight="1">
      <c r="R915" s="307"/>
    </row>
    <row r="916" ht="14.25" customHeight="1">
      <c r="R916" s="307"/>
    </row>
    <row r="917" ht="14.25" customHeight="1">
      <c r="R917" s="307"/>
    </row>
    <row r="918" ht="14.25" customHeight="1">
      <c r="R918" s="307"/>
    </row>
    <row r="919" ht="14.25" customHeight="1">
      <c r="R919" s="307"/>
    </row>
    <row r="920" ht="14.25" customHeight="1">
      <c r="R920" s="307"/>
    </row>
    <row r="921" ht="14.25" customHeight="1">
      <c r="R921" s="307"/>
    </row>
    <row r="922" ht="14.25" customHeight="1">
      <c r="R922" s="307"/>
    </row>
    <row r="923" ht="14.25" customHeight="1">
      <c r="R923" s="307"/>
    </row>
    <row r="924" ht="14.25" customHeight="1">
      <c r="R924" s="307"/>
    </row>
    <row r="925" ht="14.25" customHeight="1">
      <c r="R925" s="307"/>
    </row>
    <row r="926" ht="14.25" customHeight="1">
      <c r="R926" s="307"/>
    </row>
    <row r="927" ht="14.25" customHeight="1">
      <c r="R927" s="307"/>
    </row>
    <row r="928" ht="14.25" customHeight="1">
      <c r="R928" s="307"/>
    </row>
    <row r="929" ht="14.25" customHeight="1">
      <c r="R929" s="307"/>
    </row>
    <row r="930" ht="14.25" customHeight="1">
      <c r="R930" s="307"/>
    </row>
    <row r="931" ht="14.25" customHeight="1">
      <c r="R931" s="307"/>
    </row>
    <row r="932" ht="14.25" customHeight="1">
      <c r="R932" s="307"/>
    </row>
    <row r="933" ht="14.25" customHeight="1">
      <c r="R933" s="307"/>
    </row>
    <row r="934" ht="14.25" customHeight="1">
      <c r="R934" s="307"/>
    </row>
    <row r="935" ht="14.25" customHeight="1">
      <c r="R935" s="307"/>
    </row>
    <row r="936" ht="14.25" customHeight="1">
      <c r="R936" s="307"/>
    </row>
    <row r="937" ht="14.25" customHeight="1">
      <c r="R937" s="307"/>
    </row>
    <row r="938" ht="14.25" customHeight="1">
      <c r="R938" s="307"/>
    </row>
    <row r="939" ht="14.25" customHeight="1">
      <c r="R939" s="307"/>
    </row>
    <row r="940" ht="14.25" customHeight="1">
      <c r="R940" s="307"/>
    </row>
    <row r="941" ht="14.25" customHeight="1">
      <c r="R941" s="307"/>
    </row>
    <row r="942" ht="14.25" customHeight="1">
      <c r="R942" s="307"/>
    </row>
    <row r="943" ht="14.25" customHeight="1">
      <c r="R943" s="307"/>
    </row>
    <row r="944" ht="14.25" customHeight="1">
      <c r="R944" s="307"/>
    </row>
    <row r="945" ht="14.25" customHeight="1">
      <c r="R945" s="307"/>
    </row>
    <row r="946" ht="14.25" customHeight="1">
      <c r="R946" s="307"/>
    </row>
    <row r="947" ht="14.25" customHeight="1">
      <c r="R947" s="307"/>
    </row>
    <row r="948" ht="14.25" customHeight="1">
      <c r="R948" s="307"/>
    </row>
    <row r="949" ht="14.25" customHeight="1">
      <c r="R949" s="307"/>
    </row>
    <row r="950" ht="14.25" customHeight="1">
      <c r="R950" s="307"/>
    </row>
    <row r="951" ht="14.25" customHeight="1">
      <c r="R951" s="307"/>
    </row>
    <row r="952" ht="14.25" customHeight="1">
      <c r="R952" s="307"/>
    </row>
    <row r="953" ht="14.25" customHeight="1">
      <c r="R953" s="307"/>
    </row>
    <row r="954" ht="14.25" customHeight="1">
      <c r="R954" s="307"/>
    </row>
    <row r="955" ht="14.25" customHeight="1">
      <c r="R955" s="307"/>
    </row>
    <row r="956" ht="14.25" customHeight="1">
      <c r="R956" s="307"/>
    </row>
    <row r="957" ht="14.25" customHeight="1">
      <c r="R957" s="307"/>
    </row>
    <row r="958" ht="14.25" customHeight="1">
      <c r="R958" s="307"/>
    </row>
    <row r="959" ht="14.25" customHeight="1">
      <c r="R959" s="307"/>
    </row>
    <row r="960" ht="14.25" customHeight="1">
      <c r="R960" s="307"/>
    </row>
    <row r="961" ht="14.25" customHeight="1">
      <c r="R961" s="307"/>
    </row>
    <row r="962" ht="14.25" customHeight="1">
      <c r="R962" s="307"/>
    </row>
    <row r="963" ht="14.25" customHeight="1">
      <c r="R963" s="307"/>
    </row>
    <row r="964" ht="14.25" customHeight="1">
      <c r="R964" s="307"/>
    </row>
    <row r="965" ht="14.25" customHeight="1">
      <c r="R965" s="307"/>
    </row>
    <row r="966" ht="14.25" customHeight="1">
      <c r="R966" s="307"/>
    </row>
    <row r="967" ht="14.25" customHeight="1">
      <c r="R967" s="307"/>
    </row>
    <row r="968" ht="14.25" customHeight="1">
      <c r="R968" s="307"/>
    </row>
    <row r="969" ht="14.25" customHeight="1">
      <c r="R969" s="307"/>
    </row>
    <row r="970" ht="14.25" customHeight="1">
      <c r="R970" s="307"/>
    </row>
    <row r="971" ht="14.25" customHeight="1">
      <c r="R971" s="307"/>
    </row>
    <row r="972" ht="14.25" customHeight="1">
      <c r="R972" s="307"/>
    </row>
    <row r="973" ht="14.25" customHeight="1">
      <c r="R973" s="307"/>
    </row>
    <row r="974" ht="14.25" customHeight="1">
      <c r="R974" s="307"/>
    </row>
    <row r="975" ht="14.25" customHeight="1">
      <c r="R975" s="307"/>
    </row>
    <row r="976" ht="14.25" customHeight="1">
      <c r="R976" s="307"/>
    </row>
    <row r="977" ht="14.25" customHeight="1">
      <c r="R977" s="307"/>
    </row>
    <row r="978" ht="14.25" customHeight="1">
      <c r="R978" s="307"/>
    </row>
    <row r="979" ht="14.25" customHeight="1">
      <c r="R979" s="307"/>
    </row>
    <row r="980" ht="14.25" customHeight="1">
      <c r="R980" s="307"/>
    </row>
    <row r="981" ht="14.25" customHeight="1">
      <c r="R981" s="307"/>
    </row>
    <row r="982" ht="14.25" customHeight="1">
      <c r="R982" s="307"/>
    </row>
    <row r="983" ht="14.25" customHeight="1">
      <c r="R983" s="307"/>
    </row>
    <row r="984" ht="14.25" customHeight="1">
      <c r="R984" s="307"/>
    </row>
    <row r="985" ht="14.25" customHeight="1">
      <c r="R985" s="307"/>
    </row>
    <row r="986" ht="14.25" customHeight="1">
      <c r="R986" s="307"/>
    </row>
    <row r="987" ht="14.25" customHeight="1">
      <c r="R987" s="307"/>
    </row>
    <row r="988" ht="14.25" customHeight="1">
      <c r="R988" s="307"/>
    </row>
    <row r="989" ht="14.25" customHeight="1">
      <c r="R989" s="307"/>
    </row>
    <row r="990" ht="14.25" customHeight="1">
      <c r="R990" s="307"/>
    </row>
    <row r="991" ht="14.25" customHeight="1">
      <c r="R991" s="307"/>
    </row>
    <row r="992" ht="14.25" customHeight="1">
      <c r="R992" s="307"/>
    </row>
    <row r="993" ht="14.25" customHeight="1">
      <c r="R993" s="307"/>
    </row>
    <row r="994" ht="14.25" customHeight="1">
      <c r="R994" s="307"/>
    </row>
    <row r="995" ht="14.25" customHeight="1">
      <c r="R995" s="307"/>
    </row>
    <row r="996" ht="14.25" customHeight="1">
      <c r="R996" s="307"/>
    </row>
    <row r="997" ht="14.25" customHeight="1">
      <c r="R997" s="307"/>
    </row>
    <row r="998" ht="14.25" customHeight="1">
      <c r="R998" s="307"/>
    </row>
    <row r="999" ht="14.25" customHeight="1">
      <c r="R999" s="307"/>
    </row>
    <row r="1000" ht="14.25" customHeight="1">
      <c r="R1000" s="307"/>
    </row>
  </sheetData>
  <mergeCells count="3">
    <mergeCell ref="K3:P3"/>
    <mergeCell ref="U3:Z3"/>
    <mergeCell ref="AE3:AJ3"/>
  </mergeCells>
  <printOptions/>
  <pageMargins bottom="0.787401575" footer="0.0" header="0.0" left="0.7" right="0.7" top="0.787401575"/>
  <pageSetup orientation="landscape"/>
  <drawing r:id="rId1"/>
  <tableParts count="3">
    <tablePart r:id="rId5"/>
    <tablePart r:id="rId6"/>
    <tablePart r:id="rId7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 outlineLevelCol="1" outlineLevelRow="1"/>
  <cols>
    <col customWidth="1" min="1" max="1" width="29.57"/>
    <col customWidth="1" min="2" max="16" width="11.43"/>
    <col customWidth="1" min="17" max="17" width="18.14"/>
    <col customWidth="1" min="18" max="18" width="15.0"/>
    <col customWidth="1" min="19" max="19" width="26.57"/>
    <col customWidth="1" min="20" max="20" width="16.14"/>
    <col customWidth="1" min="21" max="29" width="11.43"/>
  </cols>
  <sheetData>
    <row r="1" ht="14.25" customHeight="1">
      <c r="A1" s="6">
        <v>1.0</v>
      </c>
      <c r="B1" s="6">
        <v>2.0</v>
      </c>
      <c r="C1" s="6">
        <v>3.0</v>
      </c>
      <c r="D1" s="6">
        <v>4.0</v>
      </c>
      <c r="E1" s="6">
        <v>5.0</v>
      </c>
      <c r="F1" s="6">
        <v>6.0</v>
      </c>
      <c r="G1" s="6">
        <v>7.0</v>
      </c>
      <c r="H1" s="6">
        <v>8.0</v>
      </c>
      <c r="I1" s="6">
        <v>9.0</v>
      </c>
      <c r="J1" s="6">
        <v>10.0</v>
      </c>
      <c r="K1" s="6">
        <v>11.0</v>
      </c>
      <c r="L1" s="6">
        <v>12.0</v>
      </c>
      <c r="M1" s="6">
        <v>13.0</v>
      </c>
      <c r="N1" s="6">
        <v>14.0</v>
      </c>
    </row>
    <row r="2" ht="14.25" customHeight="1">
      <c r="A2" s="2" t="s">
        <v>639</v>
      </c>
      <c r="B2" s="2" t="s">
        <v>640</v>
      </c>
      <c r="I2" s="2" t="s">
        <v>641</v>
      </c>
      <c r="P2" s="274" t="s">
        <v>642</v>
      </c>
      <c r="Q2" s="274" t="s">
        <v>643</v>
      </c>
      <c r="R2" s="274" t="s">
        <v>644</v>
      </c>
      <c r="S2" s="274" t="s">
        <v>645</v>
      </c>
    </row>
    <row r="3" ht="14.25" customHeight="1">
      <c r="A3" s="307" t="s">
        <v>350</v>
      </c>
      <c r="B3" s="6" t="s">
        <v>376</v>
      </c>
      <c r="C3" s="6" t="s">
        <v>376</v>
      </c>
      <c r="D3" s="6" t="s">
        <v>376</v>
      </c>
      <c r="E3" s="6" t="s">
        <v>376</v>
      </c>
      <c r="F3" s="6" t="s">
        <v>376</v>
      </c>
      <c r="G3" s="6" t="s">
        <v>376</v>
      </c>
      <c r="I3" s="6" t="s">
        <v>376</v>
      </c>
      <c r="J3" s="6" t="s">
        <v>376</v>
      </c>
      <c r="K3" s="6" t="s">
        <v>376</v>
      </c>
      <c r="L3" s="6" t="s">
        <v>376</v>
      </c>
      <c r="M3" s="6" t="s">
        <v>376</v>
      </c>
      <c r="N3" s="6" t="s">
        <v>376</v>
      </c>
    </row>
    <row r="4" ht="14.25" customHeight="1">
      <c r="A4" s="307" t="s">
        <v>378</v>
      </c>
      <c r="B4" s="274">
        <v>1.0</v>
      </c>
      <c r="I4" s="274">
        <v>1.0</v>
      </c>
    </row>
    <row r="5" ht="14.25" customHeight="1">
      <c r="A5" s="307" t="s">
        <v>405</v>
      </c>
      <c r="B5" s="329">
        <v>1.0</v>
      </c>
      <c r="C5" s="329">
        <v>0.8</v>
      </c>
      <c r="D5" s="329">
        <v>0.6</v>
      </c>
      <c r="E5" s="329">
        <v>0.4</v>
      </c>
      <c r="F5" s="329">
        <v>0.0</v>
      </c>
      <c r="G5" s="329"/>
      <c r="I5" s="274">
        <v>0.375</v>
      </c>
      <c r="J5" s="274">
        <v>0.16666666666666666</v>
      </c>
      <c r="K5" s="274">
        <v>0.041666666666666664</v>
      </c>
      <c r="L5" s="274">
        <v>0.125</v>
      </c>
      <c r="M5" s="274">
        <v>0.2916666666666667</v>
      </c>
      <c r="N5" s="274">
        <v>0.0</v>
      </c>
      <c r="P5" s="274">
        <f t="shared" ref="P5:P47" si="1">SUMPRODUCT(B5:G5,I5:N5)</f>
        <v>0.5833333333</v>
      </c>
      <c r="Q5" s="6">
        <f t="shared" ref="Q5:Q47" si="2">P5*8760</f>
        <v>5110</v>
      </c>
      <c r="R5" s="6">
        <v>4620.0</v>
      </c>
      <c r="S5" s="6">
        <v>365.0</v>
      </c>
      <c r="T5" s="274">
        <f t="shared" ref="T5:T49" si="3">S5/365</f>
        <v>1</v>
      </c>
    </row>
    <row r="6" ht="14.25" customHeight="1">
      <c r="A6" s="307" t="s">
        <v>420</v>
      </c>
      <c r="B6" s="329">
        <v>1.0</v>
      </c>
      <c r="C6" s="329">
        <v>0.8</v>
      </c>
      <c r="D6" s="329">
        <v>0.6</v>
      </c>
      <c r="E6" s="329">
        <v>0.4</v>
      </c>
      <c r="F6" s="329">
        <v>0.0</v>
      </c>
      <c r="G6" s="329"/>
      <c r="I6" s="274">
        <v>0.375</v>
      </c>
      <c r="J6" s="274">
        <v>0.16666666666666666</v>
      </c>
      <c r="K6" s="274">
        <v>0.041666666666666664</v>
      </c>
      <c r="L6" s="274">
        <v>0.125</v>
      </c>
      <c r="M6" s="274">
        <v>0.2916666666666667</v>
      </c>
      <c r="N6" s="274">
        <v>0.0</v>
      </c>
      <c r="P6" s="274">
        <f t="shared" si="1"/>
        <v>0.5833333333</v>
      </c>
      <c r="Q6" s="6">
        <f t="shared" si="2"/>
        <v>5110</v>
      </c>
      <c r="R6" s="6">
        <v>4620.0</v>
      </c>
      <c r="S6" s="6">
        <v>365.0</v>
      </c>
      <c r="T6" s="274">
        <f t="shared" si="3"/>
        <v>1</v>
      </c>
      <c r="Z6" s="6" t="s">
        <v>63</v>
      </c>
    </row>
    <row r="7" ht="14.25" customHeight="1">
      <c r="A7" s="307" t="s">
        <v>431</v>
      </c>
      <c r="B7" s="329">
        <v>1.0</v>
      </c>
      <c r="C7" s="329">
        <v>0.8</v>
      </c>
      <c r="D7" s="329">
        <v>0.6</v>
      </c>
      <c r="E7" s="329">
        <v>0.4</v>
      </c>
      <c r="F7" s="329">
        <v>0.2</v>
      </c>
      <c r="G7" s="329">
        <v>0.0</v>
      </c>
      <c r="I7" s="274">
        <v>0.3333333333333333</v>
      </c>
      <c r="J7" s="274">
        <v>0.125</v>
      </c>
      <c r="K7" s="274">
        <v>0.041666666666666664</v>
      </c>
      <c r="L7" s="274">
        <v>0.08333333333333333</v>
      </c>
      <c r="M7" s="274">
        <v>0.08333333333333333</v>
      </c>
      <c r="N7" s="274">
        <v>0.3333333333333333</v>
      </c>
      <c r="P7" s="274">
        <f t="shared" si="1"/>
        <v>0.5083333333</v>
      </c>
      <c r="Q7" s="6">
        <f t="shared" si="2"/>
        <v>4453</v>
      </c>
      <c r="R7" s="6">
        <v>3440.0</v>
      </c>
      <c r="S7" s="6">
        <v>365.0</v>
      </c>
      <c r="T7" s="274">
        <f t="shared" si="3"/>
        <v>1</v>
      </c>
      <c r="Z7" s="310" t="s">
        <v>364</v>
      </c>
      <c r="AA7" s="310"/>
    </row>
    <row r="8" ht="14.25" customHeight="1">
      <c r="A8" s="307" t="s">
        <v>336</v>
      </c>
      <c r="B8" s="329">
        <v>1.0</v>
      </c>
      <c r="C8" s="329">
        <v>0.5</v>
      </c>
      <c r="D8" s="329">
        <v>0.1</v>
      </c>
      <c r="E8" s="329"/>
      <c r="F8" s="329"/>
      <c r="G8" s="329"/>
      <c r="I8" s="274">
        <v>0.20833333333333334</v>
      </c>
      <c r="J8" s="274">
        <v>0.5</v>
      </c>
      <c r="K8" s="274">
        <v>0.125</v>
      </c>
      <c r="L8" s="274">
        <v>0.16666666666666666</v>
      </c>
      <c r="M8" s="274">
        <v>0.0</v>
      </c>
      <c r="N8" s="274">
        <v>0.0</v>
      </c>
      <c r="P8" s="274">
        <f t="shared" si="1"/>
        <v>0.4708333333</v>
      </c>
      <c r="Q8" s="330">
        <f t="shared" si="2"/>
        <v>4124.5</v>
      </c>
      <c r="R8" s="6">
        <v>2680.0</v>
      </c>
      <c r="S8" s="6">
        <v>365.0</v>
      </c>
      <c r="T8" s="274">
        <f t="shared" si="3"/>
        <v>1</v>
      </c>
      <c r="Z8" s="310" t="s">
        <v>640</v>
      </c>
      <c r="AA8" s="310" t="s">
        <v>641</v>
      </c>
    </row>
    <row r="9" ht="14.25" customHeight="1">
      <c r="A9" s="307" t="s">
        <v>364</v>
      </c>
      <c r="B9" s="329">
        <v>1.0</v>
      </c>
      <c r="C9" s="329">
        <v>0.8</v>
      </c>
      <c r="D9" s="329">
        <v>0.6</v>
      </c>
      <c r="E9" s="329">
        <v>0.4</v>
      </c>
      <c r="F9" s="329">
        <v>0.2</v>
      </c>
      <c r="G9" s="329"/>
      <c r="I9" s="274">
        <v>0.125</v>
      </c>
      <c r="J9" s="274">
        <v>0.08333333333333333</v>
      </c>
      <c r="K9" s="274">
        <v>0.125</v>
      </c>
      <c r="L9" s="274">
        <v>0.041666666666666664</v>
      </c>
      <c r="M9" s="274">
        <v>0.08333333333333333</v>
      </c>
      <c r="N9" s="274">
        <v>0.5416666666666666</v>
      </c>
      <c r="P9" s="274">
        <f t="shared" si="1"/>
        <v>0.3</v>
      </c>
      <c r="Q9" s="6">
        <f t="shared" si="2"/>
        <v>2628</v>
      </c>
      <c r="R9" s="6">
        <v>1630.0</v>
      </c>
      <c r="S9" s="6">
        <v>261.0</v>
      </c>
      <c r="T9" s="274">
        <f t="shared" si="3"/>
        <v>0.7150684932</v>
      </c>
      <c r="Z9" s="331">
        <v>1.0</v>
      </c>
      <c r="AA9" s="332">
        <v>0.125</v>
      </c>
      <c r="AB9" s="6">
        <v>3.0</v>
      </c>
      <c r="AC9" s="6" t="s">
        <v>646</v>
      </c>
    </row>
    <row r="10" ht="14.25" customHeight="1">
      <c r="A10" s="307" t="s">
        <v>392</v>
      </c>
      <c r="B10" s="329">
        <v>1.0</v>
      </c>
      <c r="C10" s="329">
        <v>0.8</v>
      </c>
      <c r="D10" s="329">
        <v>0.6</v>
      </c>
      <c r="E10" s="329">
        <v>0.4</v>
      </c>
      <c r="F10" s="329">
        <v>0.2</v>
      </c>
      <c r="G10" s="329">
        <v>0.0</v>
      </c>
      <c r="I10" s="274">
        <v>0.125</v>
      </c>
      <c r="J10" s="274">
        <v>0.08333333333333333</v>
      </c>
      <c r="K10" s="274">
        <v>0.125</v>
      </c>
      <c r="L10" s="274">
        <v>0.041666666666666664</v>
      </c>
      <c r="M10" s="274">
        <v>0.08333333333333333</v>
      </c>
      <c r="N10" s="274">
        <v>0.5416666666666666</v>
      </c>
      <c r="P10" s="274">
        <f t="shared" si="1"/>
        <v>0.3</v>
      </c>
      <c r="Q10" s="6">
        <f t="shared" si="2"/>
        <v>2628</v>
      </c>
      <c r="R10" s="6">
        <v>1630.0</v>
      </c>
      <c r="S10" s="6">
        <v>261.0</v>
      </c>
      <c r="T10" s="274">
        <f t="shared" si="3"/>
        <v>0.7150684932</v>
      </c>
      <c r="Z10" s="331">
        <v>0.8</v>
      </c>
      <c r="AA10" s="332">
        <v>0.08333333333333333</v>
      </c>
      <c r="AB10" s="6">
        <v>2.0</v>
      </c>
      <c r="AC10" s="6" t="s">
        <v>646</v>
      </c>
    </row>
    <row r="11" ht="14.25" customHeight="1">
      <c r="A11" s="307" t="s">
        <v>413</v>
      </c>
      <c r="B11" s="329">
        <v>1.0</v>
      </c>
      <c r="C11" s="329">
        <v>0.6</v>
      </c>
      <c r="D11" s="329">
        <v>0.4</v>
      </c>
      <c r="E11" s="329"/>
      <c r="F11" s="329"/>
      <c r="G11" s="329"/>
      <c r="I11" s="274">
        <v>0.08333333333333333</v>
      </c>
      <c r="J11" s="274">
        <v>0.08333333333333333</v>
      </c>
      <c r="K11" s="274">
        <v>0.08333333333333333</v>
      </c>
      <c r="L11" s="274">
        <v>0.75</v>
      </c>
      <c r="M11" s="274">
        <v>0.0</v>
      </c>
      <c r="N11" s="274">
        <v>0.0</v>
      </c>
      <c r="P11" s="274">
        <f t="shared" si="1"/>
        <v>0.1666666667</v>
      </c>
      <c r="Q11" s="6">
        <f t="shared" si="2"/>
        <v>1460</v>
      </c>
      <c r="R11" s="6">
        <v>930.0</v>
      </c>
      <c r="S11" s="6">
        <v>261.0</v>
      </c>
      <c r="T11" s="274">
        <f t="shared" si="3"/>
        <v>0.7150684932</v>
      </c>
      <c r="Z11" s="331">
        <v>0.6</v>
      </c>
      <c r="AA11" s="332">
        <v>0.125</v>
      </c>
      <c r="AB11" s="6">
        <v>3.0</v>
      </c>
      <c r="AC11" s="6" t="s">
        <v>646</v>
      </c>
    </row>
    <row r="12" ht="14.25" customHeight="1">
      <c r="A12" s="307" t="s">
        <v>428</v>
      </c>
      <c r="B12" s="329">
        <v>1.0</v>
      </c>
      <c r="C12" s="329">
        <v>0.8</v>
      </c>
      <c r="D12" s="329">
        <v>0.6</v>
      </c>
      <c r="E12" s="329">
        <v>0.4</v>
      </c>
      <c r="F12" s="329">
        <v>0.2</v>
      </c>
      <c r="G12" s="329"/>
      <c r="I12" s="274">
        <v>0.125</v>
      </c>
      <c r="J12" s="274">
        <v>0.08333333333333333</v>
      </c>
      <c r="K12" s="274">
        <v>0.125</v>
      </c>
      <c r="L12" s="274">
        <v>0.041666666666666664</v>
      </c>
      <c r="M12" s="274">
        <v>0.08333333333333333</v>
      </c>
      <c r="N12" s="274">
        <v>0.5416666666666666</v>
      </c>
      <c r="P12" s="274">
        <f t="shared" si="1"/>
        <v>0.3</v>
      </c>
      <c r="Q12" s="6">
        <f t="shared" si="2"/>
        <v>2628</v>
      </c>
      <c r="R12" s="6">
        <v>1630.0</v>
      </c>
      <c r="S12" s="6">
        <v>261.0</v>
      </c>
      <c r="T12" s="274">
        <f t="shared" si="3"/>
        <v>0.7150684932</v>
      </c>
      <c r="Z12" s="331">
        <v>0.4</v>
      </c>
      <c r="AA12" s="332">
        <v>0.041666666666666664</v>
      </c>
      <c r="AB12" s="6">
        <v>1.0</v>
      </c>
      <c r="AC12" s="6" t="s">
        <v>646</v>
      </c>
    </row>
    <row r="13" ht="14.25" customHeight="1">
      <c r="A13" s="307" t="s">
        <v>434</v>
      </c>
      <c r="B13" s="329">
        <v>1.0</v>
      </c>
      <c r="C13" s="329">
        <v>0.8</v>
      </c>
      <c r="D13" s="329">
        <v>0.6</v>
      </c>
      <c r="E13" s="329">
        <v>0.2</v>
      </c>
      <c r="F13" s="329">
        <v>0.4</v>
      </c>
      <c r="G13" s="329"/>
      <c r="I13" s="274">
        <v>0.125</v>
      </c>
      <c r="J13" s="274">
        <v>0.125</v>
      </c>
      <c r="K13" s="274">
        <v>0.08333333333333333</v>
      </c>
      <c r="L13" s="274">
        <v>0.041666666666666664</v>
      </c>
      <c r="M13" s="274">
        <v>0.08333333333333333</v>
      </c>
      <c r="N13" s="274">
        <v>0.5416666666666666</v>
      </c>
      <c r="P13" s="274">
        <f t="shared" si="1"/>
        <v>0.3166666667</v>
      </c>
      <c r="Q13" s="6">
        <f t="shared" si="2"/>
        <v>2774</v>
      </c>
      <c r="R13" s="6">
        <v>1340.0</v>
      </c>
      <c r="S13" s="6">
        <v>261.0</v>
      </c>
      <c r="T13" s="274">
        <f t="shared" si="3"/>
        <v>0.7150684932</v>
      </c>
      <c r="Z13" s="331">
        <v>0.2</v>
      </c>
      <c r="AA13" s="332">
        <v>0.08333333333333333</v>
      </c>
      <c r="AB13" s="6">
        <v>2.0</v>
      </c>
      <c r="AC13" s="6" t="s">
        <v>646</v>
      </c>
    </row>
    <row r="14" ht="14.25" customHeight="1">
      <c r="A14" s="307" t="s">
        <v>439</v>
      </c>
      <c r="B14" s="329">
        <v>1.0</v>
      </c>
      <c r="C14" s="329">
        <v>0.5</v>
      </c>
      <c r="D14" s="329"/>
      <c r="E14" s="329"/>
      <c r="F14" s="329"/>
      <c r="G14" s="329"/>
      <c r="I14" s="274">
        <v>0.041666666666666664</v>
      </c>
      <c r="J14" s="274">
        <v>0.4166666666666667</v>
      </c>
      <c r="K14" s="274">
        <v>0.5416666666666666</v>
      </c>
      <c r="L14" s="274">
        <v>0.0</v>
      </c>
      <c r="M14" s="274">
        <v>0.0</v>
      </c>
      <c r="N14" s="274">
        <v>0.0</v>
      </c>
      <c r="P14" s="274">
        <f t="shared" si="1"/>
        <v>0.25</v>
      </c>
      <c r="Q14" s="6">
        <f t="shared" si="2"/>
        <v>2190</v>
      </c>
      <c r="R14" s="6">
        <v>920.0</v>
      </c>
      <c r="S14" s="6">
        <v>261.0</v>
      </c>
      <c r="T14" s="274">
        <f t="shared" si="3"/>
        <v>0.7150684932</v>
      </c>
      <c r="Z14" s="333" t="s">
        <v>647</v>
      </c>
      <c r="AA14" s="332">
        <v>0.5416666666666666</v>
      </c>
      <c r="AB14" s="6">
        <v>13.0</v>
      </c>
      <c r="AC14" s="6" t="s">
        <v>646</v>
      </c>
    </row>
    <row r="15" ht="14.25" customHeight="1">
      <c r="A15" s="307" t="s">
        <v>444</v>
      </c>
      <c r="B15" s="329">
        <v>1.0</v>
      </c>
      <c r="C15" s="329">
        <v>0.5</v>
      </c>
      <c r="D15" s="329"/>
      <c r="E15" s="329"/>
      <c r="F15" s="329"/>
      <c r="G15" s="329"/>
      <c r="I15" s="274">
        <v>0.041666666666666664</v>
      </c>
      <c r="J15" s="274">
        <v>0.4166666666666667</v>
      </c>
      <c r="K15" s="274">
        <v>0.5416666666666666</v>
      </c>
      <c r="L15" s="274">
        <v>0.0</v>
      </c>
      <c r="M15" s="274">
        <v>0.0</v>
      </c>
      <c r="N15" s="274">
        <v>0.0</v>
      </c>
      <c r="P15" s="274">
        <f t="shared" si="1"/>
        <v>0.25</v>
      </c>
      <c r="Q15" s="6">
        <f t="shared" si="2"/>
        <v>2190</v>
      </c>
      <c r="R15" s="6">
        <v>920.0</v>
      </c>
      <c r="S15" s="6">
        <v>261.0</v>
      </c>
      <c r="T15" s="274">
        <f t="shared" si="3"/>
        <v>0.7150684932</v>
      </c>
      <c r="AB15" s="6">
        <f>SUM(AB9:AB14)</f>
        <v>24</v>
      </c>
      <c r="AC15" s="6" t="s">
        <v>646</v>
      </c>
    </row>
    <row r="16" ht="14.25" customHeight="1">
      <c r="A16" s="307" t="s">
        <v>449</v>
      </c>
      <c r="B16" s="329">
        <v>1.0</v>
      </c>
      <c r="C16" s="329">
        <v>0.8</v>
      </c>
      <c r="D16" s="329">
        <v>0.6</v>
      </c>
      <c r="E16" s="329">
        <v>0.2</v>
      </c>
      <c r="F16" s="329">
        <v>0.4</v>
      </c>
      <c r="G16" s="329"/>
      <c r="I16" s="274">
        <v>0.125</v>
      </c>
      <c r="J16" s="274">
        <v>0.125</v>
      </c>
      <c r="K16" s="274">
        <v>0.08333333333333333</v>
      </c>
      <c r="L16" s="274">
        <v>0.041666666666666664</v>
      </c>
      <c r="M16" s="274">
        <v>0.08333333333333333</v>
      </c>
      <c r="N16" s="274">
        <v>0.5416666666666666</v>
      </c>
      <c r="P16" s="274">
        <f t="shared" si="1"/>
        <v>0.3166666667</v>
      </c>
      <c r="Q16" s="6">
        <f t="shared" si="2"/>
        <v>2774</v>
      </c>
      <c r="R16" s="6">
        <v>1340.0</v>
      </c>
      <c r="S16" s="6">
        <v>261.0</v>
      </c>
      <c r="T16" s="274">
        <f t="shared" si="3"/>
        <v>0.7150684932</v>
      </c>
      <c r="Y16" s="6" t="s">
        <v>648</v>
      </c>
      <c r="AA16" s="6">
        <f>SUMPRODUCT(Z9:Z14,AA9:AA14)*24</f>
        <v>7.2</v>
      </c>
      <c r="AB16" s="6" t="s">
        <v>646</v>
      </c>
    </row>
    <row r="17" ht="14.25" customHeight="1">
      <c r="A17" s="307" t="s">
        <v>481</v>
      </c>
      <c r="B17" s="329">
        <v>1.0</v>
      </c>
      <c r="C17" s="329">
        <v>0.8</v>
      </c>
      <c r="D17" s="329">
        <v>0.6</v>
      </c>
      <c r="E17" s="329">
        <v>0.2</v>
      </c>
      <c r="F17" s="329">
        <v>0.4</v>
      </c>
      <c r="G17" s="329"/>
      <c r="I17" s="274">
        <v>0.125</v>
      </c>
      <c r="J17" s="274">
        <v>0.125</v>
      </c>
      <c r="K17" s="274">
        <v>0.08333333333333333</v>
      </c>
      <c r="L17" s="274">
        <v>0.041666666666666664</v>
      </c>
      <c r="M17" s="274">
        <v>0.08333333333333333</v>
      </c>
      <c r="N17" s="274">
        <v>0.5416666666666666</v>
      </c>
      <c r="P17" s="274">
        <f t="shared" si="1"/>
        <v>0.3166666667</v>
      </c>
      <c r="Q17" s="6">
        <f t="shared" si="2"/>
        <v>2774</v>
      </c>
      <c r="R17" s="6">
        <v>1340.0</v>
      </c>
      <c r="S17" s="6">
        <v>261.0</v>
      </c>
      <c r="T17" s="274">
        <f t="shared" si="3"/>
        <v>0.7150684932</v>
      </c>
      <c r="Y17" s="6" t="s">
        <v>649</v>
      </c>
      <c r="AA17" s="6">
        <f>AA16*365</f>
        <v>2628</v>
      </c>
      <c r="AB17" s="6" t="s">
        <v>646</v>
      </c>
    </row>
    <row r="18" ht="14.25" customHeight="1">
      <c r="A18" s="307" t="s">
        <v>459</v>
      </c>
      <c r="B18" s="329">
        <v>1.0</v>
      </c>
      <c r="C18" s="329">
        <v>0.6</v>
      </c>
      <c r="D18" s="329">
        <v>0.4</v>
      </c>
      <c r="E18" s="329">
        <v>0.2</v>
      </c>
      <c r="F18" s="329"/>
      <c r="G18" s="329"/>
      <c r="I18" s="274">
        <v>0.041666666666666664</v>
      </c>
      <c r="J18" s="274">
        <v>0.20833333333333334</v>
      </c>
      <c r="K18" s="274">
        <v>0.25</v>
      </c>
      <c r="L18" s="274">
        <v>0.041666666666666664</v>
      </c>
      <c r="M18" s="274">
        <v>0.4583333333333333</v>
      </c>
      <c r="N18" s="274">
        <v>0.0</v>
      </c>
      <c r="P18" s="274">
        <f t="shared" si="1"/>
        <v>0.275</v>
      </c>
      <c r="Q18" s="6">
        <f t="shared" si="2"/>
        <v>2409</v>
      </c>
      <c r="R18" s="6">
        <v>1490.0</v>
      </c>
      <c r="S18" s="6">
        <v>313.0</v>
      </c>
      <c r="T18" s="274">
        <f t="shared" si="3"/>
        <v>0.8575342466</v>
      </c>
    </row>
    <row r="19" ht="14.25" customHeight="1">
      <c r="A19" s="307" t="s">
        <v>464</v>
      </c>
      <c r="B19" s="329">
        <v>1.0</v>
      </c>
      <c r="C19" s="329">
        <v>0.6</v>
      </c>
      <c r="D19" s="329">
        <v>0.4</v>
      </c>
      <c r="E19" s="329">
        <v>0.2</v>
      </c>
      <c r="F19" s="329"/>
      <c r="G19" s="329"/>
      <c r="I19" s="274">
        <v>0.041666666666666664</v>
      </c>
      <c r="J19" s="274">
        <v>0.20833333333333334</v>
      </c>
      <c r="K19" s="274">
        <v>0.25</v>
      </c>
      <c r="L19" s="274">
        <v>0.041666666666666664</v>
      </c>
      <c r="M19" s="274">
        <v>0.4583333333333333</v>
      </c>
      <c r="N19" s="274">
        <v>0.0</v>
      </c>
      <c r="P19" s="274">
        <f t="shared" si="1"/>
        <v>0.275</v>
      </c>
      <c r="Q19" s="6">
        <f t="shared" si="2"/>
        <v>2409</v>
      </c>
      <c r="R19" s="6">
        <v>1490.0</v>
      </c>
      <c r="S19" s="6">
        <v>313.0</v>
      </c>
      <c r="T19" s="274">
        <f t="shared" si="3"/>
        <v>0.8575342466</v>
      </c>
    </row>
    <row r="20" ht="14.25" customHeight="1">
      <c r="A20" s="307" t="s">
        <v>469</v>
      </c>
      <c r="B20" s="329">
        <v>1.0</v>
      </c>
      <c r="C20" s="329">
        <v>0.6</v>
      </c>
      <c r="D20" s="329">
        <v>0.4</v>
      </c>
      <c r="E20" s="329">
        <v>0.2</v>
      </c>
      <c r="F20" s="329"/>
      <c r="G20" s="329"/>
      <c r="I20" s="274">
        <v>0.041666666666666664</v>
      </c>
      <c r="J20" s="274">
        <v>0.20833333333333334</v>
      </c>
      <c r="K20" s="274">
        <v>0.20833333333333334</v>
      </c>
      <c r="L20" s="274">
        <v>0.041666666666666664</v>
      </c>
      <c r="M20" s="274">
        <v>0.5</v>
      </c>
      <c r="N20" s="274">
        <v>0.0</v>
      </c>
      <c r="P20" s="274">
        <f t="shared" si="1"/>
        <v>0.2583333333</v>
      </c>
      <c r="Q20" s="6">
        <f t="shared" si="2"/>
        <v>2263</v>
      </c>
      <c r="R20" s="6">
        <v>1400.0</v>
      </c>
      <c r="S20" s="6">
        <v>313.0</v>
      </c>
      <c r="T20" s="274">
        <f t="shared" si="3"/>
        <v>0.8575342466</v>
      </c>
    </row>
    <row r="21" ht="14.25" customHeight="1">
      <c r="A21" s="307" t="s">
        <v>474</v>
      </c>
      <c r="B21" s="329">
        <v>1.0</v>
      </c>
      <c r="C21" s="329">
        <v>0.6</v>
      </c>
      <c r="D21" s="329">
        <v>0.2</v>
      </c>
      <c r="E21" s="329">
        <v>0.0</v>
      </c>
      <c r="F21" s="329"/>
      <c r="G21" s="329"/>
      <c r="I21" s="274">
        <v>0.08333333333333333</v>
      </c>
      <c r="J21" s="274">
        <v>0.125</v>
      </c>
      <c r="K21" s="274">
        <v>0.2916666666666667</v>
      </c>
      <c r="L21" s="274">
        <v>0.5</v>
      </c>
      <c r="M21" s="274">
        <v>0.0</v>
      </c>
      <c r="N21" s="274">
        <v>0.0</v>
      </c>
      <c r="P21" s="274">
        <f t="shared" si="1"/>
        <v>0.2166666667</v>
      </c>
      <c r="Q21" s="6">
        <f t="shared" si="2"/>
        <v>1898</v>
      </c>
      <c r="R21" s="6">
        <v>1550.0</v>
      </c>
      <c r="S21" s="6">
        <v>313.0</v>
      </c>
      <c r="T21" s="274">
        <f t="shared" si="3"/>
        <v>0.8575342466</v>
      </c>
    </row>
    <row r="22" ht="14.25" customHeight="1">
      <c r="A22" s="307" t="s">
        <v>478</v>
      </c>
      <c r="B22" s="329">
        <v>1.0</v>
      </c>
      <c r="C22" s="329">
        <v>0.4</v>
      </c>
      <c r="D22" s="329">
        <v>0.2</v>
      </c>
      <c r="E22" s="329"/>
      <c r="F22" s="329"/>
      <c r="G22" s="329"/>
      <c r="I22" s="274">
        <v>0.041666666666666664</v>
      </c>
      <c r="J22" s="274">
        <v>0.16666666666666666</v>
      </c>
      <c r="K22" s="274">
        <v>0.08333333333333333</v>
      </c>
      <c r="L22" s="274">
        <v>0.7083333333333334</v>
      </c>
      <c r="M22" s="274">
        <v>0.0</v>
      </c>
      <c r="N22" s="274">
        <v>0.0</v>
      </c>
      <c r="P22" s="274">
        <f t="shared" si="1"/>
        <v>0.125</v>
      </c>
      <c r="Q22" s="6">
        <f t="shared" si="2"/>
        <v>1095</v>
      </c>
      <c r="R22" s="6">
        <v>760.0</v>
      </c>
      <c r="S22" s="6">
        <v>313.0</v>
      </c>
      <c r="T22" s="274">
        <f t="shared" si="3"/>
        <v>0.8575342466</v>
      </c>
    </row>
    <row r="23" ht="14.25" customHeight="1">
      <c r="A23" s="307" t="s">
        <v>484</v>
      </c>
      <c r="B23" s="329">
        <v>1.0</v>
      </c>
      <c r="C23" s="329">
        <v>0.8</v>
      </c>
      <c r="D23" s="329">
        <v>0.6</v>
      </c>
      <c r="E23" s="329">
        <v>0.4</v>
      </c>
      <c r="F23" s="329">
        <v>0.2</v>
      </c>
      <c r="G23" s="329"/>
      <c r="I23" s="274">
        <v>0.16666666666666666</v>
      </c>
      <c r="J23" s="274">
        <v>0.08333333333333333</v>
      </c>
      <c r="K23" s="274">
        <v>0.08333333333333333</v>
      </c>
      <c r="L23" s="274">
        <v>0.16666666666666666</v>
      </c>
      <c r="M23" s="274">
        <v>0.041666666666666664</v>
      </c>
      <c r="N23" s="274">
        <v>0.4583333333333333</v>
      </c>
      <c r="P23" s="274">
        <f t="shared" si="1"/>
        <v>0.3583333333</v>
      </c>
      <c r="Q23" s="6">
        <f t="shared" si="2"/>
        <v>3139</v>
      </c>
      <c r="R23" s="6">
        <v>2160.0</v>
      </c>
      <c r="S23" s="6">
        <v>313.0</v>
      </c>
      <c r="T23" s="274">
        <f t="shared" si="3"/>
        <v>0.8575342466</v>
      </c>
      <c r="Y23" s="334"/>
    </row>
    <row r="24" ht="14.25" customHeight="1">
      <c r="A24" s="307" t="s">
        <v>523</v>
      </c>
      <c r="B24" s="329">
        <v>1.0</v>
      </c>
      <c r="C24" s="329">
        <v>0.8</v>
      </c>
      <c r="D24" s="329">
        <v>0.6</v>
      </c>
      <c r="E24" s="329">
        <v>0.4</v>
      </c>
      <c r="F24" s="329">
        <v>0.2</v>
      </c>
      <c r="G24" s="329"/>
      <c r="I24" s="274">
        <v>0.08333333333333333</v>
      </c>
      <c r="J24" s="274">
        <v>0.041666666666666664</v>
      </c>
      <c r="K24" s="274">
        <v>0.041666666666666664</v>
      </c>
      <c r="L24" s="274">
        <v>0.125</v>
      </c>
      <c r="M24" s="274">
        <v>0.08333333333333333</v>
      </c>
      <c r="N24" s="274">
        <v>0.625</v>
      </c>
      <c r="P24" s="274">
        <f t="shared" si="1"/>
        <v>0.2083333333</v>
      </c>
      <c r="Q24" s="6">
        <f t="shared" si="2"/>
        <v>1825</v>
      </c>
      <c r="R24" s="6">
        <v>1240.0</v>
      </c>
      <c r="S24" s="6">
        <v>313.0</v>
      </c>
      <c r="T24" s="274">
        <f t="shared" si="3"/>
        <v>0.8575342466</v>
      </c>
      <c r="Y24" s="334"/>
    </row>
    <row r="25" ht="14.25" customHeight="1">
      <c r="A25" s="307" t="s">
        <v>494</v>
      </c>
      <c r="B25" s="329">
        <v>1.0</v>
      </c>
      <c r="C25" s="329">
        <v>0.2</v>
      </c>
      <c r="D25" s="329">
        <v>0.6</v>
      </c>
      <c r="E25" s="329"/>
      <c r="F25" s="329"/>
      <c r="G25" s="329"/>
      <c r="I25" s="274">
        <v>0.125</v>
      </c>
      <c r="J25" s="274">
        <v>0.08333333333333333</v>
      </c>
      <c r="K25" s="274">
        <v>0.2916666666666667</v>
      </c>
      <c r="L25" s="274">
        <v>0.5</v>
      </c>
      <c r="M25" s="274">
        <v>0.0</v>
      </c>
      <c r="N25" s="274">
        <v>0.0</v>
      </c>
      <c r="P25" s="274">
        <f t="shared" si="1"/>
        <v>0.3166666667</v>
      </c>
      <c r="Q25" s="6">
        <f t="shared" si="2"/>
        <v>2774</v>
      </c>
      <c r="R25" s="6">
        <v>1820.0</v>
      </c>
      <c r="S25" s="6">
        <v>313.0</v>
      </c>
      <c r="T25" s="274">
        <f t="shared" si="3"/>
        <v>0.8575342466</v>
      </c>
    </row>
    <row r="26" ht="14.25" customHeight="1">
      <c r="A26" s="307" t="s">
        <v>499</v>
      </c>
      <c r="B26" s="335">
        <v>1.0</v>
      </c>
      <c r="C26" s="335">
        <v>0.2</v>
      </c>
      <c r="D26" s="335">
        <v>0.6</v>
      </c>
      <c r="E26" s="335"/>
      <c r="F26" s="335"/>
      <c r="G26" s="335"/>
      <c r="H26" s="49"/>
      <c r="I26" s="336">
        <v>0.25</v>
      </c>
      <c r="J26" s="336">
        <v>0.16666666666666666</v>
      </c>
      <c r="K26" s="336">
        <v>0.25</v>
      </c>
      <c r="L26" s="336">
        <v>0.3333333333333333</v>
      </c>
      <c r="M26" s="336">
        <v>0.0</v>
      </c>
      <c r="N26" s="336">
        <v>0.0</v>
      </c>
      <c r="O26" s="49"/>
      <c r="P26" s="336">
        <f t="shared" si="1"/>
        <v>0.4333333333</v>
      </c>
      <c r="Q26" s="49">
        <f t="shared" si="2"/>
        <v>3796</v>
      </c>
      <c r="R26" s="49">
        <v>2580.0</v>
      </c>
      <c r="S26" s="6">
        <v>313.0</v>
      </c>
      <c r="T26" s="274">
        <f t="shared" si="3"/>
        <v>0.8575342466</v>
      </c>
    </row>
    <row r="27" ht="14.25" customHeight="1">
      <c r="A27" s="307" t="s">
        <v>504</v>
      </c>
      <c r="B27" s="329">
        <v>1.0</v>
      </c>
      <c r="C27" s="329">
        <v>0.2</v>
      </c>
      <c r="D27" s="329">
        <v>0.6</v>
      </c>
      <c r="E27" s="329"/>
      <c r="F27" s="329"/>
      <c r="G27" s="329"/>
      <c r="I27" s="274">
        <v>0.25</v>
      </c>
      <c r="J27" s="274">
        <v>0.16666666666666666</v>
      </c>
      <c r="K27" s="274">
        <v>0.25</v>
      </c>
      <c r="L27" s="274">
        <v>0.3333333333333333</v>
      </c>
      <c r="M27" s="274">
        <v>0.0</v>
      </c>
      <c r="N27" s="274">
        <v>0.0</v>
      </c>
      <c r="P27" s="274">
        <f t="shared" si="1"/>
        <v>0.4333333333</v>
      </c>
      <c r="Q27" s="6">
        <f t="shared" si="2"/>
        <v>3796</v>
      </c>
      <c r="R27" s="6">
        <v>2580.0</v>
      </c>
      <c r="S27" s="6">
        <v>313.0</v>
      </c>
      <c r="T27" s="274">
        <f t="shared" si="3"/>
        <v>0.8575342466</v>
      </c>
    </row>
    <row r="28" ht="14.25" customHeight="1">
      <c r="A28" s="307" t="s">
        <v>546</v>
      </c>
      <c r="B28" s="329">
        <v>1.0</v>
      </c>
      <c r="C28" s="329"/>
      <c r="D28" s="329"/>
      <c r="E28" s="329"/>
      <c r="F28" s="329"/>
      <c r="G28" s="329"/>
      <c r="I28" s="274">
        <v>1.0</v>
      </c>
      <c r="J28" s="274">
        <v>0.0</v>
      </c>
      <c r="K28" s="274">
        <v>0.0</v>
      </c>
      <c r="L28" s="274">
        <v>0.0</v>
      </c>
      <c r="M28" s="274">
        <v>0.0</v>
      </c>
      <c r="N28" s="274">
        <v>0.0</v>
      </c>
      <c r="P28" s="274">
        <f t="shared" si="1"/>
        <v>1</v>
      </c>
      <c r="Q28" s="6">
        <f t="shared" si="2"/>
        <v>8760</v>
      </c>
      <c r="R28" s="6">
        <v>7010.0</v>
      </c>
      <c r="S28" s="6">
        <v>365.0</v>
      </c>
      <c r="T28" s="274">
        <f t="shared" si="3"/>
        <v>1</v>
      </c>
    </row>
    <row r="29" ht="14.25" customHeight="1">
      <c r="A29" s="307" t="s">
        <v>552</v>
      </c>
      <c r="B29" s="329">
        <v>1.0</v>
      </c>
      <c r="C29" s="329">
        <v>0.6</v>
      </c>
      <c r="D29" s="329">
        <v>0.4</v>
      </c>
      <c r="E29" s="329">
        <v>0.2</v>
      </c>
      <c r="F29" s="329"/>
      <c r="G29" s="329"/>
      <c r="I29" s="274">
        <v>0.125</v>
      </c>
      <c r="J29" s="274">
        <v>0.3333333333333333</v>
      </c>
      <c r="K29" s="274">
        <v>0.08333333333333333</v>
      </c>
      <c r="L29" s="274">
        <v>0.4583333333333333</v>
      </c>
      <c r="M29" s="274">
        <v>0.0</v>
      </c>
      <c r="N29" s="274">
        <v>0.0</v>
      </c>
      <c r="P29" s="274">
        <f t="shared" si="1"/>
        <v>0.45</v>
      </c>
      <c r="Q29" s="6">
        <f t="shared" si="2"/>
        <v>3942</v>
      </c>
      <c r="R29" s="6">
        <v>2920.0</v>
      </c>
      <c r="S29" s="6">
        <v>365.0</v>
      </c>
      <c r="T29" s="274">
        <f t="shared" si="3"/>
        <v>1</v>
      </c>
    </row>
    <row r="30" ht="14.25" customHeight="1">
      <c r="A30" s="307" t="s">
        <v>526</v>
      </c>
      <c r="B30" s="329">
        <v>1.0</v>
      </c>
      <c r="C30" s="329">
        <v>0.8</v>
      </c>
      <c r="D30" s="329">
        <v>0.6</v>
      </c>
      <c r="E30" s="329">
        <v>0.4</v>
      </c>
      <c r="F30" s="329">
        <v>0.2</v>
      </c>
      <c r="G30" s="329"/>
      <c r="I30" s="274">
        <v>0.125</v>
      </c>
      <c r="J30" s="274">
        <v>0.08333333333333333</v>
      </c>
      <c r="K30" s="274">
        <v>0.125</v>
      </c>
      <c r="L30" s="274">
        <v>0.041666666666666664</v>
      </c>
      <c r="M30" s="274">
        <v>0.08333333333333333</v>
      </c>
      <c r="N30" s="274">
        <v>0.5416666666666666</v>
      </c>
      <c r="P30" s="274">
        <f t="shared" si="1"/>
        <v>0.3</v>
      </c>
      <c r="Q30" s="6">
        <f t="shared" si="2"/>
        <v>2628</v>
      </c>
      <c r="R30" s="6">
        <v>1780.0</v>
      </c>
      <c r="S30" s="6">
        <v>313.0</v>
      </c>
      <c r="T30" s="274">
        <f t="shared" si="3"/>
        <v>0.8575342466</v>
      </c>
    </row>
    <row r="31" ht="14.25" customHeight="1">
      <c r="A31" s="307" t="s">
        <v>533</v>
      </c>
      <c r="B31" s="329">
        <v>1.0</v>
      </c>
      <c r="C31" s="329">
        <v>0.8</v>
      </c>
      <c r="D31" s="329">
        <v>0.5</v>
      </c>
      <c r="E31" s="329">
        <v>0.2</v>
      </c>
      <c r="F31" s="329"/>
      <c r="G31" s="329"/>
      <c r="I31" s="274">
        <v>0.20833333333333334</v>
      </c>
      <c r="J31" s="274">
        <v>0.25</v>
      </c>
      <c r="K31" s="274">
        <v>0.25</v>
      </c>
      <c r="L31" s="274">
        <v>0.2916666666666667</v>
      </c>
      <c r="M31" s="274">
        <v>0.0</v>
      </c>
      <c r="N31" s="274">
        <v>0.0</v>
      </c>
      <c r="P31" s="274">
        <f t="shared" si="1"/>
        <v>0.5916666667</v>
      </c>
      <c r="Q31" s="6">
        <f t="shared" si="2"/>
        <v>5183</v>
      </c>
      <c r="R31" s="6">
        <v>2740.0</v>
      </c>
      <c r="S31" s="6">
        <v>261.0</v>
      </c>
      <c r="T31" s="274">
        <f t="shared" si="3"/>
        <v>0.7150684932</v>
      </c>
    </row>
    <row r="32" ht="14.25" customHeight="1">
      <c r="A32" s="307" t="s">
        <v>538</v>
      </c>
      <c r="B32" s="329">
        <v>1.0</v>
      </c>
      <c r="C32" s="329">
        <v>0.8</v>
      </c>
      <c r="D32" s="329">
        <v>0.6</v>
      </c>
      <c r="E32" s="329">
        <v>0.4</v>
      </c>
      <c r="F32" s="329">
        <v>0.2</v>
      </c>
      <c r="G32" s="329"/>
      <c r="I32" s="274">
        <v>0.125</v>
      </c>
      <c r="J32" s="274">
        <v>0.08333333333333333</v>
      </c>
      <c r="K32" s="274">
        <v>0.125</v>
      </c>
      <c r="L32" s="274">
        <v>0.041666666666666664</v>
      </c>
      <c r="M32" s="274">
        <v>0.08333333333333333</v>
      </c>
      <c r="N32" s="274">
        <v>0.5416666666666666</v>
      </c>
      <c r="P32" s="274">
        <f t="shared" si="1"/>
        <v>0.3</v>
      </c>
      <c r="Q32" s="6">
        <f t="shared" si="2"/>
        <v>2628</v>
      </c>
      <c r="R32" s="6">
        <v>1470.0</v>
      </c>
      <c r="S32" s="6">
        <v>261.0</v>
      </c>
      <c r="T32" s="274">
        <f t="shared" si="3"/>
        <v>0.7150684932</v>
      </c>
    </row>
    <row r="33" ht="14.25" customHeight="1">
      <c r="A33" s="307" t="s">
        <v>543</v>
      </c>
      <c r="B33" s="329">
        <v>1.0</v>
      </c>
      <c r="C33" s="329">
        <v>0.8</v>
      </c>
      <c r="D33" s="329">
        <v>0.6</v>
      </c>
      <c r="E33" s="329">
        <v>0.4</v>
      </c>
      <c r="F33" s="329">
        <v>0.2</v>
      </c>
      <c r="G33" s="329"/>
      <c r="I33" s="274">
        <v>0.125</v>
      </c>
      <c r="J33" s="274">
        <v>0.08333333333333333</v>
      </c>
      <c r="K33" s="274">
        <v>0.125</v>
      </c>
      <c r="L33" s="274">
        <v>0.041666666666666664</v>
      </c>
      <c r="M33" s="274">
        <v>0.08333333333333333</v>
      </c>
      <c r="N33" s="274">
        <v>0.5416666666666666</v>
      </c>
      <c r="P33" s="274">
        <f t="shared" si="1"/>
        <v>0.3</v>
      </c>
      <c r="Q33" s="6">
        <f t="shared" si="2"/>
        <v>2628</v>
      </c>
      <c r="R33" s="6">
        <v>1470.0</v>
      </c>
      <c r="S33" s="6">
        <v>261.0</v>
      </c>
      <c r="T33" s="274">
        <f t="shared" si="3"/>
        <v>0.7150684932</v>
      </c>
    </row>
    <row r="34" ht="14.25" customHeight="1">
      <c r="A34" s="307" t="s">
        <v>549</v>
      </c>
      <c r="B34" s="329">
        <v>1.0</v>
      </c>
      <c r="C34" s="329">
        <v>0.8</v>
      </c>
      <c r="D34" s="329">
        <v>0.5</v>
      </c>
      <c r="E34" s="329">
        <v>0.2</v>
      </c>
      <c r="F34" s="329"/>
      <c r="G34" s="329"/>
      <c r="I34" s="274">
        <v>0.20833333333333334</v>
      </c>
      <c r="J34" s="274">
        <v>0.25</v>
      </c>
      <c r="K34" s="274">
        <v>0.25</v>
      </c>
      <c r="L34" s="274">
        <v>0.2916666666666667</v>
      </c>
      <c r="M34" s="274">
        <v>0.0</v>
      </c>
      <c r="N34" s="274">
        <v>0.0</v>
      </c>
      <c r="P34" s="274">
        <f t="shared" si="1"/>
        <v>0.5916666667</v>
      </c>
      <c r="Q34" s="6">
        <f t="shared" si="2"/>
        <v>5183</v>
      </c>
      <c r="R34" s="6">
        <v>3240.0</v>
      </c>
      <c r="S34" s="6">
        <v>261.0</v>
      </c>
      <c r="T34" s="274">
        <f t="shared" si="3"/>
        <v>0.7150684932</v>
      </c>
    </row>
    <row r="35" ht="14.25" customHeight="1">
      <c r="A35" s="307" t="s">
        <v>555</v>
      </c>
      <c r="B35" s="335">
        <v>1.0</v>
      </c>
      <c r="C35" s="335">
        <v>0.8</v>
      </c>
      <c r="D35" s="335">
        <v>0.5</v>
      </c>
      <c r="E35" s="335">
        <v>0.0</v>
      </c>
      <c r="F35" s="335"/>
      <c r="G35" s="335"/>
      <c r="H35" s="49"/>
      <c r="I35" s="336">
        <v>0.16666666666666666</v>
      </c>
      <c r="J35" s="336">
        <v>0.2916666666666667</v>
      </c>
      <c r="K35" s="336">
        <v>0.16666666666666666</v>
      </c>
      <c r="L35" s="336">
        <v>0.375</v>
      </c>
      <c r="M35" s="336">
        <v>0.0</v>
      </c>
      <c r="N35" s="336">
        <v>0.0</v>
      </c>
      <c r="O35" s="49"/>
      <c r="P35" s="336">
        <f t="shared" si="1"/>
        <v>0.4833333333</v>
      </c>
      <c r="Q35" s="49">
        <f t="shared" si="2"/>
        <v>4234</v>
      </c>
      <c r="R35" s="49">
        <v>2470.0</v>
      </c>
      <c r="S35" s="6">
        <v>261.0</v>
      </c>
      <c r="T35" s="274">
        <f t="shared" si="3"/>
        <v>0.7150684932</v>
      </c>
    </row>
    <row r="36" ht="14.25" customHeight="1">
      <c r="A36" s="307" t="s">
        <v>560</v>
      </c>
      <c r="B36" s="329">
        <v>1.0</v>
      </c>
      <c r="C36" s="329">
        <v>0.8</v>
      </c>
      <c r="D36" s="329">
        <v>0.5</v>
      </c>
      <c r="E36" s="329">
        <v>0.0</v>
      </c>
      <c r="F36" s="329"/>
      <c r="G36" s="329"/>
      <c r="I36" s="274">
        <v>0.16666666666666666</v>
      </c>
      <c r="J36" s="274">
        <v>0.2916666666666667</v>
      </c>
      <c r="K36" s="274">
        <v>0.16666666666666666</v>
      </c>
      <c r="L36" s="274">
        <v>0.375</v>
      </c>
      <c r="M36" s="274">
        <v>0.0</v>
      </c>
      <c r="N36" s="274">
        <v>0.0</v>
      </c>
      <c r="P36" s="274">
        <f t="shared" si="1"/>
        <v>0.4833333333</v>
      </c>
      <c r="Q36" s="6">
        <f t="shared" si="2"/>
        <v>4234</v>
      </c>
      <c r="R36" s="6">
        <v>2800.0</v>
      </c>
      <c r="S36" s="6">
        <v>313.0</v>
      </c>
      <c r="T36" s="274">
        <f t="shared" si="3"/>
        <v>0.8575342466</v>
      </c>
    </row>
    <row r="37" ht="14.25" customHeight="1">
      <c r="A37" s="307" t="s">
        <v>565</v>
      </c>
      <c r="B37" s="329">
        <v>1.0</v>
      </c>
      <c r="C37" s="329">
        <v>0.8</v>
      </c>
      <c r="D37" s="329">
        <v>0.5</v>
      </c>
      <c r="E37" s="329">
        <v>0.0</v>
      </c>
      <c r="F37" s="329"/>
      <c r="G37" s="329"/>
      <c r="I37" s="274">
        <v>0.16666666666666666</v>
      </c>
      <c r="J37" s="274">
        <v>0.2916666666666667</v>
      </c>
      <c r="K37" s="274">
        <v>0.16666666666666666</v>
      </c>
      <c r="L37" s="274">
        <v>0.375</v>
      </c>
      <c r="M37" s="274">
        <v>0.0</v>
      </c>
      <c r="N37" s="274">
        <v>0.0</v>
      </c>
      <c r="P37" s="274">
        <f t="shared" si="1"/>
        <v>0.4833333333</v>
      </c>
      <c r="Q37" s="6">
        <f t="shared" si="2"/>
        <v>4234</v>
      </c>
      <c r="R37" s="6">
        <v>3370.0</v>
      </c>
      <c r="S37" s="6">
        <v>313.0</v>
      </c>
      <c r="T37" s="274">
        <f t="shared" si="3"/>
        <v>0.8575342466</v>
      </c>
    </row>
    <row r="38" ht="14.25" customHeight="1">
      <c r="A38" s="307" t="s">
        <v>570</v>
      </c>
      <c r="B38" s="329">
        <v>0.4</v>
      </c>
      <c r="C38" s="329">
        <v>0.2</v>
      </c>
      <c r="D38" s="329"/>
      <c r="E38" s="329"/>
      <c r="F38" s="329"/>
      <c r="G38" s="329"/>
      <c r="I38" s="274">
        <v>0.4583333333333333</v>
      </c>
      <c r="J38" s="274">
        <v>0.08333333333333333</v>
      </c>
      <c r="K38" s="274">
        <v>0.4583333333333333</v>
      </c>
      <c r="L38" s="274">
        <v>0.0</v>
      </c>
      <c r="M38" s="274">
        <v>0.0</v>
      </c>
      <c r="N38" s="274">
        <v>0.0</v>
      </c>
      <c r="P38" s="274">
        <f t="shared" si="1"/>
        <v>0.2</v>
      </c>
      <c r="Q38" s="6">
        <f t="shared" si="2"/>
        <v>1752</v>
      </c>
      <c r="R38" s="6">
        <v>1100.0</v>
      </c>
      <c r="S38" s="6">
        <v>365.0</v>
      </c>
      <c r="T38" s="274">
        <f t="shared" si="3"/>
        <v>1</v>
      </c>
    </row>
    <row r="39" ht="14.25" customHeight="1">
      <c r="A39" s="307" t="s">
        <v>601</v>
      </c>
      <c r="B39" s="329">
        <v>0.4</v>
      </c>
      <c r="C39" s="329">
        <v>0.2</v>
      </c>
      <c r="D39" s="329"/>
      <c r="E39" s="329"/>
      <c r="F39" s="329"/>
      <c r="G39" s="329"/>
      <c r="I39" s="274">
        <v>0.4583333333333333</v>
      </c>
      <c r="J39" s="274">
        <v>0.5416666666666666</v>
      </c>
      <c r="K39" s="274">
        <v>0.0</v>
      </c>
      <c r="L39" s="274">
        <v>0.0</v>
      </c>
      <c r="M39" s="274">
        <v>0.0</v>
      </c>
      <c r="N39" s="274">
        <v>0.0</v>
      </c>
      <c r="P39" s="274">
        <f t="shared" si="1"/>
        <v>0.2916666667</v>
      </c>
      <c r="Q39" s="6">
        <f t="shared" si="2"/>
        <v>2555</v>
      </c>
      <c r="R39" s="6">
        <v>1770.0</v>
      </c>
      <c r="S39" s="6">
        <v>365.0</v>
      </c>
      <c r="T39" s="274">
        <f t="shared" si="3"/>
        <v>1</v>
      </c>
    </row>
    <row r="40" ht="14.25" customHeight="1">
      <c r="A40" s="307" t="s">
        <v>580</v>
      </c>
      <c r="B40" s="329">
        <v>0.4</v>
      </c>
      <c r="C40" s="329">
        <v>0.2</v>
      </c>
      <c r="D40" s="329"/>
      <c r="E40" s="329"/>
      <c r="F40" s="329"/>
      <c r="G40" s="329"/>
      <c r="I40" s="274">
        <v>0.4583333333333333</v>
      </c>
      <c r="J40" s="274">
        <v>0.08333333333333333</v>
      </c>
      <c r="K40" s="274">
        <v>0.4583333333333333</v>
      </c>
      <c r="L40" s="274">
        <v>0.0</v>
      </c>
      <c r="M40" s="274">
        <v>0.0</v>
      </c>
      <c r="N40" s="274">
        <v>0.0</v>
      </c>
      <c r="P40" s="274">
        <f t="shared" si="1"/>
        <v>0.2</v>
      </c>
      <c r="Q40" s="6">
        <f t="shared" si="2"/>
        <v>1752</v>
      </c>
      <c r="R40" s="6" t="s">
        <v>650</v>
      </c>
      <c r="S40" s="6">
        <v>365.0</v>
      </c>
      <c r="T40" s="274">
        <f t="shared" si="3"/>
        <v>1</v>
      </c>
    </row>
    <row r="41" ht="14.25" customHeight="1">
      <c r="A41" s="307" t="s">
        <v>585</v>
      </c>
      <c r="B41" s="329">
        <v>0.4</v>
      </c>
      <c r="C41" s="329">
        <v>0.2</v>
      </c>
      <c r="D41" s="329"/>
      <c r="E41" s="329"/>
      <c r="F41" s="329"/>
      <c r="G41" s="329"/>
      <c r="I41" s="274">
        <v>0.4583333333333333</v>
      </c>
      <c r="J41" s="274">
        <v>0.08333333333333333</v>
      </c>
      <c r="K41" s="274">
        <v>0.4583333333333333</v>
      </c>
      <c r="L41" s="274">
        <v>0.0</v>
      </c>
      <c r="M41" s="274">
        <v>0.0</v>
      </c>
      <c r="N41" s="274">
        <v>0.0</v>
      </c>
      <c r="P41" s="274">
        <f t="shared" si="1"/>
        <v>0.2</v>
      </c>
      <c r="Q41" s="6">
        <f t="shared" si="2"/>
        <v>1752</v>
      </c>
      <c r="R41" s="6">
        <v>1100.0</v>
      </c>
      <c r="S41" s="6">
        <v>261.0</v>
      </c>
      <c r="T41" s="274">
        <f t="shared" si="3"/>
        <v>0.7150684932</v>
      </c>
    </row>
    <row r="42" ht="14.25" customHeight="1">
      <c r="A42" s="307" t="s">
        <v>590</v>
      </c>
      <c r="B42" s="329">
        <v>1.0</v>
      </c>
      <c r="C42" s="329">
        <v>0.8</v>
      </c>
      <c r="D42" s="329">
        <v>0.4</v>
      </c>
      <c r="E42" s="329">
        <v>0.2</v>
      </c>
      <c r="F42" s="329"/>
      <c r="G42" s="329"/>
      <c r="I42" s="274">
        <v>0.041666666666666664</v>
      </c>
      <c r="J42" s="274">
        <v>0.08333333333333333</v>
      </c>
      <c r="K42" s="274">
        <v>0.08333333333333333</v>
      </c>
      <c r="L42" s="274">
        <v>0.25</v>
      </c>
      <c r="M42" s="274">
        <v>0.5416666666666666</v>
      </c>
      <c r="N42" s="274">
        <v>0.0</v>
      </c>
      <c r="P42" s="274">
        <f t="shared" si="1"/>
        <v>0.1916666667</v>
      </c>
      <c r="Q42" s="6">
        <f t="shared" si="2"/>
        <v>1679</v>
      </c>
      <c r="R42" s="6">
        <v>1030.0</v>
      </c>
      <c r="S42" s="6">
        <v>261.0</v>
      </c>
      <c r="T42" s="274">
        <f t="shared" si="3"/>
        <v>0.7150684932</v>
      </c>
    </row>
    <row r="43" ht="14.25" customHeight="1">
      <c r="A43" s="307" t="s">
        <v>621</v>
      </c>
      <c r="B43" s="329">
        <v>0.8</v>
      </c>
      <c r="C43" s="329">
        <v>0.6</v>
      </c>
      <c r="D43" s="329">
        <v>0.4</v>
      </c>
      <c r="E43" s="329">
        <v>0.2</v>
      </c>
      <c r="F43" s="329"/>
      <c r="G43" s="329"/>
      <c r="I43" s="274">
        <v>0.16666666666666666</v>
      </c>
      <c r="J43" s="274">
        <v>0.08333333333333333</v>
      </c>
      <c r="K43" s="274">
        <v>0.125</v>
      </c>
      <c r="L43" s="274">
        <v>0.08333333333333333</v>
      </c>
      <c r="M43" s="274">
        <v>0.5416666666666666</v>
      </c>
      <c r="N43" s="274">
        <v>0.0</v>
      </c>
      <c r="P43" s="274">
        <f t="shared" si="1"/>
        <v>0.25</v>
      </c>
      <c r="Q43" s="6">
        <f t="shared" si="2"/>
        <v>2190</v>
      </c>
      <c r="R43" s="6">
        <v>1160.0</v>
      </c>
      <c r="S43" s="6">
        <v>261.0</v>
      </c>
      <c r="T43" s="274">
        <f t="shared" si="3"/>
        <v>0.7150684932</v>
      </c>
    </row>
    <row r="44" ht="14.25" customHeight="1">
      <c r="A44" s="307" t="s">
        <v>600</v>
      </c>
      <c r="B44" s="329">
        <v>0.8</v>
      </c>
      <c r="C44" s="329">
        <v>0.6</v>
      </c>
      <c r="D44" s="329">
        <v>0.4</v>
      </c>
      <c r="E44" s="329">
        <v>0.2</v>
      </c>
      <c r="F44" s="329"/>
      <c r="G44" s="329"/>
      <c r="I44" s="274">
        <v>0.16666666666666666</v>
      </c>
      <c r="J44" s="274">
        <v>0.08333333333333333</v>
      </c>
      <c r="K44" s="274">
        <v>0.125</v>
      </c>
      <c r="L44" s="274">
        <v>0.08333333333333333</v>
      </c>
      <c r="M44" s="274">
        <v>0.5416666666666666</v>
      </c>
      <c r="N44" s="274">
        <v>0.0</v>
      </c>
      <c r="P44" s="274">
        <f t="shared" si="1"/>
        <v>0.25</v>
      </c>
      <c r="Q44" s="6">
        <f t="shared" si="2"/>
        <v>2190</v>
      </c>
      <c r="R44" s="6">
        <v>1160.0</v>
      </c>
      <c r="S44" s="6">
        <v>261.0</v>
      </c>
      <c r="T44" s="274">
        <f t="shared" si="3"/>
        <v>0.7150684932</v>
      </c>
    </row>
    <row r="45" ht="14.25" customHeight="1">
      <c r="A45" s="307" t="s">
        <v>628</v>
      </c>
      <c r="B45" s="335">
        <v>0.8</v>
      </c>
      <c r="C45" s="335">
        <v>0.6</v>
      </c>
      <c r="D45" s="335">
        <v>0.4</v>
      </c>
      <c r="E45" s="335">
        <v>0.2</v>
      </c>
      <c r="F45" s="335"/>
      <c r="G45" s="335"/>
      <c r="H45" s="49"/>
      <c r="I45" s="336">
        <v>0.16666666666666666</v>
      </c>
      <c r="J45" s="336">
        <v>0.08333333333333333</v>
      </c>
      <c r="K45" s="336">
        <v>0.125</v>
      </c>
      <c r="L45" s="336">
        <v>0.08333333333333333</v>
      </c>
      <c r="M45" s="336">
        <v>0.5416666666666666</v>
      </c>
      <c r="N45" s="336">
        <v>0.0</v>
      </c>
      <c r="O45" s="49"/>
      <c r="P45" s="336">
        <f t="shared" si="1"/>
        <v>0.25</v>
      </c>
      <c r="Q45" s="49">
        <f t="shared" si="2"/>
        <v>2190</v>
      </c>
      <c r="R45" s="49">
        <v>1160.0</v>
      </c>
      <c r="S45" s="6">
        <v>313.0</v>
      </c>
      <c r="T45" s="274">
        <f t="shared" si="3"/>
        <v>0.8575342466</v>
      </c>
    </row>
    <row r="46" ht="14.25" customHeight="1">
      <c r="A46" s="307" t="s">
        <v>608</v>
      </c>
      <c r="B46" s="329">
        <v>0.8</v>
      </c>
      <c r="C46" s="329">
        <v>0.6</v>
      </c>
      <c r="D46" s="329">
        <v>0.4</v>
      </c>
      <c r="E46" s="329">
        <v>0.2</v>
      </c>
      <c r="F46" s="329"/>
      <c r="G46" s="329"/>
      <c r="I46" s="274">
        <v>0.16666666666666666</v>
      </c>
      <c r="J46" s="274">
        <v>0.08333333333333333</v>
      </c>
      <c r="K46" s="274">
        <v>0.125</v>
      </c>
      <c r="L46" s="274">
        <v>0.08333333333333333</v>
      </c>
      <c r="M46" s="274">
        <v>0.5416666666666666</v>
      </c>
      <c r="N46" s="274">
        <v>0.0</v>
      </c>
      <c r="P46" s="274">
        <f t="shared" si="1"/>
        <v>0.25</v>
      </c>
      <c r="Q46" s="6">
        <f t="shared" si="2"/>
        <v>2190</v>
      </c>
      <c r="R46" s="6">
        <v>2100.0</v>
      </c>
      <c r="S46" s="6">
        <v>365.0</v>
      </c>
      <c r="T46" s="274">
        <f t="shared" si="3"/>
        <v>1</v>
      </c>
    </row>
    <row r="47" ht="14.25" customHeight="1">
      <c r="A47" s="307" t="s">
        <v>613</v>
      </c>
      <c r="B47" s="329">
        <v>0.8</v>
      </c>
      <c r="C47" s="329">
        <v>0.6</v>
      </c>
      <c r="D47" s="329">
        <v>0.4</v>
      </c>
      <c r="E47" s="329">
        <v>0.2</v>
      </c>
      <c r="F47" s="329"/>
      <c r="G47" s="329"/>
      <c r="I47" s="274">
        <v>0.16666666666666666</v>
      </c>
      <c r="J47" s="274">
        <v>0.08333333333333333</v>
      </c>
      <c r="K47" s="274">
        <v>0.125</v>
      </c>
      <c r="L47" s="274">
        <v>0.08333333333333333</v>
      </c>
      <c r="M47" s="274">
        <v>0.5416666666666666</v>
      </c>
      <c r="N47" s="274">
        <v>0.0</v>
      </c>
      <c r="P47" s="274">
        <f t="shared" si="1"/>
        <v>0.25</v>
      </c>
      <c r="Q47" s="6">
        <f t="shared" si="2"/>
        <v>2190</v>
      </c>
      <c r="R47" s="6">
        <v>1490.0</v>
      </c>
      <c r="S47" s="6">
        <v>365.0</v>
      </c>
      <c r="T47" s="274">
        <f t="shared" si="3"/>
        <v>1</v>
      </c>
    </row>
    <row r="48" ht="14.25" customHeight="1">
      <c r="A48" s="307" t="s">
        <v>618</v>
      </c>
      <c r="B48" s="6" t="s">
        <v>376</v>
      </c>
      <c r="C48" s="6" t="s">
        <v>376</v>
      </c>
      <c r="D48" s="6" t="s">
        <v>376</v>
      </c>
      <c r="E48" s="6" t="s">
        <v>376</v>
      </c>
      <c r="F48" s="6" t="s">
        <v>376</v>
      </c>
      <c r="G48" s="6" t="s">
        <v>376</v>
      </c>
      <c r="I48" s="6" t="s">
        <v>376</v>
      </c>
      <c r="J48" s="6" t="s">
        <v>376</v>
      </c>
      <c r="K48" s="6" t="s">
        <v>376</v>
      </c>
      <c r="L48" s="6" t="s">
        <v>376</v>
      </c>
      <c r="M48" s="6" t="s">
        <v>376</v>
      </c>
      <c r="N48" s="6" t="s">
        <v>376</v>
      </c>
      <c r="P48" s="274"/>
      <c r="S48" s="6">
        <v>261.0</v>
      </c>
      <c r="T48" s="274">
        <f t="shared" si="3"/>
        <v>0.7150684932</v>
      </c>
    </row>
    <row r="49" ht="14.25" customHeight="1">
      <c r="A49" s="307" t="s">
        <v>624</v>
      </c>
      <c r="B49" s="329">
        <v>0.8</v>
      </c>
      <c r="C49" s="329">
        <v>0.6</v>
      </c>
      <c r="D49" s="329">
        <v>0.4</v>
      </c>
      <c r="E49" s="329">
        <v>0.2</v>
      </c>
      <c r="F49" s="274"/>
      <c r="G49" s="274"/>
      <c r="I49" s="274">
        <v>0.16666666666666666</v>
      </c>
      <c r="J49" s="274">
        <v>0.08333333333333333</v>
      </c>
      <c r="K49" s="274">
        <v>0.125</v>
      </c>
      <c r="L49" s="274">
        <v>0.08333333333333333</v>
      </c>
      <c r="M49" s="274">
        <v>0.5416666666666666</v>
      </c>
      <c r="N49" s="274">
        <v>0.0</v>
      </c>
      <c r="P49" s="274">
        <f>SUMPRODUCT(B49:G49,I49:N49)</f>
        <v>0.25</v>
      </c>
      <c r="Q49" s="6">
        <f>P49*8760</f>
        <v>2190</v>
      </c>
      <c r="R49" s="6">
        <v>2100.0</v>
      </c>
      <c r="S49" s="6">
        <v>365.0</v>
      </c>
      <c r="T49" s="274">
        <f t="shared" si="3"/>
        <v>1</v>
      </c>
    </row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87401575" footer="0.0" header="0.0" left="0.7" right="0.7" top="0.787401575"/>
  <pageSetup orientation="landscape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 outlineLevelCol="1" outlineLevelRow="1"/>
  <cols>
    <col customWidth="1" min="1" max="39" width="11.43"/>
    <col customWidth="1" min="40" max="40" width="39.14"/>
    <col customWidth="1" min="41" max="52" width="11.43"/>
  </cols>
  <sheetData>
    <row r="1" ht="14.25" customHeight="1">
      <c r="A1" s="337" t="s">
        <v>651</v>
      </c>
      <c r="B1" s="53"/>
      <c r="C1" s="53"/>
      <c r="D1" s="53"/>
      <c r="E1" s="53"/>
      <c r="F1" s="53"/>
      <c r="G1" s="53"/>
      <c r="H1" s="53"/>
      <c r="I1" s="53"/>
      <c r="J1" s="53"/>
      <c r="K1" s="141"/>
      <c r="M1" s="337" t="s">
        <v>652</v>
      </c>
      <c r="N1" s="53"/>
      <c r="O1" s="53"/>
      <c r="P1" s="53"/>
      <c r="Q1" s="141"/>
      <c r="S1" s="337" t="s">
        <v>653</v>
      </c>
      <c r="T1" s="53"/>
      <c r="U1" s="53"/>
      <c r="V1" s="53"/>
      <c r="W1" s="53"/>
      <c r="X1" s="53"/>
      <c r="Y1" s="53"/>
      <c r="Z1" s="53"/>
      <c r="AA1" s="141"/>
      <c r="AC1" s="337" t="s">
        <v>654</v>
      </c>
      <c r="AD1" s="53"/>
      <c r="AE1" s="53"/>
      <c r="AF1" s="53"/>
      <c r="AG1" s="53"/>
      <c r="AH1" s="53"/>
      <c r="AI1" s="53"/>
      <c r="AJ1" s="53"/>
      <c r="AK1" s="141"/>
      <c r="AM1" s="338" t="s">
        <v>655</v>
      </c>
      <c r="AN1" s="339"/>
      <c r="AP1" s="340" t="s">
        <v>656</v>
      </c>
      <c r="AQ1" s="341"/>
      <c r="AR1" s="341"/>
      <c r="AS1" s="341"/>
      <c r="AT1" s="341"/>
      <c r="AU1" s="341"/>
      <c r="AV1" s="341"/>
      <c r="AW1" s="341"/>
      <c r="AX1" s="341"/>
      <c r="AY1" s="341"/>
      <c r="AZ1" s="342"/>
    </row>
    <row r="2" ht="86.25" customHeight="1">
      <c r="A2" s="343" t="s">
        <v>657</v>
      </c>
      <c r="B2" s="343" t="s">
        <v>658</v>
      </c>
      <c r="C2" s="343" t="s">
        <v>659</v>
      </c>
      <c r="D2" s="344" t="s">
        <v>660</v>
      </c>
      <c r="E2" s="343" t="s">
        <v>661</v>
      </c>
      <c r="F2" s="345" t="s">
        <v>662</v>
      </c>
      <c r="G2" s="343" t="s">
        <v>663</v>
      </c>
      <c r="H2" s="344" t="s">
        <v>664</v>
      </c>
      <c r="I2" s="343" t="s">
        <v>665</v>
      </c>
      <c r="J2" s="345" t="s">
        <v>666</v>
      </c>
      <c r="K2" s="343" t="s">
        <v>667</v>
      </c>
      <c r="L2" s="11"/>
      <c r="M2" s="343" t="s">
        <v>668</v>
      </c>
      <c r="N2" s="343" t="s">
        <v>669</v>
      </c>
      <c r="O2" s="343" t="s">
        <v>659</v>
      </c>
      <c r="P2" s="343" t="s">
        <v>660</v>
      </c>
      <c r="Q2" s="343" t="s">
        <v>661</v>
      </c>
      <c r="R2" s="6"/>
      <c r="S2" s="343" t="s">
        <v>657</v>
      </c>
      <c r="T2" s="344" t="s">
        <v>659</v>
      </c>
      <c r="U2" s="343" t="s">
        <v>660</v>
      </c>
      <c r="V2" s="343" t="s">
        <v>661</v>
      </c>
      <c r="W2" s="345" t="s">
        <v>662</v>
      </c>
      <c r="X2" s="343" t="s">
        <v>663</v>
      </c>
      <c r="Y2" s="343" t="s">
        <v>664</v>
      </c>
      <c r="Z2" s="345" t="s">
        <v>666</v>
      </c>
      <c r="AA2" s="343" t="s">
        <v>667</v>
      </c>
      <c r="AC2" s="343" t="s">
        <v>657</v>
      </c>
      <c r="AD2" s="343" t="s">
        <v>659</v>
      </c>
      <c r="AE2" s="343" t="s">
        <v>660</v>
      </c>
      <c r="AF2" s="343" t="s">
        <v>661</v>
      </c>
      <c r="AG2" s="343" t="s">
        <v>662</v>
      </c>
      <c r="AH2" s="343" t="s">
        <v>663</v>
      </c>
      <c r="AI2" s="343" t="s">
        <v>664</v>
      </c>
      <c r="AJ2" s="343" t="s">
        <v>666</v>
      </c>
      <c r="AK2" s="343" t="s">
        <v>667</v>
      </c>
      <c r="AM2" s="346" t="s">
        <v>670</v>
      </c>
      <c r="AN2" s="343" t="s">
        <v>671</v>
      </c>
      <c r="AO2" s="6"/>
      <c r="AP2" s="347" t="s">
        <v>672</v>
      </c>
      <c r="AQ2" s="348" t="s">
        <v>673</v>
      </c>
      <c r="AR2" s="348" t="s">
        <v>674</v>
      </c>
      <c r="AS2" s="348" t="s">
        <v>675</v>
      </c>
      <c r="AT2" s="348" t="s">
        <v>676</v>
      </c>
      <c r="AU2" s="348" t="s">
        <v>677</v>
      </c>
      <c r="AV2" s="348" t="s">
        <v>678</v>
      </c>
      <c r="AW2" s="348" t="s">
        <v>679</v>
      </c>
      <c r="AX2" s="348" t="s">
        <v>680</v>
      </c>
      <c r="AY2" s="348" t="s">
        <v>681</v>
      </c>
      <c r="AZ2" s="348" t="s">
        <v>682</v>
      </c>
    </row>
    <row r="3" ht="14.25" customHeight="1">
      <c r="A3" s="6" t="str">
        <f t="shared" ref="A3:K3" si="1">#REF!</f>
        <v>#REF!</v>
      </c>
      <c r="B3" s="6" t="str">
        <f t="shared" si="1"/>
        <v>#REF!</v>
      </c>
      <c r="C3" s="6" t="str">
        <f t="shared" si="1"/>
        <v>#REF!</v>
      </c>
      <c r="D3" s="6" t="str">
        <f t="shared" si="1"/>
        <v>#REF!</v>
      </c>
      <c r="E3" s="6" t="str">
        <f t="shared" si="1"/>
        <v>#REF!</v>
      </c>
      <c r="F3" s="6" t="str">
        <f t="shared" si="1"/>
        <v>#REF!</v>
      </c>
      <c r="G3" s="6" t="str">
        <f t="shared" si="1"/>
        <v>#REF!</v>
      </c>
      <c r="H3" s="6" t="str">
        <f t="shared" si="1"/>
        <v>#REF!</v>
      </c>
      <c r="I3" s="6" t="str">
        <f t="shared" si="1"/>
        <v>#REF!</v>
      </c>
      <c r="J3" s="349" t="str">
        <f t="shared" si="1"/>
        <v>#REF!</v>
      </c>
      <c r="K3" s="6" t="str">
        <f t="shared" si="1"/>
        <v>#REF!</v>
      </c>
      <c r="L3" s="6"/>
      <c r="M3" s="6" t="str">
        <f>IF(#REF!="x","Ja","Nein")</f>
        <v>#REF!</v>
      </c>
      <c r="N3" s="6" t="str">
        <f t="shared" ref="N3:Q3" si="2">#REF!</f>
        <v>#REF!</v>
      </c>
      <c r="O3" s="6" t="str">
        <f t="shared" si="2"/>
        <v>#REF!</v>
      </c>
      <c r="P3" s="6" t="str">
        <f t="shared" si="2"/>
        <v>#REF!</v>
      </c>
      <c r="Q3" s="6" t="str">
        <f t="shared" si="2"/>
        <v>#REF!</v>
      </c>
      <c r="R3" s="6"/>
      <c r="S3" s="6" t="str">
        <f t="shared" ref="S3:AA3" si="3">#REF!</f>
        <v>#REF!</v>
      </c>
      <c r="T3" s="6" t="str">
        <f t="shared" si="3"/>
        <v>#REF!</v>
      </c>
      <c r="U3" s="6" t="str">
        <f t="shared" si="3"/>
        <v>#REF!</v>
      </c>
      <c r="V3" s="6" t="str">
        <f t="shared" si="3"/>
        <v>#REF!</v>
      </c>
      <c r="W3" s="6" t="str">
        <f t="shared" si="3"/>
        <v>#REF!</v>
      </c>
      <c r="X3" s="6" t="str">
        <f t="shared" si="3"/>
        <v>#REF!</v>
      </c>
      <c r="Y3" s="6" t="str">
        <f t="shared" si="3"/>
        <v>#REF!</v>
      </c>
      <c r="Z3" s="349" t="str">
        <f t="shared" si="3"/>
        <v>#REF!</v>
      </c>
      <c r="AA3" s="6" t="str">
        <f t="shared" si="3"/>
        <v>#REF!</v>
      </c>
      <c r="AC3" s="6" t="str">
        <f t="shared" ref="AC3:AK3" si="4">#REF!</f>
        <v>#REF!</v>
      </c>
      <c r="AD3" s="6" t="str">
        <f t="shared" si="4"/>
        <v>#REF!</v>
      </c>
      <c r="AE3" s="6" t="str">
        <f t="shared" si="4"/>
        <v>#REF!</v>
      </c>
      <c r="AF3" s="6" t="str">
        <f t="shared" si="4"/>
        <v>#REF!</v>
      </c>
      <c r="AG3" s="6" t="str">
        <f t="shared" si="4"/>
        <v>#REF!</v>
      </c>
      <c r="AH3" s="6" t="str">
        <f t="shared" si="4"/>
        <v>#REF!</v>
      </c>
      <c r="AI3" s="6" t="str">
        <f t="shared" si="4"/>
        <v>#REF!</v>
      </c>
      <c r="AJ3" s="349" t="str">
        <f t="shared" si="4"/>
        <v>#REF!</v>
      </c>
      <c r="AK3" s="6" t="str">
        <f t="shared" si="4"/>
        <v>#REF!</v>
      </c>
      <c r="AM3" s="350" t="str">
        <f>Förderrechner!#REF!</f>
        <v>#ERROR!</v>
      </c>
      <c r="AN3" s="351" t="str">
        <f>Förderrechner!#REF!</f>
        <v>#ERROR!</v>
      </c>
      <c r="AO3" s="6"/>
      <c r="AP3" s="352">
        <f>'Förderrechner'!Y23</f>
        <v>0</v>
      </c>
      <c r="AQ3" s="352">
        <f>'Förderrechner'!Y25</f>
        <v>0</v>
      </c>
      <c r="AR3" s="352">
        <f>'Förderrechner'!Y31</f>
        <v>0</v>
      </c>
      <c r="AS3" s="352">
        <f>'Förderrechner'!Y27</f>
        <v>0</v>
      </c>
      <c r="AT3" s="352" t="str">
        <f>'Förderrechner'!Y16</f>
        <v/>
      </c>
      <c r="AU3" s="352" t="str">
        <f>'Förderrechner'!Y43</f>
        <v>-</v>
      </c>
      <c r="AV3" s="353"/>
      <c r="AW3" s="274">
        <v>0.3</v>
      </c>
      <c r="AX3" s="353">
        <f>'Förderrechner'!Y35</f>
        <v>0</v>
      </c>
      <c r="AY3" s="352">
        <f>'Förderrechner'!Y41</f>
        <v>0</v>
      </c>
      <c r="AZ3" s="352"/>
    </row>
    <row r="4" ht="14.25" customHeight="1"/>
    <row r="5" ht="14.25" customHeight="1"/>
    <row r="6" ht="14.25" customHeight="1">
      <c r="A6" s="6" t="str">
        <f t="shared" ref="A6:K6" si="5">#REF!</f>
        <v>#REF!</v>
      </c>
      <c r="B6" s="6" t="str">
        <f t="shared" si="5"/>
        <v>#REF!</v>
      </c>
      <c r="C6" s="6" t="str">
        <f t="shared" si="5"/>
        <v>#REF!</v>
      </c>
      <c r="D6" s="6" t="str">
        <f t="shared" si="5"/>
        <v>#REF!</v>
      </c>
      <c r="E6" s="6" t="str">
        <f t="shared" si="5"/>
        <v>#REF!</v>
      </c>
      <c r="F6" s="6" t="str">
        <f t="shared" si="5"/>
        <v>#REF!</v>
      </c>
      <c r="G6" s="6" t="str">
        <f t="shared" si="5"/>
        <v>#REF!</v>
      </c>
      <c r="H6" s="6" t="str">
        <f t="shared" si="5"/>
        <v>#REF!</v>
      </c>
      <c r="I6" s="6" t="str">
        <f t="shared" si="5"/>
        <v>#REF!</v>
      </c>
      <c r="J6" s="349" t="str">
        <f t="shared" si="5"/>
        <v>#REF!</v>
      </c>
      <c r="K6" s="6" t="str">
        <f t="shared" si="5"/>
        <v>#REF!</v>
      </c>
      <c r="L6" s="6"/>
      <c r="M6" s="6" t="str">
        <f>IF(#REF!="x","Ja","Nein")</f>
        <v>#REF!</v>
      </c>
      <c r="N6" s="6" t="str">
        <f t="shared" ref="N6:Q6" si="6">#REF!</f>
        <v>#REF!</v>
      </c>
      <c r="O6" s="6" t="str">
        <f t="shared" si="6"/>
        <v>#REF!</v>
      </c>
      <c r="P6" s="6" t="str">
        <f t="shared" si="6"/>
        <v>#REF!</v>
      </c>
      <c r="Q6" s="6" t="str">
        <f t="shared" si="6"/>
        <v>#REF!</v>
      </c>
      <c r="R6" s="6"/>
      <c r="S6" s="6" t="str">
        <f t="shared" ref="S6:AA6" si="7">#REF!</f>
        <v>#REF!</v>
      </c>
      <c r="T6" s="6" t="str">
        <f t="shared" si="7"/>
        <v>#REF!</v>
      </c>
      <c r="U6" s="6" t="str">
        <f t="shared" si="7"/>
        <v>#REF!</v>
      </c>
      <c r="V6" s="6" t="str">
        <f t="shared" si="7"/>
        <v>#REF!</v>
      </c>
      <c r="W6" s="6" t="str">
        <f t="shared" si="7"/>
        <v>#REF!</v>
      </c>
      <c r="X6" s="6" t="str">
        <f t="shared" si="7"/>
        <v>#REF!</v>
      </c>
      <c r="Y6" s="6" t="str">
        <f t="shared" si="7"/>
        <v>#REF!</v>
      </c>
      <c r="Z6" s="349" t="str">
        <f t="shared" si="7"/>
        <v>#REF!</v>
      </c>
      <c r="AA6" s="6" t="str">
        <f t="shared" si="7"/>
        <v>#REF!</v>
      </c>
      <c r="AC6" s="6" t="str">
        <f t="shared" ref="AC6:AK6" si="8">#REF!</f>
        <v>#REF!</v>
      </c>
      <c r="AD6" s="6" t="str">
        <f t="shared" si="8"/>
        <v>#REF!</v>
      </c>
      <c r="AE6" s="6" t="str">
        <f t="shared" si="8"/>
        <v>#REF!</v>
      </c>
      <c r="AF6" s="6" t="str">
        <f t="shared" si="8"/>
        <v>#REF!</v>
      </c>
      <c r="AG6" s="6" t="str">
        <f t="shared" si="8"/>
        <v>#REF!</v>
      </c>
      <c r="AH6" s="6" t="str">
        <f t="shared" si="8"/>
        <v>#REF!</v>
      </c>
      <c r="AI6" s="6" t="str">
        <f t="shared" si="8"/>
        <v>#REF!</v>
      </c>
      <c r="AJ6" s="349" t="str">
        <f t="shared" si="8"/>
        <v>#REF!</v>
      </c>
      <c r="AK6" s="6" t="str">
        <f t="shared" si="8"/>
        <v>#REF!</v>
      </c>
      <c r="AM6" s="350" t="str">
        <f t="shared" ref="AM6:AN6" si="9">#REF!</f>
        <v>#REF!</v>
      </c>
      <c r="AN6" s="351" t="str">
        <f t="shared" si="9"/>
        <v>#REF!</v>
      </c>
      <c r="AO6" s="6"/>
      <c r="AP6" s="352" t="str">
        <f t="shared" ref="AP6:AU6" si="10">#REF!</f>
        <v>#REF!</v>
      </c>
      <c r="AQ6" s="352" t="str">
        <f t="shared" si="10"/>
        <v>#REF!</v>
      </c>
      <c r="AR6" s="352" t="str">
        <f t="shared" si="10"/>
        <v>#REF!</v>
      </c>
      <c r="AS6" s="352" t="str">
        <f t="shared" si="10"/>
        <v>#REF!</v>
      </c>
      <c r="AT6" s="352" t="str">
        <f t="shared" si="10"/>
        <v>#REF!</v>
      </c>
      <c r="AU6" s="352" t="str">
        <f t="shared" si="10"/>
        <v>#REF!</v>
      </c>
      <c r="AV6" s="353"/>
      <c r="AW6" s="274">
        <v>0.3</v>
      </c>
      <c r="AX6" s="353" t="str">
        <f t="shared" ref="AX6:AY6" si="11">#REF!</f>
        <v>#REF!</v>
      </c>
      <c r="AY6" s="352" t="str">
        <f t="shared" si="11"/>
        <v>#REF!</v>
      </c>
      <c r="AZ6" s="352"/>
    </row>
    <row r="7" ht="14.25" customHeight="1"/>
    <row r="8" ht="14.25" customHeight="1"/>
    <row r="9" ht="14.25" customHeight="1">
      <c r="A9" s="6" t="str">
        <f t="shared" ref="A9:K9" si="12">#REF!</f>
        <v>#REF!</v>
      </c>
      <c r="B9" s="6" t="str">
        <f t="shared" si="12"/>
        <v>#REF!</v>
      </c>
      <c r="C9" s="6" t="str">
        <f t="shared" si="12"/>
        <v>#REF!</v>
      </c>
      <c r="D9" s="6" t="str">
        <f t="shared" si="12"/>
        <v>#REF!</v>
      </c>
      <c r="E9" s="6" t="str">
        <f t="shared" si="12"/>
        <v>#REF!</v>
      </c>
      <c r="F9" s="6" t="str">
        <f t="shared" si="12"/>
        <v>#REF!</v>
      </c>
      <c r="G9" s="6" t="str">
        <f t="shared" si="12"/>
        <v>#REF!</v>
      </c>
      <c r="H9" s="6" t="str">
        <f t="shared" si="12"/>
        <v>#REF!</v>
      </c>
      <c r="I9" s="6" t="str">
        <f t="shared" si="12"/>
        <v>#REF!</v>
      </c>
      <c r="J9" s="349" t="str">
        <f t="shared" si="12"/>
        <v>#REF!</v>
      </c>
      <c r="K9" s="6" t="str">
        <f t="shared" si="12"/>
        <v>#REF!</v>
      </c>
      <c r="L9" s="6"/>
      <c r="M9" s="6" t="str">
        <f>IF(#REF!="x","Ja","Nein")</f>
        <v>#REF!</v>
      </c>
      <c r="N9" s="6" t="str">
        <f t="shared" ref="N9:Q9" si="13">#REF!</f>
        <v>#REF!</v>
      </c>
      <c r="O9" s="6" t="str">
        <f t="shared" si="13"/>
        <v>#REF!</v>
      </c>
      <c r="P9" s="6" t="str">
        <f t="shared" si="13"/>
        <v>#REF!</v>
      </c>
      <c r="Q9" s="6" t="str">
        <f t="shared" si="13"/>
        <v>#REF!</v>
      </c>
      <c r="R9" s="6"/>
      <c r="S9" s="6" t="str">
        <f t="shared" ref="S9:AA9" si="14">#REF!</f>
        <v>#REF!</v>
      </c>
      <c r="T9" s="6" t="str">
        <f t="shared" si="14"/>
        <v>#REF!</v>
      </c>
      <c r="U9" s="6" t="str">
        <f t="shared" si="14"/>
        <v>#REF!</v>
      </c>
      <c r="V9" s="6" t="str">
        <f t="shared" si="14"/>
        <v>#REF!</v>
      </c>
      <c r="W9" s="6" t="str">
        <f t="shared" si="14"/>
        <v>#REF!</v>
      </c>
      <c r="X9" s="6" t="str">
        <f t="shared" si="14"/>
        <v>#REF!</v>
      </c>
      <c r="Y9" s="6" t="str">
        <f t="shared" si="14"/>
        <v>#REF!</v>
      </c>
      <c r="Z9" s="349" t="str">
        <f t="shared" si="14"/>
        <v>#REF!</v>
      </c>
      <c r="AA9" s="6" t="str">
        <f t="shared" si="14"/>
        <v>#REF!</v>
      </c>
      <c r="AC9" s="6" t="str">
        <f t="shared" ref="AC9:AK9" si="15">#REF!</f>
        <v>#REF!</v>
      </c>
      <c r="AD9" s="6" t="str">
        <f t="shared" si="15"/>
        <v>#REF!</v>
      </c>
      <c r="AE9" s="6" t="str">
        <f t="shared" si="15"/>
        <v>#REF!</v>
      </c>
      <c r="AF9" s="6" t="str">
        <f t="shared" si="15"/>
        <v>#REF!</v>
      </c>
      <c r="AG9" s="6" t="str">
        <f t="shared" si="15"/>
        <v>#REF!</v>
      </c>
      <c r="AH9" s="6" t="str">
        <f t="shared" si="15"/>
        <v>#REF!</v>
      </c>
      <c r="AI9" s="6" t="str">
        <f t="shared" si="15"/>
        <v>#REF!</v>
      </c>
      <c r="AJ9" s="349" t="str">
        <f t="shared" si="15"/>
        <v>#REF!</v>
      </c>
      <c r="AK9" s="6" t="str">
        <f t="shared" si="15"/>
        <v>#REF!</v>
      </c>
      <c r="AM9" s="350" t="str">
        <f t="shared" ref="AM9:AN9" si="16">#REF!</f>
        <v>#REF!</v>
      </c>
      <c r="AN9" s="351" t="str">
        <f t="shared" si="16"/>
        <v>#REF!</v>
      </c>
      <c r="AO9" s="6"/>
      <c r="AP9" s="352" t="str">
        <f t="shared" ref="AP9:AU9" si="17">#REF!</f>
        <v>#REF!</v>
      </c>
      <c r="AQ9" s="352" t="str">
        <f t="shared" si="17"/>
        <v>#REF!</v>
      </c>
      <c r="AR9" s="352" t="str">
        <f t="shared" si="17"/>
        <v>#REF!</v>
      </c>
      <c r="AS9" s="352" t="str">
        <f t="shared" si="17"/>
        <v>#REF!</v>
      </c>
      <c r="AT9" s="352" t="str">
        <f t="shared" si="17"/>
        <v>#REF!</v>
      </c>
      <c r="AU9" s="352" t="str">
        <f t="shared" si="17"/>
        <v>#REF!</v>
      </c>
      <c r="AV9" s="353"/>
      <c r="AW9" s="274">
        <v>0.3</v>
      </c>
      <c r="AX9" s="353" t="str">
        <f t="shared" ref="AX9:AY9" si="18">#REF!</f>
        <v>#REF!</v>
      </c>
      <c r="AY9" s="352" t="str">
        <f t="shared" si="18"/>
        <v>#REF!</v>
      </c>
      <c r="AZ9" s="352"/>
    </row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6">
    <mergeCell ref="A1:K1"/>
    <mergeCell ref="M1:Q1"/>
    <mergeCell ref="S1:AA1"/>
    <mergeCell ref="AC1:AK1"/>
    <mergeCell ref="AM1:AN1"/>
    <mergeCell ref="AP1:AZ1"/>
  </mergeCells>
  <hyperlinks>
    <hyperlink r:id="rId1" ref="D2"/>
    <hyperlink r:id="rId2" ref="H2"/>
    <hyperlink r:id="rId3" ref="T2"/>
  </hyperlinks>
  <printOptions/>
  <pageMargins bottom="0.787401575" footer="0.0" header="0.0" left="0.7" right="0.7" top="0.787401575"/>
  <pageSetup paperSize="9" orientation="portrait"/>
  <drawing r:id="rId4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2014-04-01T10:17:00Z</dcterms:created>
  <dc:creator>Remo Forster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5165bb29-ffc6-4040-a64c-742d97b1f0bd</vt:lpwstr>
  </property>
</Properties>
</file>